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I:\Dokumenty\Ostatní\Rozpočty - vzory\Blažej\44.Úprava hráze v Rájecké remíze\"/>
    </mc:Choice>
  </mc:AlternateContent>
  <xr:revisionPtr revIDLastSave="0" documentId="13_ncr:1_{EDC97A72-6198-41A3-8E7F-695956D29960}" xr6:coauthVersionLast="45" xr6:coauthVersionMax="45" xr10:uidLastSave="{00000000-0000-0000-0000-000000000000}"/>
  <bookViews>
    <workbookView xWindow="14010" yWindow="750" windowWidth="14415" windowHeight="16800" xr2:uid="{00000000-000D-0000-FFFF-FFFF00000000}"/>
  </bookViews>
  <sheets>
    <sheet name="Rekapitulace stavby" sheetId="1" r:id="rId1"/>
    <sheet name="001 - SO 01 Zvýšení zemní..." sheetId="2" r:id="rId2"/>
    <sheet name="002 - SO 02 Úprava nátoko..." sheetId="3" r:id="rId3"/>
    <sheet name="003 - SO 03 Terénní úprav..." sheetId="4" r:id="rId4"/>
    <sheet name="004 - SO 04 Úpravy veřejn..." sheetId="5" r:id="rId5"/>
    <sheet name="005 - Ostatní a vedlejší ..." sheetId="6" r:id="rId6"/>
  </sheets>
  <definedNames>
    <definedName name="_xlnm._FilterDatabase" localSheetId="1" hidden="1">'001 - SO 01 Zvýšení zemní...'!$C$127:$K$377</definedName>
    <definedName name="_xlnm._FilterDatabase" localSheetId="2" hidden="1">'002 - SO 02 Úprava nátoko...'!$C$129:$K$292</definedName>
    <definedName name="_xlnm._FilterDatabase" localSheetId="3" hidden="1">'003 - SO 03 Terénní úprav...'!$C$125:$K$278</definedName>
    <definedName name="_xlnm._FilterDatabase" localSheetId="4" hidden="1">'004 - SO 04 Úpravy veřejn...'!$C$121:$K$156</definedName>
    <definedName name="_xlnm._FilterDatabase" localSheetId="5" hidden="1">'005 - Ostatní a vedlejší ...'!$C$135:$K$183</definedName>
    <definedName name="_xlnm.Print_Titles" localSheetId="1">'001 - SO 01 Zvýšení zemní...'!$127:$127</definedName>
    <definedName name="_xlnm.Print_Titles" localSheetId="2">'002 - SO 02 Úprava nátoko...'!$129:$129</definedName>
    <definedName name="_xlnm.Print_Titles" localSheetId="3">'003 - SO 03 Terénní úprav...'!$125:$125</definedName>
    <definedName name="_xlnm.Print_Titles" localSheetId="4">'004 - SO 04 Úpravy veřejn...'!$121:$121</definedName>
    <definedName name="_xlnm.Print_Titles" localSheetId="5">'005 - Ostatní a vedlejší ...'!$135:$135</definedName>
    <definedName name="_xlnm.Print_Titles" localSheetId="0">'Rekapitulace stavby'!$92:$92</definedName>
    <definedName name="_xlnm.Print_Area" localSheetId="1">'001 - SO 01 Zvýšení zemní...'!$C$4:$J$76,'001 - SO 01 Zvýšení zemní...'!$C$82:$J$107,'001 - SO 01 Zvýšení zemní...'!$C$113:$K$377</definedName>
    <definedName name="_xlnm.Print_Area" localSheetId="2">'002 - SO 02 Úprava nátoko...'!$C$4:$J$76,'002 - SO 02 Úprava nátoko...'!$C$82:$J$109,'002 - SO 02 Úprava nátoko...'!$C$115:$K$292</definedName>
    <definedName name="_xlnm.Print_Area" localSheetId="3">'003 - SO 03 Terénní úprav...'!$C$4:$J$76,'003 - SO 03 Terénní úprav...'!$C$82:$J$105,'003 - SO 03 Terénní úprav...'!$C$111:$K$278</definedName>
    <definedName name="_xlnm.Print_Area" localSheetId="4">'004 - SO 04 Úpravy veřejn...'!$C$4:$J$76,'004 - SO 04 Úpravy veřejn...'!$C$82:$J$101,'004 - SO 04 Úpravy veřejn...'!$C$107:$K$156</definedName>
    <definedName name="_xlnm.Print_Area" localSheetId="5">'005 - Ostatní a vedlejší ...'!$C$4:$J$76,'005 - Ostatní a vedlejší ...'!$C$82:$J$115,'005 - Ostatní a vedlejší ...'!$C$121:$K$183</definedName>
    <definedName name="_xlnm.Print_Area" localSheetId="0">'Rekapitulace stavby'!$D$4:$AO$76,'Rekapitulace stavby'!$C$82:$AQ$101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6" l="1"/>
  <c r="J38" i="6"/>
  <c r="AY100" i="1"/>
  <c r="J37" i="6"/>
  <c r="AX100" i="1" s="1"/>
  <c r="BI182" i="6"/>
  <c r="BH182" i="6"/>
  <c r="BG182" i="6"/>
  <c r="BF182" i="6"/>
  <c r="T182" i="6"/>
  <c r="T181" i="6"/>
  <c r="R182" i="6"/>
  <c r="R181" i="6" s="1"/>
  <c r="P182" i="6"/>
  <c r="P181" i="6" s="1"/>
  <c r="BI179" i="6"/>
  <c r="BH179" i="6"/>
  <c r="BG179" i="6"/>
  <c r="BF179" i="6"/>
  <c r="T179" i="6"/>
  <c r="T178" i="6" s="1"/>
  <c r="R179" i="6"/>
  <c r="R178" i="6" s="1"/>
  <c r="P179" i="6"/>
  <c r="P178" i="6" s="1"/>
  <c r="BI176" i="6"/>
  <c r="BH176" i="6"/>
  <c r="BG176" i="6"/>
  <c r="BF176" i="6"/>
  <c r="T176" i="6"/>
  <c r="R176" i="6"/>
  <c r="P176" i="6"/>
  <c r="BI174" i="6"/>
  <c r="BH174" i="6"/>
  <c r="BG174" i="6"/>
  <c r="BF174" i="6"/>
  <c r="T174" i="6"/>
  <c r="R174" i="6"/>
  <c r="P174" i="6"/>
  <c r="BI171" i="6"/>
  <c r="BH171" i="6"/>
  <c r="BG171" i="6"/>
  <c r="BF171" i="6"/>
  <c r="T171" i="6"/>
  <c r="T170" i="6" s="1"/>
  <c r="R171" i="6"/>
  <c r="R170" i="6" s="1"/>
  <c r="P171" i="6"/>
  <c r="P170" i="6" s="1"/>
  <c r="BI168" i="6"/>
  <c r="BH168" i="6"/>
  <c r="BG168" i="6"/>
  <c r="BF168" i="6"/>
  <c r="T168" i="6"/>
  <c r="T167" i="6" s="1"/>
  <c r="R168" i="6"/>
  <c r="R167" i="6" s="1"/>
  <c r="P168" i="6"/>
  <c r="P167" i="6" s="1"/>
  <c r="BI165" i="6"/>
  <c r="BH165" i="6"/>
  <c r="BG165" i="6"/>
  <c r="BF165" i="6"/>
  <c r="T165" i="6"/>
  <c r="T164" i="6" s="1"/>
  <c r="R165" i="6"/>
  <c r="R164" i="6" s="1"/>
  <c r="P165" i="6"/>
  <c r="P164" i="6" s="1"/>
  <c r="BI162" i="6"/>
  <c r="BH162" i="6"/>
  <c r="BG162" i="6"/>
  <c r="BF162" i="6"/>
  <c r="T162" i="6"/>
  <c r="T161" i="6" s="1"/>
  <c r="R162" i="6"/>
  <c r="R161" i="6" s="1"/>
  <c r="P162" i="6"/>
  <c r="P161" i="6" s="1"/>
  <c r="BI159" i="6"/>
  <c r="BH159" i="6"/>
  <c r="BG159" i="6"/>
  <c r="BF159" i="6"/>
  <c r="T159" i="6"/>
  <c r="T158" i="6" s="1"/>
  <c r="R159" i="6"/>
  <c r="R158" i="6" s="1"/>
  <c r="P159" i="6"/>
  <c r="P158" i="6" s="1"/>
  <c r="BI155" i="6"/>
  <c r="BH155" i="6"/>
  <c r="BG155" i="6"/>
  <c r="BF155" i="6"/>
  <c r="T155" i="6"/>
  <c r="T154" i="6" s="1"/>
  <c r="T153" i="6" s="1"/>
  <c r="R155" i="6"/>
  <c r="R154" i="6"/>
  <c r="R153" i="6" s="1"/>
  <c r="P155" i="6"/>
  <c r="P154" i="6" s="1"/>
  <c r="P153" i="6" s="1"/>
  <c r="BI151" i="6"/>
  <c r="BH151" i="6"/>
  <c r="BG151" i="6"/>
  <c r="BF151" i="6"/>
  <c r="T151" i="6"/>
  <c r="T150" i="6"/>
  <c r="R151" i="6"/>
  <c r="R150" i="6"/>
  <c r="P151" i="6"/>
  <c r="P150" i="6"/>
  <c r="BI147" i="6"/>
  <c r="BH147" i="6"/>
  <c r="BG147" i="6"/>
  <c r="BF147" i="6"/>
  <c r="T147" i="6"/>
  <c r="R147" i="6"/>
  <c r="P147" i="6"/>
  <c r="BI145" i="6"/>
  <c r="BH145" i="6"/>
  <c r="BG145" i="6"/>
  <c r="BF145" i="6"/>
  <c r="T145" i="6"/>
  <c r="R145" i="6"/>
  <c r="P145" i="6"/>
  <c r="BI142" i="6"/>
  <c r="BH142" i="6"/>
  <c r="BG142" i="6"/>
  <c r="BF142" i="6"/>
  <c r="T142" i="6"/>
  <c r="R142" i="6"/>
  <c r="P142" i="6"/>
  <c r="BI140" i="6"/>
  <c r="BH140" i="6"/>
  <c r="BG140" i="6"/>
  <c r="BF140" i="6"/>
  <c r="T140" i="6"/>
  <c r="R140" i="6"/>
  <c r="P140" i="6"/>
  <c r="J132" i="6"/>
  <c r="F132" i="6"/>
  <c r="F130" i="6"/>
  <c r="E128" i="6"/>
  <c r="J93" i="6"/>
  <c r="F93" i="6"/>
  <c r="F91" i="6"/>
  <c r="E89" i="6"/>
  <c r="J26" i="6"/>
  <c r="E26" i="6"/>
  <c r="J133" i="6" s="1"/>
  <c r="J25" i="6"/>
  <c r="J20" i="6"/>
  <c r="E20" i="6"/>
  <c r="F133" i="6" s="1"/>
  <c r="J19" i="6"/>
  <c r="J14" i="6"/>
  <c r="J91" i="6"/>
  <c r="E7" i="6"/>
  <c r="E85" i="6"/>
  <c r="J39" i="5"/>
  <c r="J38" i="5"/>
  <c r="AY99" i="1" s="1"/>
  <c r="J37" i="5"/>
  <c r="AX99" i="1" s="1"/>
  <c r="BI153" i="5"/>
  <c r="BH153" i="5"/>
  <c r="BG153" i="5"/>
  <c r="BF153" i="5"/>
  <c r="T153" i="5"/>
  <c r="R153" i="5"/>
  <c r="P153" i="5"/>
  <c r="BI149" i="5"/>
  <c r="BH149" i="5"/>
  <c r="BG149" i="5"/>
  <c r="BF149" i="5"/>
  <c r="T149" i="5"/>
  <c r="R149" i="5"/>
  <c r="P149" i="5"/>
  <c r="BI145" i="5"/>
  <c r="BH145" i="5"/>
  <c r="BG145" i="5"/>
  <c r="BF145" i="5"/>
  <c r="T145" i="5"/>
  <c r="R145" i="5"/>
  <c r="P145" i="5"/>
  <c r="BI141" i="5"/>
  <c r="BH141" i="5"/>
  <c r="BG141" i="5"/>
  <c r="BF141" i="5"/>
  <c r="T141" i="5"/>
  <c r="R141" i="5"/>
  <c r="P141" i="5"/>
  <c r="BI137" i="5"/>
  <c r="BH137" i="5"/>
  <c r="BG137" i="5"/>
  <c r="BF137" i="5"/>
  <c r="T137" i="5"/>
  <c r="R137" i="5"/>
  <c r="P137" i="5"/>
  <c r="BI133" i="5"/>
  <c r="BH133" i="5"/>
  <c r="BG133" i="5"/>
  <c r="BF133" i="5"/>
  <c r="T133" i="5"/>
  <c r="R133" i="5"/>
  <c r="P133" i="5"/>
  <c r="BI129" i="5"/>
  <c r="BH129" i="5"/>
  <c r="BG129" i="5"/>
  <c r="BF129" i="5"/>
  <c r="T129" i="5"/>
  <c r="R129" i="5"/>
  <c r="P129" i="5"/>
  <c r="BI125" i="5"/>
  <c r="BH125" i="5"/>
  <c r="BG125" i="5"/>
  <c r="BF125" i="5"/>
  <c r="T125" i="5"/>
  <c r="R125" i="5"/>
  <c r="P125" i="5"/>
  <c r="J118" i="5"/>
  <c r="F118" i="5"/>
  <c r="F116" i="5"/>
  <c r="E114" i="5"/>
  <c r="J93" i="5"/>
  <c r="F93" i="5"/>
  <c r="F91" i="5"/>
  <c r="E89" i="5"/>
  <c r="J26" i="5"/>
  <c r="E26" i="5"/>
  <c r="J119" i="5"/>
  <c r="J25" i="5"/>
  <c r="J20" i="5"/>
  <c r="E20" i="5"/>
  <c r="F119" i="5"/>
  <c r="J19" i="5"/>
  <c r="J14" i="5"/>
  <c r="J116" i="5" s="1"/>
  <c r="E7" i="5"/>
  <c r="E110" i="5" s="1"/>
  <c r="J39" i="4"/>
  <c r="J38" i="4"/>
  <c r="AY98" i="1"/>
  <c r="J37" i="4"/>
  <c r="AX98" i="1"/>
  <c r="BI277" i="4"/>
  <c r="BH277" i="4"/>
  <c r="BG277" i="4"/>
  <c r="BF277" i="4"/>
  <c r="T277" i="4"/>
  <c r="T276" i="4"/>
  <c r="R277" i="4"/>
  <c r="R276" i="4"/>
  <c r="P277" i="4"/>
  <c r="P276" i="4"/>
  <c r="BI273" i="4"/>
  <c r="BH273" i="4"/>
  <c r="BG273" i="4"/>
  <c r="BF273" i="4"/>
  <c r="T273" i="4"/>
  <c r="R273" i="4"/>
  <c r="P273" i="4"/>
  <c r="BI270" i="4"/>
  <c r="BH270" i="4"/>
  <c r="BG270" i="4"/>
  <c r="BF270" i="4"/>
  <c r="T270" i="4"/>
  <c r="R270" i="4"/>
  <c r="P270" i="4"/>
  <c r="BI267" i="4"/>
  <c r="BH267" i="4"/>
  <c r="BG267" i="4"/>
  <c r="BF267" i="4"/>
  <c r="T267" i="4"/>
  <c r="R267" i="4"/>
  <c r="P267" i="4"/>
  <c r="BI260" i="4"/>
  <c r="BH260" i="4"/>
  <c r="BG260" i="4"/>
  <c r="BF260" i="4"/>
  <c r="T260" i="4"/>
  <c r="R260" i="4"/>
  <c r="P260" i="4"/>
  <c r="BI255" i="4"/>
  <c r="BH255" i="4"/>
  <c r="BG255" i="4"/>
  <c r="BF255" i="4"/>
  <c r="T255" i="4"/>
  <c r="R255" i="4"/>
  <c r="P255" i="4"/>
  <c r="BI252" i="4"/>
  <c r="BH252" i="4"/>
  <c r="BG252" i="4"/>
  <c r="BF252" i="4"/>
  <c r="T252" i="4"/>
  <c r="R252" i="4"/>
  <c r="P252" i="4"/>
  <c r="BI247" i="4"/>
  <c r="BH247" i="4"/>
  <c r="BG247" i="4"/>
  <c r="BF247" i="4"/>
  <c r="T247" i="4"/>
  <c r="R247" i="4"/>
  <c r="P247" i="4"/>
  <c r="BI244" i="4"/>
  <c r="BH244" i="4"/>
  <c r="BG244" i="4"/>
  <c r="BF244" i="4"/>
  <c r="T244" i="4"/>
  <c r="R244" i="4"/>
  <c r="P244" i="4"/>
  <c r="BI239" i="4"/>
  <c r="BH239" i="4"/>
  <c r="BG239" i="4"/>
  <c r="BF239" i="4"/>
  <c r="T239" i="4"/>
  <c r="R239" i="4"/>
  <c r="P239" i="4"/>
  <c r="BI234" i="4"/>
  <c r="BH234" i="4"/>
  <c r="BG234" i="4"/>
  <c r="BF234" i="4"/>
  <c r="T234" i="4"/>
  <c r="R234" i="4"/>
  <c r="P234" i="4"/>
  <c r="BI228" i="4"/>
  <c r="BH228" i="4"/>
  <c r="BG228" i="4"/>
  <c r="BF228" i="4"/>
  <c r="T228" i="4"/>
  <c r="R228" i="4"/>
  <c r="P228" i="4"/>
  <c r="BI226" i="4"/>
  <c r="BH226" i="4"/>
  <c r="BG226" i="4"/>
  <c r="BF226" i="4"/>
  <c r="T226" i="4"/>
  <c r="R226" i="4"/>
  <c r="P226" i="4"/>
  <c r="BI224" i="4"/>
  <c r="BH224" i="4"/>
  <c r="BG224" i="4"/>
  <c r="BF224" i="4"/>
  <c r="T224" i="4"/>
  <c r="R224" i="4"/>
  <c r="P224" i="4"/>
  <c r="BI220" i="4"/>
  <c r="BH220" i="4"/>
  <c r="BG220" i="4"/>
  <c r="BF220" i="4"/>
  <c r="T220" i="4"/>
  <c r="R220" i="4"/>
  <c r="P220" i="4"/>
  <c r="BI216" i="4"/>
  <c r="BH216" i="4"/>
  <c r="BG216" i="4"/>
  <c r="BF216" i="4"/>
  <c r="T216" i="4"/>
  <c r="R216" i="4"/>
  <c r="P216" i="4"/>
  <c r="BI213" i="4"/>
  <c r="BH213" i="4"/>
  <c r="BG213" i="4"/>
  <c r="BF213" i="4"/>
  <c r="T213" i="4"/>
  <c r="R213" i="4"/>
  <c r="P213" i="4"/>
  <c r="BI210" i="4"/>
  <c r="BH210" i="4"/>
  <c r="BG210" i="4"/>
  <c r="BF210" i="4"/>
  <c r="T210" i="4"/>
  <c r="R210" i="4"/>
  <c r="P210" i="4"/>
  <c r="BI208" i="4"/>
  <c r="BH208" i="4"/>
  <c r="BG208" i="4"/>
  <c r="BF208" i="4"/>
  <c r="T208" i="4"/>
  <c r="R208" i="4"/>
  <c r="P208" i="4"/>
  <c r="BI206" i="4"/>
  <c r="BH206" i="4"/>
  <c r="BG206" i="4"/>
  <c r="BF206" i="4"/>
  <c r="T206" i="4"/>
  <c r="R206" i="4"/>
  <c r="P206" i="4"/>
  <c r="BI202" i="4"/>
  <c r="BH202" i="4"/>
  <c r="BG202" i="4"/>
  <c r="BF202" i="4"/>
  <c r="T202" i="4"/>
  <c r="R202" i="4"/>
  <c r="P202" i="4"/>
  <c r="BI200" i="4"/>
  <c r="BH200" i="4"/>
  <c r="BG200" i="4"/>
  <c r="BF200" i="4"/>
  <c r="T200" i="4"/>
  <c r="R200" i="4"/>
  <c r="P200" i="4"/>
  <c r="BI196" i="4"/>
  <c r="BH196" i="4"/>
  <c r="BG196" i="4"/>
  <c r="BF196" i="4"/>
  <c r="T196" i="4"/>
  <c r="R196" i="4"/>
  <c r="P196" i="4"/>
  <c r="BI194" i="4"/>
  <c r="BH194" i="4"/>
  <c r="BG194" i="4"/>
  <c r="BF194" i="4"/>
  <c r="T194" i="4"/>
  <c r="R194" i="4"/>
  <c r="P194" i="4"/>
  <c r="BI190" i="4"/>
  <c r="BH190" i="4"/>
  <c r="BG190" i="4"/>
  <c r="BF190" i="4"/>
  <c r="T190" i="4"/>
  <c r="R190" i="4"/>
  <c r="P190" i="4"/>
  <c r="BI188" i="4"/>
  <c r="BH188" i="4"/>
  <c r="BG188" i="4"/>
  <c r="BF188" i="4"/>
  <c r="T188" i="4"/>
  <c r="R188" i="4"/>
  <c r="P188" i="4"/>
  <c r="BI184" i="4"/>
  <c r="BH184" i="4"/>
  <c r="BG184" i="4"/>
  <c r="BF184" i="4"/>
  <c r="T184" i="4"/>
  <c r="R184" i="4"/>
  <c r="P184" i="4"/>
  <c r="BI181" i="4"/>
  <c r="BH181" i="4"/>
  <c r="BG181" i="4"/>
  <c r="BF181" i="4"/>
  <c r="T181" i="4"/>
  <c r="R181" i="4"/>
  <c r="P181" i="4"/>
  <c r="BI177" i="4"/>
  <c r="BH177" i="4"/>
  <c r="BG177" i="4"/>
  <c r="BF177" i="4"/>
  <c r="T177" i="4"/>
  <c r="R177" i="4"/>
  <c r="P177" i="4"/>
  <c r="BI175" i="4"/>
  <c r="BH175" i="4"/>
  <c r="BG175" i="4"/>
  <c r="BF175" i="4"/>
  <c r="T175" i="4"/>
  <c r="R175" i="4"/>
  <c r="P175" i="4"/>
  <c r="BI170" i="4"/>
  <c r="BH170" i="4"/>
  <c r="BG170" i="4"/>
  <c r="BF170" i="4"/>
  <c r="T170" i="4"/>
  <c r="R170" i="4"/>
  <c r="P170" i="4"/>
  <c r="BI167" i="4"/>
  <c r="BH167" i="4"/>
  <c r="BG167" i="4"/>
  <c r="BF167" i="4"/>
  <c r="T167" i="4"/>
  <c r="R167" i="4"/>
  <c r="P167" i="4"/>
  <c r="BI162" i="4"/>
  <c r="BH162" i="4"/>
  <c r="BG162" i="4"/>
  <c r="BF162" i="4"/>
  <c r="T162" i="4"/>
  <c r="R162" i="4"/>
  <c r="P162" i="4"/>
  <c r="BI159" i="4"/>
  <c r="BH159" i="4"/>
  <c r="BG159" i="4"/>
  <c r="BF159" i="4"/>
  <c r="T159" i="4"/>
  <c r="R159" i="4"/>
  <c r="P159" i="4"/>
  <c r="BI155" i="4"/>
  <c r="BH155" i="4"/>
  <c r="BG155" i="4"/>
  <c r="BF155" i="4"/>
  <c r="T155" i="4"/>
  <c r="R155" i="4"/>
  <c r="P155" i="4"/>
  <c r="BI151" i="4"/>
  <c r="BH151" i="4"/>
  <c r="BG151" i="4"/>
  <c r="BF151" i="4"/>
  <c r="T151" i="4"/>
  <c r="R151" i="4"/>
  <c r="P151" i="4"/>
  <c r="BI149" i="4"/>
  <c r="BH149" i="4"/>
  <c r="BG149" i="4"/>
  <c r="BF149" i="4"/>
  <c r="T149" i="4"/>
  <c r="R149" i="4"/>
  <c r="P149" i="4"/>
  <c r="BI145" i="4"/>
  <c r="BH145" i="4"/>
  <c r="BG145" i="4"/>
  <c r="BF145" i="4"/>
  <c r="T145" i="4"/>
  <c r="R145" i="4"/>
  <c r="P145" i="4"/>
  <c r="BI140" i="4"/>
  <c r="BH140" i="4"/>
  <c r="BG140" i="4"/>
  <c r="BF140" i="4"/>
  <c r="T140" i="4"/>
  <c r="R140" i="4"/>
  <c r="P140" i="4"/>
  <c r="BI136" i="4"/>
  <c r="BH136" i="4"/>
  <c r="BG136" i="4"/>
  <c r="BF136" i="4"/>
  <c r="T136" i="4"/>
  <c r="R136" i="4"/>
  <c r="P136" i="4"/>
  <c r="BI131" i="4"/>
  <c r="BH131" i="4"/>
  <c r="BG131" i="4"/>
  <c r="BF131" i="4"/>
  <c r="T131" i="4"/>
  <c r="R131" i="4"/>
  <c r="P131" i="4"/>
  <c r="BI129" i="4"/>
  <c r="BH129" i="4"/>
  <c r="BG129" i="4"/>
  <c r="BF129" i="4"/>
  <c r="T129" i="4"/>
  <c r="R129" i="4"/>
  <c r="P129" i="4"/>
  <c r="J122" i="4"/>
  <c r="F122" i="4"/>
  <c r="F120" i="4"/>
  <c r="E118" i="4"/>
  <c r="J93" i="4"/>
  <c r="F93" i="4"/>
  <c r="F91" i="4"/>
  <c r="E89" i="4"/>
  <c r="J26" i="4"/>
  <c r="E26" i="4"/>
  <c r="J123" i="4"/>
  <c r="J25" i="4"/>
  <c r="J20" i="4"/>
  <c r="E20" i="4"/>
  <c r="F94" i="4"/>
  <c r="J19" i="4"/>
  <c r="J14" i="4"/>
  <c r="J91" i="4" s="1"/>
  <c r="E7" i="4"/>
  <c r="E114" i="4" s="1"/>
  <c r="J39" i="3"/>
  <c r="J38" i="3"/>
  <c r="AY97" i="1"/>
  <c r="J37" i="3"/>
  <c r="AX97" i="1"/>
  <c r="BI289" i="3"/>
  <c r="BH289" i="3"/>
  <c r="BG289" i="3"/>
  <c r="BF289" i="3"/>
  <c r="T289" i="3"/>
  <c r="R289" i="3"/>
  <c r="P289" i="3"/>
  <c r="BI287" i="3"/>
  <c r="BH287" i="3"/>
  <c r="BG287" i="3"/>
  <c r="BF287" i="3"/>
  <c r="T287" i="3"/>
  <c r="R287" i="3"/>
  <c r="P287" i="3"/>
  <c r="BI285" i="3"/>
  <c r="BH285" i="3"/>
  <c r="BG285" i="3"/>
  <c r="BF285" i="3"/>
  <c r="T285" i="3"/>
  <c r="R285" i="3"/>
  <c r="P285" i="3"/>
  <c r="BI279" i="3"/>
  <c r="BH279" i="3"/>
  <c r="BG279" i="3"/>
  <c r="BF279" i="3"/>
  <c r="T279" i="3"/>
  <c r="R279" i="3"/>
  <c r="P279" i="3"/>
  <c r="BI277" i="3"/>
  <c r="BH277" i="3"/>
  <c r="BG277" i="3"/>
  <c r="BF277" i="3"/>
  <c r="T277" i="3"/>
  <c r="R277" i="3"/>
  <c r="P277" i="3"/>
  <c r="BI273" i="3"/>
  <c r="BH273" i="3"/>
  <c r="BG273" i="3"/>
  <c r="BF273" i="3"/>
  <c r="T273" i="3"/>
  <c r="R273" i="3"/>
  <c r="P273" i="3"/>
  <c r="BI267" i="3"/>
  <c r="BH267" i="3"/>
  <c r="BG267" i="3"/>
  <c r="BF267" i="3"/>
  <c r="T267" i="3"/>
  <c r="R267" i="3"/>
  <c r="P267" i="3"/>
  <c r="BI263" i="3"/>
  <c r="BH263" i="3"/>
  <c r="BG263" i="3"/>
  <c r="BF263" i="3"/>
  <c r="T263" i="3"/>
  <c r="R263" i="3"/>
  <c r="P263" i="3"/>
  <c r="BI259" i="3"/>
  <c r="BH259" i="3"/>
  <c r="BG259" i="3"/>
  <c r="BF259" i="3"/>
  <c r="T259" i="3"/>
  <c r="R259" i="3"/>
  <c r="P259" i="3"/>
  <c r="BI255" i="3"/>
  <c r="BH255" i="3"/>
  <c r="BG255" i="3"/>
  <c r="BF255" i="3"/>
  <c r="T255" i="3"/>
  <c r="R255" i="3"/>
  <c r="P255" i="3"/>
  <c r="BI250" i="3"/>
  <c r="BH250" i="3"/>
  <c r="BG250" i="3"/>
  <c r="BF250" i="3"/>
  <c r="T250" i="3"/>
  <c r="R250" i="3"/>
  <c r="P250" i="3"/>
  <c r="BI246" i="3"/>
  <c r="BH246" i="3"/>
  <c r="BG246" i="3"/>
  <c r="BF246" i="3"/>
  <c r="T246" i="3"/>
  <c r="R246" i="3"/>
  <c r="P246" i="3"/>
  <c r="BI242" i="3"/>
  <c r="BH242" i="3"/>
  <c r="BG242" i="3"/>
  <c r="BF242" i="3"/>
  <c r="T242" i="3"/>
  <c r="R242" i="3"/>
  <c r="P242" i="3"/>
  <c r="BI238" i="3"/>
  <c r="BH238" i="3"/>
  <c r="BG238" i="3"/>
  <c r="BF238" i="3"/>
  <c r="T238" i="3"/>
  <c r="R238" i="3"/>
  <c r="P238" i="3"/>
  <c r="BI234" i="3"/>
  <c r="BH234" i="3"/>
  <c r="BG234" i="3"/>
  <c r="BF234" i="3"/>
  <c r="T234" i="3"/>
  <c r="R234" i="3"/>
  <c r="P234" i="3"/>
  <c r="BI230" i="3"/>
  <c r="BH230" i="3"/>
  <c r="BG230" i="3"/>
  <c r="BF230" i="3"/>
  <c r="T230" i="3"/>
  <c r="T229" i="3" s="1"/>
  <c r="R230" i="3"/>
  <c r="R229" i="3" s="1"/>
  <c r="P230" i="3"/>
  <c r="P229" i="3" s="1"/>
  <c r="BI226" i="3"/>
  <c r="BH226" i="3"/>
  <c r="BG226" i="3"/>
  <c r="BF226" i="3"/>
  <c r="T226" i="3"/>
  <c r="R226" i="3"/>
  <c r="P226" i="3"/>
  <c r="BI223" i="3"/>
  <c r="BH223" i="3"/>
  <c r="BG223" i="3"/>
  <c r="BF223" i="3"/>
  <c r="T223" i="3"/>
  <c r="R223" i="3"/>
  <c r="P223" i="3"/>
  <c r="BI214" i="3"/>
  <c r="BH214" i="3"/>
  <c r="BG214" i="3"/>
  <c r="BF214" i="3"/>
  <c r="T214" i="3"/>
  <c r="R214" i="3"/>
  <c r="P214" i="3"/>
  <c r="BI206" i="3"/>
  <c r="BH206" i="3"/>
  <c r="BG206" i="3"/>
  <c r="BF206" i="3"/>
  <c r="T206" i="3"/>
  <c r="R206" i="3"/>
  <c r="P206" i="3"/>
  <c r="BI201" i="3"/>
  <c r="BH201" i="3"/>
  <c r="BG201" i="3"/>
  <c r="BF201" i="3"/>
  <c r="T201" i="3"/>
  <c r="R201" i="3"/>
  <c r="P201" i="3"/>
  <c r="BI197" i="3"/>
  <c r="BH197" i="3"/>
  <c r="BG197" i="3"/>
  <c r="BF197" i="3"/>
  <c r="T197" i="3"/>
  <c r="R197" i="3"/>
  <c r="P197" i="3"/>
  <c r="BI192" i="3"/>
  <c r="BH192" i="3"/>
  <c r="BG192" i="3"/>
  <c r="BF192" i="3"/>
  <c r="T192" i="3"/>
  <c r="R192" i="3"/>
  <c r="P192" i="3"/>
  <c r="BI188" i="3"/>
  <c r="BH188" i="3"/>
  <c r="BG188" i="3"/>
  <c r="BF188" i="3"/>
  <c r="T188" i="3"/>
  <c r="R188" i="3"/>
  <c r="P188" i="3"/>
  <c r="BI181" i="3"/>
  <c r="BH181" i="3"/>
  <c r="BG181" i="3"/>
  <c r="BF181" i="3"/>
  <c r="T181" i="3"/>
  <c r="R181" i="3"/>
  <c r="P181" i="3"/>
  <c r="BI176" i="3"/>
  <c r="BH176" i="3"/>
  <c r="BG176" i="3"/>
  <c r="BF176" i="3"/>
  <c r="T176" i="3"/>
  <c r="R176" i="3"/>
  <c r="P176" i="3"/>
  <c r="BI174" i="3"/>
  <c r="BH174" i="3"/>
  <c r="BG174" i="3"/>
  <c r="BF174" i="3"/>
  <c r="T174" i="3"/>
  <c r="R174" i="3"/>
  <c r="P174" i="3"/>
  <c r="BI166" i="3"/>
  <c r="BH166" i="3"/>
  <c r="BG166" i="3"/>
  <c r="BF166" i="3"/>
  <c r="T166" i="3"/>
  <c r="R166" i="3"/>
  <c r="P166" i="3"/>
  <c r="BI158" i="3"/>
  <c r="BH158" i="3"/>
  <c r="BG158" i="3"/>
  <c r="BF158" i="3"/>
  <c r="T158" i="3"/>
  <c r="R158" i="3"/>
  <c r="P158" i="3"/>
  <c r="BI153" i="3"/>
  <c r="BH153" i="3"/>
  <c r="BG153" i="3"/>
  <c r="BF153" i="3"/>
  <c r="T153" i="3"/>
  <c r="R153" i="3"/>
  <c r="P153" i="3"/>
  <c r="BI147" i="3"/>
  <c r="BH147" i="3"/>
  <c r="BG147" i="3"/>
  <c r="BF147" i="3"/>
  <c r="T147" i="3"/>
  <c r="T146" i="3" s="1"/>
  <c r="R147" i="3"/>
  <c r="R146" i="3" s="1"/>
  <c r="P147" i="3"/>
  <c r="P146" i="3" s="1"/>
  <c r="BI143" i="3"/>
  <c r="BH143" i="3"/>
  <c r="BG143" i="3"/>
  <c r="BF143" i="3"/>
  <c r="T143" i="3"/>
  <c r="R143" i="3"/>
  <c r="P143" i="3"/>
  <c r="BI140" i="3"/>
  <c r="BH140" i="3"/>
  <c r="BG140" i="3"/>
  <c r="BF140" i="3"/>
  <c r="T140" i="3"/>
  <c r="R140" i="3"/>
  <c r="P140" i="3"/>
  <c r="BI138" i="3"/>
  <c r="BH138" i="3"/>
  <c r="BG138" i="3"/>
  <c r="BF138" i="3"/>
  <c r="T138" i="3"/>
  <c r="R138" i="3"/>
  <c r="P138" i="3"/>
  <c r="BI133" i="3"/>
  <c r="BH133" i="3"/>
  <c r="BG133" i="3"/>
  <c r="BF133" i="3"/>
  <c r="T133" i="3"/>
  <c r="R133" i="3"/>
  <c r="P133" i="3"/>
  <c r="J126" i="3"/>
  <c r="F126" i="3"/>
  <c r="F124" i="3"/>
  <c r="E122" i="3"/>
  <c r="J93" i="3"/>
  <c r="F93" i="3"/>
  <c r="F91" i="3"/>
  <c r="E89" i="3"/>
  <c r="J26" i="3"/>
  <c r="E26" i="3"/>
  <c r="J127" i="3"/>
  <c r="J25" i="3"/>
  <c r="J20" i="3"/>
  <c r="E20" i="3"/>
  <c r="F127" i="3"/>
  <c r="J19" i="3"/>
  <c r="J14" i="3"/>
  <c r="J124" i="3" s="1"/>
  <c r="E7" i="3"/>
  <c r="E118" i="3" s="1"/>
  <c r="J39" i="2"/>
  <c r="J38" i="2"/>
  <c r="AY96" i="1"/>
  <c r="J37" i="2"/>
  <c r="AX96" i="1"/>
  <c r="BI376" i="2"/>
  <c r="BH376" i="2"/>
  <c r="BG376" i="2"/>
  <c r="BF376" i="2"/>
  <c r="T376" i="2"/>
  <c r="T375" i="2"/>
  <c r="R376" i="2"/>
  <c r="R375" i="2"/>
  <c r="P376" i="2"/>
  <c r="P375" i="2"/>
  <c r="BI372" i="2"/>
  <c r="BH372" i="2"/>
  <c r="BG372" i="2"/>
  <c r="BF372" i="2"/>
  <c r="T372" i="2"/>
  <c r="R372" i="2"/>
  <c r="P372" i="2"/>
  <c r="BI369" i="2"/>
  <c r="BH369" i="2"/>
  <c r="BG369" i="2"/>
  <c r="BF369" i="2"/>
  <c r="T369" i="2"/>
  <c r="R369" i="2"/>
  <c r="P369" i="2"/>
  <c r="BI367" i="2"/>
  <c r="BH367" i="2"/>
  <c r="BG367" i="2"/>
  <c r="BF367" i="2"/>
  <c r="T367" i="2"/>
  <c r="R367" i="2"/>
  <c r="P367" i="2"/>
  <c r="BI364" i="2"/>
  <c r="BH364" i="2"/>
  <c r="BG364" i="2"/>
  <c r="BF364" i="2"/>
  <c r="T364" i="2"/>
  <c r="R364" i="2"/>
  <c r="P364" i="2"/>
  <c r="BI361" i="2"/>
  <c r="BH361" i="2"/>
  <c r="BG361" i="2"/>
  <c r="BF361" i="2"/>
  <c r="T361" i="2"/>
  <c r="R361" i="2"/>
  <c r="P361" i="2"/>
  <c r="BI358" i="2"/>
  <c r="BH358" i="2"/>
  <c r="BG358" i="2"/>
  <c r="BF358" i="2"/>
  <c r="T358" i="2"/>
  <c r="R358" i="2"/>
  <c r="P358" i="2"/>
  <c r="BI353" i="2"/>
  <c r="BH353" i="2"/>
  <c r="BG353" i="2"/>
  <c r="BF353" i="2"/>
  <c r="T353" i="2"/>
  <c r="R353" i="2"/>
  <c r="P353" i="2"/>
  <c r="BI348" i="2"/>
  <c r="BH348" i="2"/>
  <c r="BG348" i="2"/>
  <c r="BF348" i="2"/>
  <c r="T348" i="2"/>
  <c r="R348" i="2"/>
  <c r="P348" i="2"/>
  <c r="BI344" i="2"/>
  <c r="BH344" i="2"/>
  <c r="BG344" i="2"/>
  <c r="BF344" i="2"/>
  <c r="T344" i="2"/>
  <c r="R344" i="2"/>
  <c r="P344" i="2"/>
  <c r="BI340" i="2"/>
  <c r="BH340" i="2"/>
  <c r="BG340" i="2"/>
  <c r="BF340" i="2"/>
  <c r="T340" i="2"/>
  <c r="R340" i="2"/>
  <c r="P340" i="2"/>
  <c r="BI335" i="2"/>
  <c r="BH335" i="2"/>
  <c r="BG335" i="2"/>
  <c r="BF335" i="2"/>
  <c r="T335" i="2"/>
  <c r="R335" i="2"/>
  <c r="P335" i="2"/>
  <c r="BI332" i="2"/>
  <c r="BH332" i="2"/>
  <c r="BG332" i="2"/>
  <c r="BF332" i="2"/>
  <c r="T332" i="2"/>
  <c r="R332" i="2"/>
  <c r="P332" i="2"/>
  <c r="BI328" i="2"/>
  <c r="BH328" i="2"/>
  <c r="BG328" i="2"/>
  <c r="BF328" i="2"/>
  <c r="T328" i="2"/>
  <c r="R328" i="2"/>
  <c r="P328" i="2"/>
  <c r="BI322" i="2"/>
  <c r="BH322" i="2"/>
  <c r="BG322" i="2"/>
  <c r="BF322" i="2"/>
  <c r="T322" i="2"/>
  <c r="R322" i="2"/>
  <c r="P322" i="2"/>
  <c r="BI320" i="2"/>
  <c r="BH320" i="2"/>
  <c r="BG320" i="2"/>
  <c r="BF320" i="2"/>
  <c r="T320" i="2"/>
  <c r="R320" i="2"/>
  <c r="P320" i="2"/>
  <c r="BI318" i="2"/>
  <c r="BH318" i="2"/>
  <c r="BG318" i="2"/>
  <c r="BF318" i="2"/>
  <c r="T318" i="2"/>
  <c r="R318" i="2"/>
  <c r="P318" i="2"/>
  <c r="BI312" i="2"/>
  <c r="BH312" i="2"/>
  <c r="BG312" i="2"/>
  <c r="BF312" i="2"/>
  <c r="T312" i="2"/>
  <c r="R312" i="2"/>
  <c r="P312" i="2"/>
  <c r="BI307" i="2"/>
  <c r="BH307" i="2"/>
  <c r="BG307" i="2"/>
  <c r="BF307" i="2"/>
  <c r="T307" i="2"/>
  <c r="R307" i="2"/>
  <c r="P307" i="2"/>
  <c r="BI302" i="2"/>
  <c r="BH302" i="2"/>
  <c r="BG302" i="2"/>
  <c r="BF302" i="2"/>
  <c r="T302" i="2"/>
  <c r="R302" i="2"/>
  <c r="P302" i="2"/>
  <c r="BI297" i="2"/>
  <c r="BH297" i="2"/>
  <c r="BG297" i="2"/>
  <c r="BF297" i="2"/>
  <c r="T297" i="2"/>
  <c r="T296" i="2" s="1"/>
  <c r="R297" i="2"/>
  <c r="R296" i="2" s="1"/>
  <c r="P297" i="2"/>
  <c r="P296" i="2" s="1"/>
  <c r="BI294" i="2"/>
  <c r="BH294" i="2"/>
  <c r="BG294" i="2"/>
  <c r="BF294" i="2"/>
  <c r="T294" i="2"/>
  <c r="R294" i="2"/>
  <c r="P294" i="2"/>
  <c r="BI289" i="2"/>
  <c r="BH289" i="2"/>
  <c r="BG289" i="2"/>
  <c r="BF289" i="2"/>
  <c r="T289" i="2"/>
  <c r="R289" i="2"/>
  <c r="P289" i="2"/>
  <c r="BI286" i="2"/>
  <c r="BH286" i="2"/>
  <c r="BG286" i="2"/>
  <c r="BF286" i="2"/>
  <c r="T286" i="2"/>
  <c r="R286" i="2"/>
  <c r="P286" i="2"/>
  <c r="BI281" i="2"/>
  <c r="BH281" i="2"/>
  <c r="BG281" i="2"/>
  <c r="BF281" i="2"/>
  <c r="T281" i="2"/>
  <c r="R281" i="2"/>
  <c r="P281" i="2"/>
  <c r="BI278" i="2"/>
  <c r="BH278" i="2"/>
  <c r="BG278" i="2"/>
  <c r="BF278" i="2"/>
  <c r="T278" i="2"/>
  <c r="R278" i="2"/>
  <c r="P278" i="2"/>
  <c r="BI270" i="2"/>
  <c r="BH270" i="2"/>
  <c r="BG270" i="2"/>
  <c r="BF270" i="2"/>
  <c r="T270" i="2"/>
  <c r="R270" i="2"/>
  <c r="P270" i="2"/>
  <c r="BI267" i="2"/>
  <c r="BH267" i="2"/>
  <c r="BG267" i="2"/>
  <c r="BF267" i="2"/>
  <c r="T267" i="2"/>
  <c r="R267" i="2"/>
  <c r="P267" i="2"/>
  <c r="BI263" i="2"/>
  <c r="BH263" i="2"/>
  <c r="BG263" i="2"/>
  <c r="BF263" i="2"/>
  <c r="T263" i="2"/>
  <c r="R263" i="2"/>
  <c r="P263" i="2"/>
  <c r="BI256" i="2"/>
  <c r="BH256" i="2"/>
  <c r="BG256" i="2"/>
  <c r="BF256" i="2"/>
  <c r="T256" i="2"/>
  <c r="R256" i="2"/>
  <c r="P256" i="2"/>
  <c r="BI253" i="2"/>
  <c r="BH253" i="2"/>
  <c r="BG253" i="2"/>
  <c r="BF253" i="2"/>
  <c r="T253" i="2"/>
  <c r="R253" i="2"/>
  <c r="P253" i="2"/>
  <c r="BI246" i="2"/>
  <c r="BH246" i="2"/>
  <c r="BG246" i="2"/>
  <c r="BF246" i="2"/>
  <c r="T246" i="2"/>
  <c r="R246" i="2"/>
  <c r="P246" i="2"/>
  <c r="BI244" i="2"/>
  <c r="BH244" i="2"/>
  <c r="BG244" i="2"/>
  <c r="BF244" i="2"/>
  <c r="T244" i="2"/>
  <c r="R244" i="2"/>
  <c r="P244" i="2"/>
  <c r="BI237" i="2"/>
  <c r="BH237" i="2"/>
  <c r="BG237" i="2"/>
  <c r="BF237" i="2"/>
  <c r="T237" i="2"/>
  <c r="R237" i="2"/>
  <c r="P237" i="2"/>
  <c r="BI235" i="2"/>
  <c r="BH235" i="2"/>
  <c r="BG235" i="2"/>
  <c r="BF235" i="2"/>
  <c r="T235" i="2"/>
  <c r="R235" i="2"/>
  <c r="P235" i="2"/>
  <c r="BI232" i="2"/>
  <c r="BH232" i="2"/>
  <c r="BG232" i="2"/>
  <c r="BF232" i="2"/>
  <c r="T232" i="2"/>
  <c r="R232" i="2"/>
  <c r="P232" i="2"/>
  <c r="BI229" i="2"/>
  <c r="BH229" i="2"/>
  <c r="BG229" i="2"/>
  <c r="BF229" i="2"/>
  <c r="T229" i="2"/>
  <c r="R229" i="2"/>
  <c r="P229" i="2"/>
  <c r="BI226" i="2"/>
  <c r="BH226" i="2"/>
  <c r="BG226" i="2"/>
  <c r="BF226" i="2"/>
  <c r="T226" i="2"/>
  <c r="R226" i="2"/>
  <c r="P226" i="2"/>
  <c r="BI223" i="2"/>
  <c r="BH223" i="2"/>
  <c r="BG223" i="2"/>
  <c r="BF223" i="2"/>
  <c r="T223" i="2"/>
  <c r="R223" i="2"/>
  <c r="P223" i="2"/>
  <c r="BI220" i="2"/>
  <c r="BH220" i="2"/>
  <c r="BG220" i="2"/>
  <c r="BF220" i="2"/>
  <c r="T220" i="2"/>
  <c r="R220" i="2"/>
  <c r="P220" i="2"/>
  <c r="BI217" i="2"/>
  <c r="BH217" i="2"/>
  <c r="BG217" i="2"/>
  <c r="BF217" i="2"/>
  <c r="T217" i="2"/>
  <c r="R217" i="2"/>
  <c r="P217" i="2"/>
  <c r="BI214" i="2"/>
  <c r="BH214" i="2"/>
  <c r="BG214" i="2"/>
  <c r="BF214" i="2"/>
  <c r="T214" i="2"/>
  <c r="R214" i="2"/>
  <c r="P214" i="2"/>
  <c r="BI212" i="2"/>
  <c r="BH212" i="2"/>
  <c r="BG212" i="2"/>
  <c r="BF212" i="2"/>
  <c r="T212" i="2"/>
  <c r="R212" i="2"/>
  <c r="P212" i="2"/>
  <c r="BI210" i="2"/>
  <c r="BH210" i="2"/>
  <c r="BG210" i="2"/>
  <c r="BF210" i="2"/>
  <c r="T210" i="2"/>
  <c r="R210" i="2"/>
  <c r="P210" i="2"/>
  <c r="BI208" i="2"/>
  <c r="BH208" i="2"/>
  <c r="BG208" i="2"/>
  <c r="BF208" i="2"/>
  <c r="T208" i="2"/>
  <c r="R208" i="2"/>
  <c r="P208"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5" i="2"/>
  <c r="BH195" i="2"/>
  <c r="BG195" i="2"/>
  <c r="BF195" i="2"/>
  <c r="T195" i="2"/>
  <c r="R195" i="2"/>
  <c r="P195" i="2"/>
  <c r="BI190" i="2"/>
  <c r="BH190" i="2"/>
  <c r="BG190" i="2"/>
  <c r="BF190" i="2"/>
  <c r="T190" i="2"/>
  <c r="R190" i="2"/>
  <c r="P190" i="2"/>
  <c r="BI185" i="2"/>
  <c r="BH185" i="2"/>
  <c r="BG185" i="2"/>
  <c r="BF185" i="2"/>
  <c r="T185" i="2"/>
  <c r="R185" i="2"/>
  <c r="P185" i="2"/>
  <c r="BI180" i="2"/>
  <c r="BH180" i="2"/>
  <c r="BG180" i="2"/>
  <c r="BF180" i="2"/>
  <c r="T180" i="2"/>
  <c r="R180" i="2"/>
  <c r="P180" i="2"/>
  <c r="BI178" i="2"/>
  <c r="BH178" i="2"/>
  <c r="BG178" i="2"/>
  <c r="BF178" i="2"/>
  <c r="T178" i="2"/>
  <c r="R178" i="2"/>
  <c r="P178" i="2"/>
  <c r="BI174" i="2"/>
  <c r="BH174" i="2"/>
  <c r="BG174" i="2"/>
  <c r="BF174" i="2"/>
  <c r="T174" i="2"/>
  <c r="R174" i="2"/>
  <c r="P174" i="2"/>
  <c r="BI169" i="2"/>
  <c r="BH169" i="2"/>
  <c r="BG169" i="2"/>
  <c r="BF169" i="2"/>
  <c r="T169" i="2"/>
  <c r="R169" i="2"/>
  <c r="P169" i="2"/>
  <c r="BI167" i="2"/>
  <c r="BH167" i="2"/>
  <c r="BG167" i="2"/>
  <c r="BF167" i="2"/>
  <c r="T167" i="2"/>
  <c r="R167" i="2"/>
  <c r="P167" i="2"/>
  <c r="BI165" i="2"/>
  <c r="BH165" i="2"/>
  <c r="BG165" i="2"/>
  <c r="BF165" i="2"/>
  <c r="T165" i="2"/>
  <c r="R165" i="2"/>
  <c r="P165" i="2"/>
  <c r="BI163" i="2"/>
  <c r="BH163" i="2"/>
  <c r="BG163" i="2"/>
  <c r="BF163" i="2"/>
  <c r="T163" i="2"/>
  <c r="R163" i="2"/>
  <c r="P163" i="2"/>
  <c r="BI159" i="2"/>
  <c r="BH159" i="2"/>
  <c r="BG159" i="2"/>
  <c r="BF159" i="2"/>
  <c r="T159" i="2"/>
  <c r="R159" i="2"/>
  <c r="P159" i="2"/>
  <c r="BI155" i="2"/>
  <c r="BH155" i="2"/>
  <c r="BG155" i="2"/>
  <c r="BF155" i="2"/>
  <c r="T155" i="2"/>
  <c r="R155" i="2"/>
  <c r="P155" i="2"/>
  <c r="BI151" i="2"/>
  <c r="BH151" i="2"/>
  <c r="BG151" i="2"/>
  <c r="BF151" i="2"/>
  <c r="T151" i="2"/>
  <c r="R151" i="2"/>
  <c r="P151" i="2"/>
  <c r="BI147" i="2"/>
  <c r="BH147" i="2"/>
  <c r="BG147" i="2"/>
  <c r="BF147" i="2"/>
  <c r="T147" i="2"/>
  <c r="R147" i="2"/>
  <c r="P147" i="2"/>
  <c r="BI143" i="2"/>
  <c r="BH143" i="2"/>
  <c r="BG143" i="2"/>
  <c r="BF143" i="2"/>
  <c r="T143" i="2"/>
  <c r="R143" i="2"/>
  <c r="P143" i="2"/>
  <c r="BI139" i="2"/>
  <c r="BH139" i="2"/>
  <c r="BG139" i="2"/>
  <c r="BF139" i="2"/>
  <c r="T139" i="2"/>
  <c r="R139" i="2"/>
  <c r="P139" i="2"/>
  <c r="BI135" i="2"/>
  <c r="BH135" i="2"/>
  <c r="BG135" i="2"/>
  <c r="BF135" i="2"/>
  <c r="T135" i="2"/>
  <c r="R135" i="2"/>
  <c r="P135" i="2"/>
  <c r="BI131" i="2"/>
  <c r="BH131" i="2"/>
  <c r="BG131" i="2"/>
  <c r="BF131" i="2"/>
  <c r="T131" i="2"/>
  <c r="R131" i="2"/>
  <c r="P131" i="2"/>
  <c r="J124" i="2"/>
  <c r="F124" i="2"/>
  <c r="F122" i="2"/>
  <c r="E120" i="2"/>
  <c r="J93" i="2"/>
  <c r="F93" i="2"/>
  <c r="F91" i="2"/>
  <c r="E89" i="2"/>
  <c r="J26" i="2"/>
  <c r="E26" i="2"/>
  <c r="J125" i="2"/>
  <c r="J25" i="2"/>
  <c r="J20" i="2"/>
  <c r="E20" i="2"/>
  <c r="F125" i="2"/>
  <c r="J19" i="2"/>
  <c r="J14" i="2"/>
  <c r="J91" i="2" s="1"/>
  <c r="E7" i="2"/>
  <c r="E116" i="2" s="1"/>
  <c r="L90" i="1"/>
  <c r="AM90" i="1"/>
  <c r="AM89" i="1"/>
  <c r="L89" i="1"/>
  <c r="AM87" i="1"/>
  <c r="L87" i="1"/>
  <c r="L85" i="1"/>
  <c r="L84" i="1"/>
  <c r="J182" i="6"/>
  <c r="BK179" i="6"/>
  <c r="BK176" i="6"/>
  <c r="J171" i="6"/>
  <c r="J155" i="6"/>
  <c r="J147" i="6"/>
  <c r="BK145" i="6"/>
  <c r="J140" i="6"/>
  <c r="BK153" i="5"/>
  <c r="J149" i="5"/>
  <c r="BK141" i="5"/>
  <c r="J125" i="5"/>
  <c r="J267" i="4"/>
  <c r="J260" i="4"/>
  <c r="BK255" i="4"/>
  <c r="J252" i="4"/>
  <c r="J247" i="4"/>
  <c r="BK244" i="4"/>
  <c r="BK239" i="4"/>
  <c r="BK228" i="4"/>
  <c r="BK226" i="4"/>
  <c r="BK220" i="4"/>
  <c r="J216" i="4"/>
  <c r="BK170" i="4"/>
  <c r="BK167" i="4"/>
  <c r="BK149" i="4"/>
  <c r="BK145" i="4"/>
  <c r="BK287" i="3"/>
  <c r="J285" i="3"/>
  <c r="J277" i="3"/>
  <c r="J273" i="3"/>
  <c r="J238" i="3"/>
  <c r="J234" i="3"/>
  <c r="J230" i="3"/>
  <c r="BK226" i="3"/>
  <c r="BK223" i="3"/>
  <c r="J214" i="3"/>
  <c r="J206" i="3"/>
  <c r="J201" i="3"/>
  <c r="BK197" i="3"/>
  <c r="J188" i="3"/>
  <c r="J181" i="3"/>
  <c r="J176" i="3"/>
  <c r="J153" i="3"/>
  <c r="BK140" i="3"/>
  <c r="J133" i="3"/>
  <c r="BK369" i="2"/>
  <c r="J364" i="2"/>
  <c r="J361" i="2"/>
  <c r="J353" i="2"/>
  <c r="BK335" i="2"/>
  <c r="J328" i="2"/>
  <c r="BK322" i="2"/>
  <c r="BK307" i="2"/>
  <c r="J297" i="2"/>
  <c r="BK278" i="2"/>
  <c r="BK267" i="2"/>
  <c r="J253" i="2"/>
  <c r="BK246" i="2"/>
  <c r="J237" i="2"/>
  <c r="J223" i="2"/>
  <c r="J220" i="2"/>
  <c r="BK214" i="2"/>
  <c r="BK204" i="2"/>
  <c r="J202" i="2"/>
  <c r="J195" i="2"/>
  <c r="BK178" i="2"/>
  <c r="J174" i="2"/>
  <c r="J169" i="2"/>
  <c r="BK167" i="2"/>
  <c r="J165" i="2"/>
  <c r="J163" i="2"/>
  <c r="J159" i="2"/>
  <c r="J139" i="2"/>
  <c r="AS95" i="1"/>
  <c r="J168" i="6"/>
  <c r="J162" i="6"/>
  <c r="BK142" i="6"/>
  <c r="BK140" i="6"/>
  <c r="J153" i="5"/>
  <c r="J141" i="5"/>
  <c r="BK137" i="5"/>
  <c r="BK125" i="5"/>
  <c r="BK277" i="4"/>
  <c r="J277" i="4"/>
  <c r="BK273" i="4"/>
  <c r="J270" i="4"/>
  <c r="J255" i="4"/>
  <c r="J244" i="4"/>
  <c r="J239" i="4"/>
  <c r="J234" i="4"/>
  <c r="J226" i="4"/>
  <c r="BK224" i="4"/>
  <c r="BK208" i="4"/>
  <c r="BK206" i="4"/>
  <c r="BK202" i="4"/>
  <c r="BK194" i="4"/>
  <c r="BK190" i="4"/>
  <c r="J188" i="4"/>
  <c r="J170" i="4"/>
  <c r="BK162" i="4"/>
  <c r="BK159" i="4"/>
  <c r="J151" i="4"/>
  <c r="BK263" i="3"/>
  <c r="BK259" i="3"/>
  <c r="BK255" i="3"/>
  <c r="J250" i="3"/>
  <c r="BK246" i="3"/>
  <c r="BK242" i="3"/>
  <c r="BK238" i="3"/>
  <c r="BK234" i="3"/>
  <c r="BK230" i="3"/>
  <c r="J223" i="3"/>
  <c r="BK174" i="3"/>
  <c r="J166" i="3"/>
  <c r="BK158" i="3"/>
  <c r="J147" i="3"/>
  <c r="J140" i="3"/>
  <c r="BK133" i="3"/>
  <c r="J367" i="2"/>
  <c r="BK364" i="2"/>
  <c r="BK361" i="2"/>
  <c r="BK358" i="2"/>
  <c r="BK348" i="2"/>
  <c r="BK344" i="2"/>
  <c r="J340" i="2"/>
  <c r="J332" i="2"/>
  <c r="J320" i="2"/>
  <c r="J302" i="2"/>
  <c r="J294" i="2"/>
  <c r="BK289" i="2"/>
  <c r="BK286" i="2"/>
  <c r="BK281" i="2"/>
  <c r="J278" i="2"/>
  <c r="BK270" i="2"/>
  <c r="J267" i="2"/>
  <c r="BK256" i="2"/>
  <c r="BK253" i="2"/>
  <c r="BK220" i="2"/>
  <c r="J217" i="2"/>
  <c r="J214" i="2"/>
  <c r="J210" i="2"/>
  <c r="BK202" i="2"/>
  <c r="BK200" i="2"/>
  <c r="J190" i="2"/>
  <c r="J185" i="2"/>
  <c r="J180" i="2"/>
  <c r="J178" i="2"/>
  <c r="BK165" i="2"/>
  <c r="J155" i="2"/>
  <c r="BK151" i="2"/>
  <c r="J147" i="2"/>
  <c r="BK143" i="2"/>
  <c r="BK139" i="2"/>
  <c r="BK135" i="2"/>
  <c r="J135" i="2"/>
  <c r="BK131" i="2"/>
  <c r="J131" i="2"/>
  <c r="BK182" i="6"/>
  <c r="J176" i="6"/>
  <c r="J174" i="6"/>
  <c r="BK171" i="6"/>
  <c r="J165" i="6"/>
  <c r="J159" i="6"/>
  <c r="BK155" i="6"/>
  <c r="J151" i="6"/>
  <c r="J145" i="5"/>
  <c r="J133" i="5"/>
  <c r="BK129" i="5"/>
  <c r="BK270" i="4"/>
  <c r="BK247" i="4"/>
  <c r="BK234" i="4"/>
  <c r="J220" i="4"/>
  <c r="J213" i="4"/>
  <c r="J210" i="4"/>
  <c r="J208" i="4"/>
  <c r="J206" i="4"/>
  <c r="J202" i="4"/>
  <c r="BK200" i="4"/>
  <c r="J196" i="4"/>
  <c r="J190" i="4"/>
  <c r="J184" i="4"/>
  <c r="BK181" i="4"/>
  <c r="BK177" i="4"/>
  <c r="J175" i="4"/>
  <c r="J167" i="4"/>
  <c r="J162" i="4"/>
  <c r="J159" i="4"/>
  <c r="BK155" i="4"/>
  <c r="BK151" i="4"/>
  <c r="J140" i="4"/>
  <c r="J136" i="4"/>
  <c r="J131" i="4"/>
  <c r="BK129" i="4"/>
  <c r="BK285" i="3"/>
  <c r="BK279" i="3"/>
  <c r="BK277" i="3"/>
  <c r="J267" i="3"/>
  <c r="BK250" i="3"/>
  <c r="J242" i="3"/>
  <c r="BK214" i="3"/>
  <c r="BK206" i="3"/>
  <c r="BK201" i="3"/>
  <c r="J192" i="3"/>
  <c r="BK181" i="3"/>
  <c r="BK166" i="3"/>
  <c r="J158" i="3"/>
  <c r="BK153" i="3"/>
  <c r="BK147" i="3"/>
  <c r="J143" i="3"/>
  <c r="BK138" i="3"/>
  <c r="BK367" i="2"/>
  <c r="J358" i="2"/>
  <c r="BK332" i="2"/>
  <c r="J322" i="2"/>
  <c r="J318" i="2"/>
  <c r="BK312" i="2"/>
  <c r="J307" i="2"/>
  <c r="J289" i="2"/>
  <c r="J286" i="2"/>
  <c r="J270" i="2"/>
  <c r="J263" i="2"/>
  <c r="J256" i="2"/>
  <c r="J244" i="2"/>
  <c r="BK237" i="2"/>
  <c r="J235" i="2"/>
  <c r="J232" i="2"/>
  <c r="BK229" i="2"/>
  <c r="BK226" i="2"/>
  <c r="BK223" i="2"/>
  <c r="BK212" i="2"/>
  <c r="BK210" i="2"/>
  <c r="J208" i="2"/>
  <c r="BK206" i="2"/>
  <c r="J200" i="2"/>
  <c r="BK185" i="2"/>
  <c r="BK180" i="2"/>
  <c r="BK169" i="2"/>
  <c r="BK163" i="2"/>
  <c r="BK159" i="2"/>
  <c r="BK147" i="2"/>
  <c r="J179" i="6"/>
  <c r="BK174" i="6"/>
  <c r="BK168" i="6"/>
  <c r="BK165" i="6"/>
  <c r="BK162" i="6"/>
  <c r="BK159" i="6"/>
  <c r="BK151" i="6"/>
  <c r="BK147" i="6"/>
  <c r="J145" i="6"/>
  <c r="J142" i="6"/>
  <c r="BK149" i="5"/>
  <c r="BK145" i="5"/>
  <c r="J137" i="5"/>
  <c r="BK133" i="5"/>
  <c r="J129" i="5"/>
  <c r="J273" i="4"/>
  <c r="BK267" i="4"/>
  <c r="BK260" i="4"/>
  <c r="BK252" i="4"/>
  <c r="J228" i="4"/>
  <c r="J224" i="4"/>
  <c r="BK216" i="4"/>
  <c r="BK213" i="4"/>
  <c r="BK210" i="4"/>
  <c r="J200" i="4"/>
  <c r="BK196" i="4"/>
  <c r="J194" i="4"/>
  <c r="BK188" i="4"/>
  <c r="BK184" i="4"/>
  <c r="J181" i="4"/>
  <c r="J177" i="4"/>
  <c r="BK175" i="4"/>
  <c r="J155" i="4"/>
  <c r="J149" i="4"/>
  <c r="J145" i="4"/>
  <c r="BK140" i="4"/>
  <c r="BK136" i="4"/>
  <c r="BK131" i="4"/>
  <c r="J129" i="4"/>
  <c r="BK289" i="3"/>
  <c r="J289" i="3"/>
  <c r="J287" i="3"/>
  <c r="J279" i="3"/>
  <c r="BK273" i="3"/>
  <c r="BK267" i="3"/>
  <c r="J263" i="3"/>
  <c r="J259" i="3"/>
  <c r="J255" i="3"/>
  <c r="J246" i="3"/>
  <c r="J226" i="3"/>
  <c r="J197" i="3"/>
  <c r="BK192" i="3"/>
  <c r="BK188" i="3"/>
  <c r="BK176" i="3"/>
  <c r="J174" i="3"/>
  <c r="BK143" i="3"/>
  <c r="J138" i="3"/>
  <c r="BK376" i="2"/>
  <c r="J376" i="2"/>
  <c r="BK372" i="2"/>
  <c r="J372" i="2"/>
  <c r="J369" i="2"/>
  <c r="BK353" i="2"/>
  <c r="J348" i="2"/>
  <c r="J344" i="2"/>
  <c r="BK340" i="2"/>
  <c r="J335" i="2"/>
  <c r="BK328" i="2"/>
  <c r="BK320" i="2"/>
  <c r="BK318" i="2"/>
  <c r="J312" i="2"/>
  <c r="BK302" i="2"/>
  <c r="BK297" i="2"/>
  <c r="BK294" i="2"/>
  <c r="J281" i="2"/>
  <c r="BK263" i="2"/>
  <c r="J246" i="2"/>
  <c r="BK244" i="2"/>
  <c r="BK235" i="2"/>
  <c r="BK232" i="2"/>
  <c r="J229" i="2"/>
  <c r="J226" i="2"/>
  <c r="BK217" i="2"/>
  <c r="J212" i="2"/>
  <c r="BK208" i="2"/>
  <c r="J206" i="2"/>
  <c r="J204" i="2"/>
  <c r="BK195" i="2"/>
  <c r="BK190" i="2"/>
  <c r="BK174" i="2"/>
  <c r="J167" i="2"/>
  <c r="BK155" i="2"/>
  <c r="J151" i="2"/>
  <c r="J143" i="2"/>
  <c r="T130" i="2" l="1"/>
  <c r="BK301" i="2"/>
  <c r="J301" i="2"/>
  <c r="J102" i="2"/>
  <c r="BK317" i="2"/>
  <c r="J317" i="2"/>
  <c r="J103" i="2"/>
  <c r="T317" i="2"/>
  <c r="R327" i="2"/>
  <c r="R352" i="2"/>
  <c r="T132" i="3"/>
  <c r="T152" i="3"/>
  <c r="T180" i="3"/>
  <c r="P205" i="3"/>
  <c r="P233" i="3"/>
  <c r="R276" i="3"/>
  <c r="R232" i="3" s="1"/>
  <c r="T128" i="4"/>
  <c r="T223" i="4"/>
  <c r="T127" i="4" s="1"/>
  <c r="T126" i="4" s="1"/>
  <c r="T233" i="4"/>
  <c r="T246" i="4"/>
  <c r="T124" i="5"/>
  <c r="T123" i="5"/>
  <c r="T122" i="5" s="1"/>
  <c r="P139" i="6"/>
  <c r="R139" i="6"/>
  <c r="P144" i="6"/>
  <c r="R173" i="6"/>
  <c r="R157" i="6"/>
  <c r="BK130" i="2"/>
  <c r="T301" i="2"/>
  <c r="R317" i="2"/>
  <c r="T327" i="2"/>
  <c r="T352" i="2"/>
  <c r="P132" i="3"/>
  <c r="P152" i="3"/>
  <c r="P180" i="3"/>
  <c r="BK205" i="3"/>
  <c r="J205" i="3"/>
  <c r="J104" i="3" s="1"/>
  <c r="R233" i="3"/>
  <c r="T276" i="3"/>
  <c r="T232" i="3" s="1"/>
  <c r="P128" i="4"/>
  <c r="R223" i="4"/>
  <c r="R233" i="4"/>
  <c r="R127" i="4" s="1"/>
  <c r="R126" i="4" s="1"/>
  <c r="P246" i="4"/>
  <c r="P124" i="5"/>
  <c r="P123" i="5"/>
  <c r="P122" i="5"/>
  <c r="AU99" i="1"/>
  <c r="BK139" i="6"/>
  <c r="J139" i="6"/>
  <c r="J101" i="6"/>
  <c r="BK144" i="6"/>
  <c r="J144" i="6" s="1"/>
  <c r="J102" i="6" s="1"/>
  <c r="R144" i="6"/>
  <c r="BK173" i="6"/>
  <c r="J173" i="6" s="1"/>
  <c r="J112" i="6" s="1"/>
  <c r="T173" i="6"/>
  <c r="T157" i="6"/>
  <c r="P130" i="2"/>
  <c r="R301" i="2"/>
  <c r="P317" i="2"/>
  <c r="P327" i="2"/>
  <c r="P352" i="2"/>
  <c r="R132" i="3"/>
  <c r="BK152" i="3"/>
  <c r="J152" i="3"/>
  <c r="J102" i="3" s="1"/>
  <c r="BK180" i="3"/>
  <c r="J180" i="3"/>
  <c r="J103" i="3"/>
  <c r="T205" i="3"/>
  <c r="T233" i="3"/>
  <c r="P276" i="3"/>
  <c r="R128" i="4"/>
  <c r="P223" i="4"/>
  <c r="P233" i="4"/>
  <c r="R246" i="4"/>
  <c r="BK124" i="5"/>
  <c r="J124" i="5"/>
  <c r="J100" i="5" s="1"/>
  <c r="R130" i="2"/>
  <c r="R129" i="2"/>
  <c r="R128" i="2"/>
  <c r="P301" i="2"/>
  <c r="BK327" i="2"/>
  <c r="J327" i="2"/>
  <c r="J104" i="2"/>
  <c r="BK352" i="2"/>
  <c r="J352" i="2"/>
  <c r="J105" i="2"/>
  <c r="BK132" i="3"/>
  <c r="J132" i="3" s="1"/>
  <c r="J100" i="3" s="1"/>
  <c r="R152" i="3"/>
  <c r="R180" i="3"/>
  <c r="R205" i="3"/>
  <c r="BK233" i="3"/>
  <c r="J233" i="3"/>
  <c r="J107" i="3"/>
  <c r="BK276" i="3"/>
  <c r="J276" i="3"/>
  <c r="J108" i="3"/>
  <c r="BK128" i="4"/>
  <c r="J128" i="4" s="1"/>
  <c r="J100" i="4" s="1"/>
  <c r="BK223" i="4"/>
  <c r="J223" i="4"/>
  <c r="J101" i="4" s="1"/>
  <c r="BK233" i="4"/>
  <c r="J233" i="4"/>
  <c r="J102" i="4"/>
  <c r="BK246" i="4"/>
  <c r="J246" i="4"/>
  <c r="J103" i="4"/>
  <c r="R124" i="5"/>
  <c r="R123" i="5" s="1"/>
  <c r="R122" i="5" s="1"/>
  <c r="T139" i="6"/>
  <c r="T138" i="6"/>
  <c r="T144" i="6"/>
  <c r="P173" i="6"/>
  <c r="P157" i="6"/>
  <c r="BE135" i="2"/>
  <c r="BE163" i="2"/>
  <c r="BE167" i="2"/>
  <c r="BE174" i="2"/>
  <c r="BE178" i="2"/>
  <c r="BE212" i="2"/>
  <c r="BE220" i="2"/>
  <c r="BE253" i="2"/>
  <c r="BE270" i="2"/>
  <c r="BE320" i="2"/>
  <c r="BE328" i="2"/>
  <c r="BE369" i="2"/>
  <c r="BE372" i="2"/>
  <c r="BE376" i="2"/>
  <c r="E85" i="3"/>
  <c r="BE133" i="3"/>
  <c r="BE140" i="3"/>
  <c r="BE147" i="3"/>
  <c r="BE158" i="3"/>
  <c r="BE181" i="3"/>
  <c r="BE197" i="3"/>
  <c r="BE201" i="3"/>
  <c r="BE214" i="3"/>
  <c r="BE230" i="3"/>
  <c r="BE250" i="3"/>
  <c r="BE263" i="3"/>
  <c r="BE277" i="3"/>
  <c r="BE279" i="3"/>
  <c r="BE285" i="3"/>
  <c r="BE287" i="3"/>
  <c r="BE289" i="3"/>
  <c r="E85" i="4"/>
  <c r="J94" i="4"/>
  <c r="J120" i="4"/>
  <c r="F123" i="4"/>
  <c r="BE129" i="4"/>
  <c r="BE159" i="4"/>
  <c r="BE200" i="4"/>
  <c r="BE202" i="4"/>
  <c r="BE220" i="4"/>
  <c r="BE226" i="4"/>
  <c r="BE228" i="4"/>
  <c r="BE244" i="4"/>
  <c r="BE270" i="4"/>
  <c r="J94" i="5"/>
  <c r="BE153" i="5"/>
  <c r="F94" i="6"/>
  <c r="E124" i="6"/>
  <c r="J130" i="6"/>
  <c r="BE140" i="6"/>
  <c r="BE145" i="6"/>
  <c r="BE168" i="6"/>
  <c r="BK150" i="6"/>
  <c r="J150" i="6" s="1"/>
  <c r="J103" i="6" s="1"/>
  <c r="BK181" i="6"/>
  <c r="J181" i="6"/>
  <c r="J114" i="6" s="1"/>
  <c r="E85" i="2"/>
  <c r="J94" i="2"/>
  <c r="J122" i="2"/>
  <c r="BE139" i="2"/>
  <c r="BE151" i="2"/>
  <c r="BE165" i="2"/>
  <c r="BE190" i="2"/>
  <c r="BE200" i="2"/>
  <c r="BE202" i="2"/>
  <c r="BE208" i="2"/>
  <c r="BE214" i="2"/>
  <c r="BE217" i="2"/>
  <c r="BE246" i="2"/>
  <c r="BE263" i="2"/>
  <c r="BE267" i="2"/>
  <c r="BE281" i="2"/>
  <c r="BE289" i="2"/>
  <c r="BE294" i="2"/>
  <c r="BE297" i="2"/>
  <c r="BE318" i="2"/>
  <c r="BE335" i="2"/>
  <c r="BE340" i="2"/>
  <c r="BE344" i="2"/>
  <c r="BE348" i="2"/>
  <c r="BE358" i="2"/>
  <c r="BE367" i="2"/>
  <c r="BK296" i="2"/>
  <c r="J296" i="2" s="1"/>
  <c r="J101" i="2" s="1"/>
  <c r="BE138" i="3"/>
  <c r="BE143" i="3"/>
  <c r="BE174" i="3"/>
  <c r="BE192" i="3"/>
  <c r="BE223" i="3"/>
  <c r="BE242" i="3"/>
  <c r="BE255" i="3"/>
  <c r="BE259" i="3"/>
  <c r="BE267" i="3"/>
  <c r="BE273" i="3"/>
  <c r="BK229" i="3"/>
  <c r="J229" i="3"/>
  <c r="J105" i="3"/>
  <c r="BE140" i="4"/>
  <c r="BE167" i="4"/>
  <c r="BE170" i="4"/>
  <c r="BE188" i="4"/>
  <c r="BE190" i="4"/>
  <c r="BE194" i="4"/>
  <c r="BE196" i="4"/>
  <c r="BE208" i="4"/>
  <c r="BE210" i="4"/>
  <c r="BE213" i="4"/>
  <c r="BE224" i="4"/>
  <c r="BE234" i="4"/>
  <c r="BE239" i="4"/>
  <c r="BE252" i="4"/>
  <c r="E85" i="5"/>
  <c r="BE125" i="5"/>
  <c r="BE133" i="5"/>
  <c r="BE137" i="5"/>
  <c r="BE145" i="5"/>
  <c r="J94" i="6"/>
  <c r="BE142" i="6"/>
  <c r="BE151" i="6"/>
  <c r="BE159" i="6"/>
  <c r="BE162" i="6"/>
  <c r="BK154" i="6"/>
  <c r="J154" i="6" s="1"/>
  <c r="J105" i="6" s="1"/>
  <c r="BK161" i="6"/>
  <c r="J161" i="6"/>
  <c r="J108" i="6" s="1"/>
  <c r="BK167" i="6"/>
  <c r="J167" i="6"/>
  <c r="J110" i="6"/>
  <c r="BE131" i="2"/>
  <c r="BE155" i="2"/>
  <c r="BE159" i="2"/>
  <c r="BE169" i="2"/>
  <c r="BE204" i="2"/>
  <c r="BE206" i="2"/>
  <c r="BE223" i="2"/>
  <c r="BE226" i="2"/>
  <c r="BE229" i="2"/>
  <c r="BE235" i="2"/>
  <c r="BE237" i="2"/>
  <c r="BE244" i="2"/>
  <c r="BE278" i="2"/>
  <c r="BE307" i="2"/>
  <c r="BE322" i="2"/>
  <c r="J91" i="3"/>
  <c r="J94" i="3"/>
  <c r="BE176" i="3"/>
  <c r="BE188" i="3"/>
  <c r="BE206" i="3"/>
  <c r="BE226" i="3"/>
  <c r="BE131" i="4"/>
  <c r="BE145" i="4"/>
  <c r="BE155" i="4"/>
  <c r="BE177" i="4"/>
  <c r="BE216" i="4"/>
  <c r="BE255" i="4"/>
  <c r="BE273" i="4"/>
  <c r="BE277" i="4"/>
  <c r="J91" i="5"/>
  <c r="BE129" i="5"/>
  <c r="BE141" i="5"/>
  <c r="BE149" i="5"/>
  <c r="BE147" i="6"/>
  <c r="BE155" i="6"/>
  <c r="F94" i="2"/>
  <c r="BE143" i="2"/>
  <c r="BE147" i="2"/>
  <c r="BE180" i="2"/>
  <c r="BE185" i="2"/>
  <c r="BE195" i="2"/>
  <c r="BE210" i="2"/>
  <c r="BE232" i="2"/>
  <c r="BE256" i="2"/>
  <c r="BE286" i="2"/>
  <c r="BE302" i="2"/>
  <c r="BE312" i="2"/>
  <c r="BE332" i="2"/>
  <c r="BE353" i="2"/>
  <c r="BE361" i="2"/>
  <c r="BE364" i="2"/>
  <c r="BK375" i="2"/>
  <c r="J375" i="2" s="1"/>
  <c r="J106" i="2" s="1"/>
  <c r="F94" i="3"/>
  <c r="BE153" i="3"/>
  <c r="BE166" i="3"/>
  <c r="BE234" i="3"/>
  <c r="BE238" i="3"/>
  <c r="BE246" i="3"/>
  <c r="BK146" i="3"/>
  <c r="J146" i="3"/>
  <c r="J101" i="3"/>
  <c r="BE136" i="4"/>
  <c r="BE149" i="4"/>
  <c r="BE151" i="4"/>
  <c r="BE162" i="4"/>
  <c r="BE175" i="4"/>
  <c r="BE181" i="4"/>
  <c r="BE184" i="4"/>
  <c r="BE206" i="4"/>
  <c r="BE247" i="4"/>
  <c r="BE260" i="4"/>
  <c r="BE267" i="4"/>
  <c r="BK276" i="4"/>
  <c r="J276" i="4"/>
  <c r="J104" i="4" s="1"/>
  <c r="F94" i="5"/>
  <c r="BE165" i="6"/>
  <c r="BE171" i="6"/>
  <c r="BE174" i="6"/>
  <c r="BE176" i="6"/>
  <c r="BE179" i="6"/>
  <c r="BE182" i="6"/>
  <c r="BK158" i="6"/>
  <c r="J158" i="6"/>
  <c r="J107" i="6"/>
  <c r="BK164" i="6"/>
  <c r="J164" i="6" s="1"/>
  <c r="J109" i="6" s="1"/>
  <c r="BK170" i="6"/>
  <c r="J170" i="6"/>
  <c r="J111" i="6" s="1"/>
  <c r="BK178" i="6"/>
  <c r="J178" i="6"/>
  <c r="J113" i="6"/>
  <c r="F38" i="2"/>
  <c r="BC96" i="1"/>
  <c r="F37" i="3"/>
  <c r="BB97" i="1"/>
  <c r="F38" i="5"/>
  <c r="BC99" i="1"/>
  <c r="J36" i="6"/>
  <c r="AW100" i="1"/>
  <c r="F39" i="2"/>
  <c r="BD96" i="1"/>
  <c r="F36" i="4"/>
  <c r="BA98" i="1"/>
  <c r="F36" i="6"/>
  <c r="BA100" i="1"/>
  <c r="F39" i="3"/>
  <c r="BD97" i="1"/>
  <c r="J36" i="4"/>
  <c r="AW98" i="1"/>
  <c r="F38" i="4"/>
  <c r="BC98" i="1"/>
  <c r="F36" i="3"/>
  <c r="BA97" i="1"/>
  <c r="J36" i="5"/>
  <c r="AW99" i="1"/>
  <c r="J36" i="2"/>
  <c r="AW96" i="1"/>
  <c r="J36" i="3"/>
  <c r="AW97" i="1"/>
  <c r="F38" i="6"/>
  <c r="BC100" i="1"/>
  <c r="F39" i="6"/>
  <c r="BD100" i="1"/>
  <c r="F38" i="3"/>
  <c r="BC97" i="1"/>
  <c r="F37" i="2"/>
  <c r="BB96" i="1"/>
  <c r="F36" i="5"/>
  <c r="BA99" i="1"/>
  <c r="F39" i="5"/>
  <c r="BD99" i="1"/>
  <c r="AS94" i="1"/>
  <c r="F36" i="2"/>
  <c r="BA96" i="1"/>
  <c r="F39" i="4"/>
  <c r="BD98" i="1" s="1"/>
  <c r="F37" i="6"/>
  <c r="BB100" i="1"/>
  <c r="F37" i="5"/>
  <c r="BB99" i="1" s="1"/>
  <c r="F37" i="4"/>
  <c r="BB98" i="1"/>
  <c r="T137" i="6" l="1"/>
  <c r="T136" i="6"/>
  <c r="P129" i="2"/>
  <c r="P128" i="2"/>
  <c r="AU96" i="1" s="1"/>
  <c r="R138" i="6"/>
  <c r="R137" i="6"/>
  <c r="R136" i="6"/>
  <c r="P232" i="3"/>
  <c r="R131" i="3"/>
  <c r="R130" i="3"/>
  <c r="P127" i="4"/>
  <c r="P126" i="4" s="1"/>
  <c r="AU98" i="1" s="1"/>
  <c r="BK129" i="2"/>
  <c r="J129" i="2"/>
  <c r="J99" i="2" s="1"/>
  <c r="T131" i="3"/>
  <c r="T130" i="3"/>
  <c r="P138" i="6"/>
  <c r="P137" i="6" s="1"/>
  <c r="P136" i="6" s="1"/>
  <c r="AU100" i="1" s="1"/>
  <c r="T129" i="2"/>
  <c r="T128" i="2" s="1"/>
  <c r="P131" i="3"/>
  <c r="P130" i="3"/>
  <c r="AU97" i="1"/>
  <c r="BK232" i="3"/>
  <c r="J232" i="3"/>
  <c r="J106" i="3"/>
  <c r="BK127" i="4"/>
  <c r="J127" i="4" s="1"/>
  <c r="J99" i="4" s="1"/>
  <c r="BK123" i="5"/>
  <c r="J123" i="5"/>
  <c r="J99" i="5" s="1"/>
  <c r="BK157" i="6"/>
  <c r="J157" i="6"/>
  <c r="J106" i="6"/>
  <c r="J130" i="2"/>
  <c r="J100" i="2"/>
  <c r="BK131" i="3"/>
  <c r="BK130" i="3"/>
  <c r="J130" i="3" s="1"/>
  <c r="J32" i="3" s="1"/>
  <c r="AG97" i="1" s="1"/>
  <c r="BK138" i="6"/>
  <c r="J138" i="6"/>
  <c r="J100" i="6"/>
  <c r="BK153" i="6"/>
  <c r="J153" i="6"/>
  <c r="J104" i="6"/>
  <c r="F35" i="4"/>
  <c r="AZ98" i="1" s="1"/>
  <c r="BB95" i="1"/>
  <c r="AX95" i="1"/>
  <c r="J35" i="2"/>
  <c r="AV96" i="1" s="1"/>
  <c r="AT96" i="1" s="1"/>
  <c r="J35" i="5"/>
  <c r="AV99" i="1"/>
  <c r="AT99" i="1"/>
  <c r="BA95" i="1"/>
  <c r="AW95" i="1" s="1"/>
  <c r="F35" i="3"/>
  <c r="AZ97" i="1"/>
  <c r="J35" i="4"/>
  <c r="AV98" i="1" s="1"/>
  <c r="AT98" i="1" s="1"/>
  <c r="BC95" i="1"/>
  <c r="AY95" i="1"/>
  <c r="BD95" i="1"/>
  <c r="BD94" i="1"/>
  <c r="W33" i="1"/>
  <c r="F35" i="2"/>
  <c r="AZ96" i="1" s="1"/>
  <c r="F35" i="6"/>
  <c r="AZ100" i="1"/>
  <c r="F35" i="5"/>
  <c r="AZ99" i="1" s="1"/>
  <c r="J35" i="3"/>
  <c r="AV97" i="1"/>
  <c r="AT97" i="1"/>
  <c r="J35" i="6"/>
  <c r="AV100" i="1"/>
  <c r="AT100" i="1"/>
  <c r="J41" i="3" l="1"/>
  <c r="J98" i="3"/>
  <c r="BK126" i="4"/>
  <c r="J126" i="4"/>
  <c r="J32" i="4" s="1"/>
  <c r="AG98" i="1" s="1"/>
  <c r="AN98" i="1" s="1"/>
  <c r="BK122" i="5"/>
  <c r="J122" i="5"/>
  <c r="J98" i="5"/>
  <c r="BK137" i="6"/>
  <c r="BK136" i="6" s="1"/>
  <c r="J136" i="6" s="1"/>
  <c r="J98" i="6" s="1"/>
  <c r="BK128" i="2"/>
  <c r="J128" i="2" s="1"/>
  <c r="J98" i="2" s="1"/>
  <c r="J131" i="3"/>
  <c r="J99" i="3"/>
  <c r="AN97" i="1"/>
  <c r="AZ95" i="1"/>
  <c r="AV95" i="1"/>
  <c r="AT95" i="1"/>
  <c r="AU95" i="1"/>
  <c r="AU94" i="1" s="1"/>
  <c r="BA94" i="1"/>
  <c r="W30" i="1"/>
  <c r="BC94" i="1"/>
  <c r="W32" i="1" s="1"/>
  <c r="BB94" i="1"/>
  <c r="W31" i="1"/>
  <c r="J98" i="4" l="1"/>
  <c r="J137" i="6"/>
  <c r="J99" i="6"/>
  <c r="J41" i="4"/>
  <c r="AW94" i="1"/>
  <c r="AK30" i="1"/>
  <c r="J32" i="5"/>
  <c r="AG99" i="1"/>
  <c r="AN99" i="1" s="1"/>
  <c r="J32" i="6"/>
  <c r="AG100" i="1"/>
  <c r="AN100" i="1"/>
  <c r="AY94" i="1"/>
  <c r="AZ94" i="1"/>
  <c r="W29" i="1"/>
  <c r="AX94" i="1"/>
  <c r="J32" i="2"/>
  <c r="AG96" i="1"/>
  <c r="AN96" i="1"/>
  <c r="J41" i="2" l="1"/>
  <c r="J41" i="5"/>
  <c r="J41" i="6"/>
  <c r="AG95" i="1"/>
  <c r="AG94" i="1" s="1"/>
  <c r="AK26" i="1" s="1"/>
  <c r="AV94" i="1"/>
  <c r="AK29" i="1"/>
  <c r="AN95" i="1" l="1"/>
  <c r="AK35" i="1"/>
  <c r="AT94" i="1"/>
  <c r="AN94" i="1" l="1"/>
</calcChain>
</file>

<file path=xl/sharedStrings.xml><?xml version="1.0" encoding="utf-8"?>
<sst xmlns="http://schemas.openxmlformats.org/spreadsheetml/2006/main" count="6303" uniqueCount="967">
  <si>
    <t>Export Komplet</t>
  </si>
  <si>
    <t/>
  </si>
  <si>
    <t>2.0</t>
  </si>
  <si>
    <t>False</t>
  </si>
  <si>
    <t>{64017d06-ca72-463f-8079-e80e53882a2d}</t>
  </si>
  <si>
    <t>&gt;&gt;  skryté sloupce  &lt;&lt;</t>
  </si>
  <si>
    <t>0,01</t>
  </si>
  <si>
    <t>21</t>
  </si>
  <si>
    <t>15</t>
  </si>
  <si>
    <t>REKAPITULACE STAVBY</t>
  </si>
  <si>
    <t>v ---  níže se nacházejí doplnkové a pomocné údaje k sestavám  --- v</t>
  </si>
  <si>
    <t>Návod na vyplnění</t>
  </si>
  <si>
    <t>0,001</t>
  </si>
  <si>
    <t>Kód:</t>
  </si>
  <si>
    <t>Blazej-044</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</si>
  <si>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</si>
  <si>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</si>
  <si>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Úprava hráze v Rájecké remíze v Karviné Ráji</t>
  </si>
  <si>
    <t>KSO:</t>
  </si>
  <si>
    <t>CC-CZ:</t>
  </si>
  <si>
    <t>Místo:</t>
  </si>
  <si>
    <t xml:space="preserve"> </t>
  </si>
  <si>
    <t>Datum:</t>
  </si>
  <si>
    <t>22. 6. 2021</t>
  </si>
  <si>
    <t>Zadavatel:</t>
  </si>
  <si>
    <t>IČ:</t>
  </si>
  <si>
    <t>Statutární město Karviná</t>
  </si>
  <si>
    <t>DIČ:</t>
  </si>
  <si>
    <t>Uchazeč:</t>
  </si>
  <si>
    <t>Vyplň údaj</t>
  </si>
  <si>
    <t>Projektant:</t>
  </si>
  <si>
    <t>KBprojekt Aqua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</si>
  <si>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</si>
  <si>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</si>
  <si>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</si>
  <si>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</si>
  <si>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</si>
  <si>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</si>
  <si>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</si>
  <si>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</si>
  <si>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</si>
  <si>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</si>
  <si>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</si>
  <si>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</si>
  <si>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</si>
  <si>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</si>
  <si>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</si>
  <si>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</si>
  <si>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</si>
  <si>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</si>
  <si>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</si>
  <si>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</si>
  <si>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</si>
  <si>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</si>
  <si>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</si>
  <si>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</si>
  <si>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</si>
  <si>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</si>
  <si>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</si>
  <si>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</si>
  <si>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</si>
  <si>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</si>
  <si>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</si>
  <si>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</si>
  <si>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</si>
  <si>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</si>
  <si>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</si>
  <si>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</si>
  <si>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</si>
  <si>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</si>
  <si>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</si>
  <si>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</si>
  <si>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</si>
  <si>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</si>
  <si>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</si>
  <si>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</si>
  <si>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</si>
  <si>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</si>
  <si>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</si>
  <si>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01</t>
  </si>
  <si>
    <t>STA</t>
  </si>
  <si>
    <t>1</t>
  </si>
  <si>
    <t>{c8357683-95f0-41d2-af70-b20ef16b7bdf}</t>
  </si>
  <si>
    <t>2</t>
  </si>
  <si>
    <t>/</t>
  </si>
  <si>
    <t>001</t>
  </si>
  <si>
    <t>SO 01 Zvýšení zemní hráze</t>
  </si>
  <si>
    <t>Soupis</t>
  </si>
  <si>
    <t>{4770c217-4726-43df-b734-b4b7ed0b7c27}</t>
  </si>
  <si>
    <t>002</t>
  </si>
  <si>
    <t>SO 02 Úprava nátokového objektu</t>
  </si>
  <si>
    <t>{ea04fd43-0976-4237-b7ac-39ac296c0386}</t>
  </si>
  <si>
    <t>003</t>
  </si>
  <si>
    <t>SO 03 Terénní úpravy břehu a zvýšení chodníku</t>
  </si>
  <si>
    <t>{456f392c-f3f3-4692-8757-235b3048d62e}</t>
  </si>
  <si>
    <t>004</t>
  </si>
  <si>
    <t>SO 04 Úpravy veřejného osvětlení VO</t>
  </si>
  <si>
    <t>{83321474-b5d6-4256-a26c-e6196f4c9f30}</t>
  </si>
  <si>
    <t>005</t>
  </si>
  <si>
    <t>Ostatní a vedlejší náklady</t>
  </si>
  <si>
    <t>{0d5edf9f-3f58-4884-a343-f8a423ec9e32}</t>
  </si>
  <si>
    <t>KRYCÍ LIST SOUPISU PRACÍ</t>
  </si>
  <si>
    <t>Objekt:</t>
  </si>
  <si>
    <t>01 - Úprava hráze v Rájecké remíze v Karviné Ráji</t>
  </si>
  <si>
    <t>Soupis:</t>
  </si>
  <si>
    <t>001 - SO 01 Zvýšení zemní hráze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</si>
  <si>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</si>
  <si>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</si>
  <si>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</si>
  <si>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</si>
  <si>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</si>
  <si>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</si>
  <si>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</si>
  <si>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</si>
  <si>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</si>
  <si>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</si>
  <si>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</si>
  <si>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</si>
  <si>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</si>
  <si>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</si>
  <si>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</si>
  <si>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</si>
  <si>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</si>
  <si>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</si>
  <si>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</si>
  <si>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</si>
  <si>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</si>
  <si>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</si>
  <si>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</si>
  <si>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</si>
  <si>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</si>
  <si>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</si>
  <si>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</si>
  <si>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</si>
  <si>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</si>
  <si>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</si>
  <si>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</si>
  <si>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100,1-R</t>
  </si>
  <si>
    <t>Náklady na transfer živočichů</t>
  </si>
  <si>
    <t>kpl</t>
  </si>
  <si>
    <t>4</t>
  </si>
  <si>
    <t>67746382</t>
  </si>
  <si>
    <t>PP</t>
  </si>
  <si>
    <t>Náklady na transfer živočichů před a po ukončení stavebních prací</t>
  </si>
  <si>
    <t>P</t>
  </si>
  <si>
    <t>Poznámka k položce:_x000D_
viz TZ př. č. D.1.1, situace C3  a v.č. D.1.1.1 až 6</t>
  </si>
  <si>
    <t>VV</t>
  </si>
  <si>
    <t>100,2-R</t>
  </si>
  <si>
    <t>Náklady na zajištění a vytvoření vhodného biotopu pro ještěrky a plazy z hromady kamení</t>
  </si>
  <si>
    <t>1531337753</t>
  </si>
  <si>
    <t>Náklady na zajištění a vytvoření vhodného biotopu pro ještěrky a plazy
Před zahájením zemních prací bude na okraji zájmového území umístěna kamenná hromada
o velikosti cca 1 m3. Tato bude sloužit jako vhodný biotop pro případný transfer úkryt a 
slunicí plochy pro ještěrky a plazy. Umístění biotopu určí odborně způsobilá osoba.</t>
  </si>
  <si>
    <t>3</t>
  </si>
  <si>
    <t>100,3-R</t>
  </si>
  <si>
    <t xml:space="preserve">Náklady na zajištění a vytvoření vhodného biotopu pro obojživelníky vytvořením prohlubně </t>
  </si>
  <si>
    <t>-433915062</t>
  </si>
  <si>
    <t>Náklady na zajištění a vytvoření vhodného biotopu pro obojživelníky
Před zahájením zemních prací bude na okraji zájmového území (v ploše stávající zátopy 
poldru) zřízena místní terénní prohlubeň na ploše cca 15 m2
 o hloubce max 0,30 m. 
V případě potřeby transferu obojživelníků se tato prohlubeň naplní vodou. Umístění biotopu 
určí odborně způsobilá osoba tak, aby prohlubeň nepřekážela výstavbě.
Po ukončení výstavby se provede transfer živočichů z této prohlubně zpět do prostoru 
trvalého mokřadu.</t>
  </si>
  <si>
    <t>100,4-R</t>
  </si>
  <si>
    <t>Náklady na zajištění ochrany vzrostlých kmenů stromů po doby výstavby, vč. následného odstranění</t>
  </si>
  <si>
    <t>-1931279179</t>
  </si>
  <si>
    <t>5</t>
  </si>
  <si>
    <t>100,5-R</t>
  </si>
  <si>
    <t>Náklady na dočasné zařízení k instalaci norné stěny pro případ úniků ropných látek</t>
  </si>
  <si>
    <t>-726077979</t>
  </si>
  <si>
    <t>Náklady na dočasné zařízení k instalaci norné stěny pro případ úniků ropných látek
Po celou dobu stavby bude na vodním toku Rájecký potok v km 0,950 (pod výustí pod 
stávající hrází před nátokem do zatrubněné části u fotbalového hřiště) nainstalováno dočasné 
zařízení (pro instalaci mobilní norné stěny) pro zachycení případných úniků ropných látek ze 
stavebních strojů apod._x000D_</t>
  </si>
  <si>
    <t>6</t>
  </si>
  <si>
    <t>111251101</t>
  </si>
  <si>
    <t>Odstranění křovin a stromů průměru kmene do 100 mm i s kořeny sklonu terénu do 1:5 z celkové plochy do 100 m2 strojně</t>
  </si>
  <si>
    <t>m2</t>
  </si>
  <si>
    <t>CS ÚRS 2021 01</t>
  </si>
  <si>
    <t>30122511</t>
  </si>
  <si>
    <t>Odstranění křovin a stromů s odstraněním kořenů strojně průměru kmene do 100 mm v rovině nebo ve svahu sklonu terénu do 1:5, při celkové ploše do 100 m2</t>
  </si>
  <si>
    <t>7</t>
  </si>
  <si>
    <t>112101102</t>
  </si>
  <si>
    <t>Odstranění stromů listnatých průměru kmene do 500 mm</t>
  </si>
  <si>
    <t>kus</t>
  </si>
  <si>
    <t>-2067690641</t>
  </si>
  <si>
    <t>Odstranění stromů s odřezáním kmene a s odvětvením listnatých, průměru kmene přes 300 do 500 mm</t>
  </si>
  <si>
    <t>8</t>
  </si>
  <si>
    <t>112101103</t>
  </si>
  <si>
    <t>Odstranění stromů listnatých průměru kmene do 700 mm</t>
  </si>
  <si>
    <t>-1255557254</t>
  </si>
  <si>
    <t>Odstranění stromů s odřezáním kmene a s odvětvením listnatých, průměru kmene přes 500 do 700 mm</t>
  </si>
  <si>
    <t>9</t>
  </si>
  <si>
    <t>112251102</t>
  </si>
  <si>
    <t>Odstranění pařezů D do 500 mm</t>
  </si>
  <si>
    <t>2088388479</t>
  </si>
  <si>
    <t>Odstranění pařezů strojně s jejich vykopáním, vytrháním nebo odstřelením průměru přes 300 do 500 mm</t>
  </si>
  <si>
    <t>10</t>
  </si>
  <si>
    <t>112251103</t>
  </si>
  <si>
    <t>Odstranění pařezů D do 700 mm</t>
  </si>
  <si>
    <t>-690776077</t>
  </si>
  <si>
    <t>Odstranění pařezů strojně s jejich vykopáním, vytrháním nebo odstřelením průměru přes 500 do 700 mm</t>
  </si>
  <si>
    <t>11</t>
  </si>
  <si>
    <t>113107172</t>
  </si>
  <si>
    <t>Odstranění podkladu z betonu prostého tl 300 mm strojně pl přes 50 do 200 m2</t>
  </si>
  <si>
    <t>611961644</t>
  </si>
  <si>
    <t>Odstranění podkladů nebo krytů strojně plochy jednotlivě přes 50 m2 do 200 m2 s přemístěním hmot na skládku na vzdálenost do 20 m nebo s naložením na dopravní prostředek z betonu prostého, o tl. vrstvy přes 150 do 300 mm</t>
  </si>
  <si>
    <t>12</t>
  </si>
  <si>
    <t>113107181</t>
  </si>
  <si>
    <t>Odstranění podkladu živičného tl 50 mm strojně pl přes 50 do 200 m2</t>
  </si>
  <si>
    <t>71548645</t>
  </si>
  <si>
    <t>Odstranění podkladů nebo krytů strojně plochy jednotlivě přes 50 m2 do 200 m2 s přemístěním hmot na skládku na vzdálenost do 20 m nebo s naložením na dopravní prostředek živičných, o tl. vrstvy do 50 mm</t>
  </si>
  <si>
    <t>stávající chodník na koruně hráze</t>
  </si>
  <si>
    <t>70*2</t>
  </si>
  <si>
    <t>13</t>
  </si>
  <si>
    <t>113202111</t>
  </si>
  <si>
    <t>Vytrhání obrub krajníků obrubníků stojatých</t>
  </si>
  <si>
    <t>m</t>
  </si>
  <si>
    <t>-1745975812</t>
  </si>
  <si>
    <t>Vytrhání obrub  s vybouráním lože, s přemístěním hmot na skládku na vzdálenost do 3 m nebo s naložením na dopravní prostředek z krajníků nebo obrubníků stojatých</t>
  </si>
  <si>
    <t>14</t>
  </si>
  <si>
    <t>114203104R</t>
  </si>
  <si>
    <t>Rozebrání záhozů a rovnanin na sucho, vč. nákladů na nutnou manipulaci pro zpětné vyspravení</t>
  </si>
  <si>
    <t>m3</t>
  </si>
  <si>
    <t>-949389908</t>
  </si>
  <si>
    <t>Rozebrání dlažeb nebo záhozů s naložením na dopravní prostředek záhozů, rovnanin a soustřeďovacích staveb provedených na sucho</t>
  </si>
  <si>
    <t>121151123</t>
  </si>
  <si>
    <t>Sejmutí ornice plochy přes 500 m2 tl vrstvy do 200 mm strojně</t>
  </si>
  <si>
    <t>1509638568</t>
  </si>
  <si>
    <t>Sejmutí ornice strojně při souvislé ploše přes 500 m2, tl. vrstvy do 200 mm</t>
  </si>
  <si>
    <t>tl.100mm</t>
  </si>
  <si>
    <t>850</t>
  </si>
  <si>
    <t>16</t>
  </si>
  <si>
    <t>129153101</t>
  </si>
  <si>
    <t xml:space="preserve">Čištění otevřených koryt vodotečí šíře dna do 5 m hl do 2,5 m v hornině třídy těžitelnosti I skupiny 1 a 2 strojně </t>
  </si>
  <si>
    <t>776927960</t>
  </si>
  <si>
    <t>Čištění otevřených koryt vodotečí strojně s přehozením rozpojeného nánosu do 3 m nebo s naložením na dopravní prostředek při šířce původního dna do 5 m a hloubce koryta do 2,5 m v hornině třídy těžitelnosti I skupiny 1 a 2</t>
  </si>
  <si>
    <t>odtěžení sedimentů</t>
  </si>
  <si>
    <t>90</t>
  </si>
  <si>
    <t>17</t>
  </si>
  <si>
    <t>131251100</t>
  </si>
  <si>
    <t>Hloubení jam nezapažených v hornině třídy těžitelnosti I, skupiny 3 objem do 20 m3 strojně</t>
  </si>
  <si>
    <t>-1977523986</t>
  </si>
  <si>
    <t>Hloubení nezapažených jam a zářezů strojně s urovnáním dna do předepsaného profilu a spádu v hornině třídy těžitelnosti I skupiny 3 do 20 m3</t>
  </si>
  <si>
    <t>Poznámka k položce:_x000D_
viz TZ př. č. D.1.1, situace C3  a v.č. D.1.1.1 až 5</t>
  </si>
  <si>
    <t>pro vytrhání pařezů</t>
  </si>
  <si>
    <t>5*3</t>
  </si>
  <si>
    <t>18</t>
  </si>
  <si>
    <t>131251102</t>
  </si>
  <si>
    <t>Hloubení jam nezapažených v hornině třídy těžitelnosti I, skupiny 3 objem do 50 m3 strojně</t>
  </si>
  <si>
    <t>-260722390</t>
  </si>
  <si>
    <t>Hloubení nezapažených jam a zářezů strojně s urovnáním dna do předepsaného profilu a spádu v hornině třídy těžitelnosti I skupiny 3 přes 20 do 50 m3</t>
  </si>
  <si>
    <t>patní dren</t>
  </si>
  <si>
    <t>2*0,35*(30+37)</t>
  </si>
  <si>
    <t>19</t>
  </si>
  <si>
    <t>162201402</t>
  </si>
  <si>
    <t>Vodorovné přemístění větví stromů listnatých do 1 km D kmene do 500 mm</t>
  </si>
  <si>
    <t>-531850299</t>
  </si>
  <si>
    <t>Vodorovné přemístění větví, kmenů nebo pařezů s naložením, složením a dopravou do 1000 m větví stromů listnatých, průměru kmene přes 300 do 500 mm</t>
  </si>
  <si>
    <t>20</t>
  </si>
  <si>
    <t>162201403</t>
  </si>
  <si>
    <t>Vodorovné přemístění větví stromů listnatých do 1 km D kmene do 700 mm</t>
  </si>
  <si>
    <t>-2035667873</t>
  </si>
  <si>
    <t>Vodorovné přemístění větví, kmenů nebo pařezů s naložením, složením a dopravou do 1000 m větví stromů listnatých, průměru kmene přes 500 do 700 mm</t>
  </si>
  <si>
    <t>162201412</t>
  </si>
  <si>
    <t>Vodorovné přemístění kmenů stromů listnatých do 1 km D kmene do 500 mm</t>
  </si>
  <si>
    <t>-202521818</t>
  </si>
  <si>
    <t>Vodorovné přemístění větví, kmenů nebo pařezů s naložením, složením a dopravou do 1000 m kmenů stromů listnatých, průměru přes 300 do 500 mm</t>
  </si>
  <si>
    <t>22</t>
  </si>
  <si>
    <t>162201413</t>
  </si>
  <si>
    <t>Vodorovné přemístění kmenů stromů listnatých do 1 km D kmene do 700 mm</t>
  </si>
  <si>
    <t>-2088354057</t>
  </si>
  <si>
    <t>Vodorovné přemístění větví, kmenů nebo pařezů s naložením, složením a dopravou do 1000 m kmenů stromů listnatých, průměru přes 500 do 700 mm</t>
  </si>
  <si>
    <t>23</t>
  </si>
  <si>
    <t>162201422</t>
  </si>
  <si>
    <t>Vodorovné přemístění pařezů do 1 km D do 500 mm</t>
  </si>
  <si>
    <t>-666140031</t>
  </si>
  <si>
    <t>Vodorovné přemístění větví, kmenů nebo pařezů s naložením, složením a dopravou do 1000 m pařezů kmenů, průměru přes 300 do 500 mm</t>
  </si>
  <si>
    <t>24</t>
  </si>
  <si>
    <t>162201423</t>
  </si>
  <si>
    <t>Vodorovné přemístění pařezů do 1 km D do 700 mm</t>
  </si>
  <si>
    <t>-151378083</t>
  </si>
  <si>
    <t>Vodorovné přemístění větví, kmenů nebo pařezů s naložením, složením a dopravou do 1000 m pařezů kmenů, průměru přes 500 do 700 mm</t>
  </si>
  <si>
    <t>25</t>
  </si>
  <si>
    <t>162301501</t>
  </si>
  <si>
    <t>Vodorovné přemístění křovin do 5 km D kmene do 100 mm</t>
  </si>
  <si>
    <t>1756379152</t>
  </si>
  <si>
    <t>Vodorovné přemístění smýcených křovin do průměru kmene 100 mm na vzdálenost do 5 000 m</t>
  </si>
  <si>
    <t>26</t>
  </si>
  <si>
    <t>162301932</t>
  </si>
  <si>
    <t>Příplatek k vodorovnému přemístění větví stromů listnatých D kmene do 500 mm ZKD 1 km</t>
  </si>
  <si>
    <t>1345730371</t>
  </si>
  <si>
    <t>Vodorovné přemístění větví, kmenů nebo pařezů s naložením, složením a dopravou Příplatek k cenám za každých dalších i započatých 1000 m přes 1000 m větví stromů listnatých, průměru kmene přes 300 do 500 mm</t>
  </si>
  <si>
    <t>15*14 'Přepočtené koeficientem množství</t>
  </si>
  <si>
    <t>27</t>
  </si>
  <si>
    <t>162301933</t>
  </si>
  <si>
    <t>Příplatek k vodorovnému přemístění větví stromů listnatých D kmene do 700 mm ZKD 1 km</t>
  </si>
  <si>
    <t>-1765079220</t>
  </si>
  <si>
    <t>Vodorovné přemístění větví, kmenů nebo pařezů s naložením, složením a dopravou Příplatek k cenám za každých dalších i započatých 1000 m přes 1000 m větví stromů listnatých, průměru kmene přes 500 do 700 mm</t>
  </si>
  <si>
    <t>5*14 'Přepočtené koeficientem množství</t>
  </si>
  <si>
    <t>28</t>
  </si>
  <si>
    <t>162301952</t>
  </si>
  <si>
    <t>Příplatek k vodorovnému přemístění kmenů stromů listnatých D kmene do 500 mm ZKD 1 km</t>
  </si>
  <si>
    <t>-2115509986</t>
  </si>
  <si>
    <t>Vodorovné přemístění větví, kmenů nebo pařezů s naložením, složením a dopravou Příplatek k cenám za každých dalších i započatých 1000 m přes 1000 m kmenů stromů listnatých, o průměru přes 300 do 500 mm</t>
  </si>
  <si>
    <t>29</t>
  </si>
  <si>
    <t>162301953</t>
  </si>
  <si>
    <t>Příplatek k vodorovnému přemístění kmenů stromů listnatých D kmene do 700 mm ZKD 1 km</t>
  </si>
  <si>
    <t>-501669011</t>
  </si>
  <si>
    <t>Vodorovné přemístění větví, kmenů nebo pařezů s naložením, složením a dopravou Příplatek k cenám za každých dalších i započatých 1000 m přes 1000 m kmenů stromů listnatých, o průměru přes 500 do 700 mm</t>
  </si>
  <si>
    <t>30</t>
  </si>
  <si>
    <t>162301972</t>
  </si>
  <si>
    <t>Příplatek k vodorovnému přemístění pařezů D 500 mm ZKD 1 km</t>
  </si>
  <si>
    <t>1833296098</t>
  </si>
  <si>
    <t>Vodorovné přemístění větví, kmenů nebo pařezů s naložením, složením a dopravou Příplatek k cenám za každých dalších i započatých 1000 m přes 1000 m pařezů kmenů, průměru přes 300 do 500 mm</t>
  </si>
  <si>
    <t>31</t>
  </si>
  <si>
    <t>162301973</t>
  </si>
  <si>
    <t>Příplatek k vodorovnému přemístění pařezů D 700 mm ZKD 1 km</t>
  </si>
  <si>
    <t>270758826</t>
  </si>
  <si>
    <t>Vodorovné přemístění větví, kmenů nebo pařezů s naložením, složením a dopravou Příplatek k cenám za každých dalších i započatých 1000 m přes 1000 m pařezů kmenů, průměru přes 500 do 700 mm</t>
  </si>
  <si>
    <t>32</t>
  </si>
  <si>
    <t>162301981</t>
  </si>
  <si>
    <t>Příplatek k vodorovnému přemístění křovin D kmene do 100 mm ZKD 1 km</t>
  </si>
  <si>
    <t>1381414650</t>
  </si>
  <si>
    <t>Vodorovné přemístění smýcených křovin Příplatek k ceně za každých dalších i započatých 1 000 m</t>
  </si>
  <si>
    <t>15*10 'Přepočtené koeficientem množství</t>
  </si>
  <si>
    <t>33</t>
  </si>
  <si>
    <t>162,5-R</t>
  </si>
  <si>
    <t>Náklady na likdvidaci dřevní hmoty, popř. poplatek za uložení na skládce</t>
  </si>
  <si>
    <t>-714404416</t>
  </si>
  <si>
    <t>34</t>
  </si>
  <si>
    <t>162651112</t>
  </si>
  <si>
    <t>Vodorovné přemístění do 5000 m výkopku/sypaniny z horniny třídy těžitelnosti I, skupiny 1 až 3 - na mezideponii</t>
  </si>
  <si>
    <t>408962316</t>
  </si>
  <si>
    <t>Vodorovné přemístění výkopku nebo sypaniny po suchu na obvyklém dopravním prostředku, bez naložení výkopku, avšak se složením bez rozhrnutí z horniny třídy těžitelnosti I skupiny 1 až 3 na vzdálenost přes 4 000 do 5 000 m</t>
  </si>
  <si>
    <t>ornice</t>
  </si>
  <si>
    <t>850*0,1</t>
  </si>
  <si>
    <t>výkop jam</t>
  </si>
  <si>
    <t>Součet</t>
  </si>
  <si>
    <t>35</t>
  </si>
  <si>
    <t>162651112,1</t>
  </si>
  <si>
    <t>Vodorovné přemístění do 5000 m výkopku/sypaniny z horniny třídy těžitelnosti I, skupiny 1 až 3 - z mezideponie zpět na stavbu</t>
  </si>
  <si>
    <t>-87302596</t>
  </si>
  <si>
    <t>36</t>
  </si>
  <si>
    <t>162751117</t>
  </si>
  <si>
    <t>Vodorovné přemístění do 10000 m výkopku/sypaniny z horniny třídy těžitelnosti I, skupiny 1 až 3 - na trvalou skládku</t>
  </si>
  <si>
    <t>449116524</t>
  </si>
  <si>
    <t>Vodorovné přemístění výkopku nebo sypaniny po suchu na obvyklém dopravním prostředku, bez naložení výkopku, avšak se složením bez rozhrnutí z horniny třídy těžitelnosti I skupiny 1 až 3 na vzdálenost přes 9 000 do 10 000 m</t>
  </si>
  <si>
    <t>sedimenty</t>
  </si>
  <si>
    <t>výkop rýh</t>
  </si>
  <si>
    <t>46,9</t>
  </si>
  <si>
    <t>37</t>
  </si>
  <si>
    <t>162751119</t>
  </si>
  <si>
    <t>Příplatek k vodorovnému přemístění výkopku/sypaniny z horniny třídy těžitelnosti I, skupiny 1 až 3 ZKD 1000 m přes 10000 m</t>
  </si>
  <si>
    <t>-471538114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</si>
  <si>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</si>
  <si>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136,9*5 'Přepočtené koeficientem množství</t>
  </si>
  <si>
    <t>38</t>
  </si>
  <si>
    <t>167151101</t>
  </si>
  <si>
    <t>Nakládání výkopku z hornin třídy těžitelnosti I, skupiny 1 až 3 do 100 m3 - z mezideponie zpět na stavbu</t>
  </si>
  <si>
    <t>691212788</t>
  </si>
  <si>
    <t>Nakládání, skládání a překládání neulehlého výkopku nebo sypaniny strojně nakládání, množství do 100 m3, z horniny třídy těžitelnosti I, skupiny 1 až 3</t>
  </si>
  <si>
    <t xml:space="preserve">zásyp jamek </t>
  </si>
  <si>
    <t>39</t>
  </si>
  <si>
    <t>171103212</t>
  </si>
  <si>
    <t>Uložení sypanin z horniny třídy těžitelnosti I a II, skupiny 1 až 4 do hrází kanálů se zhutněním 100 % PS C s příměsí jílu do 50 %</t>
  </si>
  <si>
    <t>679880289</t>
  </si>
  <si>
    <t>Uložení netříděných sypanin do zemních hrází z hornin třídy těžitelnosti I a II, skupiny 1 až 4 pro jakoukoliv šířku koruny přívodních kanálů inundačních nebo ochranných se zhutněním do 100 % PS - koef. C s příměsí jílové hlíny přes 20 do 50 % objemu</t>
  </si>
  <si>
    <t>375</t>
  </si>
  <si>
    <t>40</t>
  </si>
  <si>
    <t>M</t>
  </si>
  <si>
    <t>103641,1-R</t>
  </si>
  <si>
    <t>zemina vhodná pro těleso zemní hráze, vč. dopravy</t>
  </si>
  <si>
    <t>t</t>
  </si>
  <si>
    <t>368510896</t>
  </si>
  <si>
    <t>zemina vhodná pro těleso zemní hráze
Jako materiál na výstavbu hráze se navrhuje použít hlíny 
přírodního nebo sekundárního původu s koeficientem propustnosti v řádu 1.10-6 m.s-1
. 
Základním požadavkem na použitý materiál je jeho dostatečně nízká propustnost a schopnostKBprojektAqua s.r.o
D.1. Technická zpráva DUR+DSP
9
snášet bez porušení případné deformace podloží. Použité zeminy musí mít takové fyzikální a 
geomechanické vlastnosti, které zaručí jejich spolehlivou zpracovatelnost a objemovou stálost 
při změnách vlhkosti. 
 Pro zeminy vhodné pro zemní homogenní hráz platí tyto podmínky:
o Obsah organických látek nesmí být větší než 5 % hmotnostních
o Mez tekutosti nesmí být větší než 50 %
o Vlhkost zeminy při ukládání do konstrukce nesmí být o více než 2 % nižší a o více než 
3 % vyšší než optimální (ČSN 72 1015)
o Obsah písčitých částic může být maximálně 35 %
o Nejmenší požadovaná míra zhutnění zeminy je 95 % maximální objemové hmotnosti 
metodou Proctorovy standardní zkoušky
Poznámka: Jedná se o vhodné jemnozrnné zeminy třídy F4 (symbol CS), F5 (symbol ML, MI) 
a F6 (CL, CI).
Nevykazují-li zeminy požadované vlastnosti v přirozeném stavu, lze pro získání těchto 
vlastností přistoupit k jejich úpravě příměsí jiných zemin nebo hmot. V takovém případě musí 
být zajištěno dokonalé promísení, aby těsnící vrstva byla homogenní.</t>
  </si>
  <si>
    <t>375*1,8 'Přepočtené koeficientem množství</t>
  </si>
  <si>
    <t>67</t>
  </si>
  <si>
    <t>171152501</t>
  </si>
  <si>
    <t>Zhutnění podloží z hornin soudržných nebo nesoudržných pod násypy</t>
  </si>
  <si>
    <t>1183172234</t>
  </si>
  <si>
    <t>Zhutnění podloží pod násypy z rostlé horniny třídy těžitelnosti I a II, skupiny 1 až 4 z hornin soudružných a nesoudržných</t>
  </si>
  <si>
    <t>chodník</t>
  </si>
  <si>
    <t>2*(30+37)</t>
  </si>
  <si>
    <t>41</t>
  </si>
  <si>
    <t>171201231</t>
  </si>
  <si>
    <t>Poplatek za uložení zeminy a kamení na recyklační skládce (skládkovné) kód odpadu 17 05 04</t>
  </si>
  <si>
    <t>-1155926688</t>
  </si>
  <si>
    <t>Poplatek za uložení stavebního odpadu na recyklační skládce (skládkovné) zeminy a kamení zatříděného do Katalogu odpadů pod kódem 17 05 04</t>
  </si>
  <si>
    <t>136,9*1,8 'Přepočtené koeficientem množství</t>
  </si>
  <si>
    <t>42</t>
  </si>
  <si>
    <t>174151101</t>
  </si>
  <si>
    <t>Zásyp jam, šachet rýh nebo kolem objektů sypaninou se zhutněním</t>
  </si>
  <si>
    <t>-1493586679</t>
  </si>
  <si>
    <t>Zásyp sypaninou z jakékoliv horniny strojně s uložením výkopku ve vrstvách se zhutněním jam, šachet, rýh nebo kolem objektů v těchto vykopávkách</t>
  </si>
  <si>
    <t>po pařatech</t>
  </si>
  <si>
    <t>43</t>
  </si>
  <si>
    <t>181,1-R</t>
  </si>
  <si>
    <t>Zatravnění a ohumusování, vč. zálivky vodou a dodávkou materiálů</t>
  </si>
  <si>
    <t>944887772</t>
  </si>
  <si>
    <t>Poznámka k položce:_x000D_
Osivo v množství 50 g/m2 celkem tedy 42,50 kg osiva_x000D_
Hnojivo v množství 250 kg/ha celkem tedy 21,50 kg hnojiva</t>
  </si>
  <si>
    <t>44</t>
  </si>
  <si>
    <t>181351113</t>
  </si>
  <si>
    <t>Rozprostření ornice tl vrstvy do 200 mm pl přes 500 m2 v rovině nebo ve svahu do 1:5 strojně</t>
  </si>
  <si>
    <t>-1744291774</t>
  </si>
  <si>
    <t>Rozprostření a urovnání ornice v rovině nebo ve svahu sklonu do 1:5 strojně při souvislé ploše přes 500 m2, tl. vrstvy do 200 mm</t>
  </si>
  <si>
    <t>45</t>
  </si>
  <si>
    <t>182251101</t>
  </si>
  <si>
    <t>Svahování násypů strojně</t>
  </si>
  <si>
    <t>-1599262499</t>
  </si>
  <si>
    <t>Svahování trvalých svahů do projektovaných profilů strojně s potřebným přemístěním výkopku při svahování násypů v jakékoliv hornině</t>
  </si>
  <si>
    <t>Zakládání</t>
  </si>
  <si>
    <t>46</t>
  </si>
  <si>
    <t>212752111</t>
  </si>
  <si>
    <t>Trativod z drenážních trubek korugovaných PE-HD SN 4 perforace 220° včetně lože otevřený výkop DN 100 pro liniové stavby</t>
  </si>
  <si>
    <t>-491093666</t>
  </si>
  <si>
    <t>Trativody z drenážních trubek pro liniové stavby a komunikace se zřízením štěrkového lože pod trubky a s jejich obsypem v otevřeném výkopu trubka korugovaná sendvičová PE-HD SN 4 perforace 220° DN 100</t>
  </si>
  <si>
    <t>Vodorovné konstrukce</t>
  </si>
  <si>
    <t>47</t>
  </si>
  <si>
    <t>461211700R</t>
  </si>
  <si>
    <t>Filtrační štěrkový obsyp patního drenu, vč. dodávky materiálu</t>
  </si>
  <si>
    <t>-1874777091</t>
  </si>
  <si>
    <t>"průřezová plocha dle autocad" 0,85*(30+37)</t>
  </si>
  <si>
    <t>48</t>
  </si>
  <si>
    <t>461211711</t>
  </si>
  <si>
    <t>Patka z lomového kamene na sucho bez výplně spár</t>
  </si>
  <si>
    <t>-2043515596</t>
  </si>
  <si>
    <t>Patka z lomového kamene lomařsky upraveného pro dlažbu  zděná na sucho bez výplně spár</t>
  </si>
  <si>
    <t>"průřezová plocha dle autocad" 0,8*(30+37)</t>
  </si>
  <si>
    <t>49</t>
  </si>
  <si>
    <t>463212121R</t>
  </si>
  <si>
    <t>Zpětné provedení rovnaniny z lomového kamene s vyklínováním spár těženým kamenivem</t>
  </si>
  <si>
    <t>-921124999</t>
  </si>
  <si>
    <t>Rovnanina z lomového kamene upraveného, tříděného  jakékoliv tloušťky rovnaniny s vyplněním spár a dutin těženým kamenivem</t>
  </si>
  <si>
    <t>prostup přes stávající opevnění koryta</t>
  </si>
  <si>
    <t>2*0,3*2</t>
  </si>
  <si>
    <t>Komunikace pozemní</t>
  </si>
  <si>
    <t>50</t>
  </si>
  <si>
    <t>564831111</t>
  </si>
  <si>
    <t>Podklad ze štěrkodrtě ŠD tl 100 mm fr 0-32mm</t>
  </si>
  <si>
    <t>-349019063</t>
  </si>
  <si>
    <t>Podklad ze štěrkodrti ŠD  s rozprostřením a zhutněním, po zhutnění tl. 100 mm</t>
  </si>
  <si>
    <t>51</t>
  </si>
  <si>
    <t>581124115</t>
  </si>
  <si>
    <t>Kryt nebo podklad z betonu C25/30 komunikací tl. 150 mm</t>
  </si>
  <si>
    <t>1545920512</t>
  </si>
  <si>
    <t>Kryt nebo podklad z prostého betonu C25/30 komunikací  tl. 150 mm</t>
  </si>
  <si>
    <t>52</t>
  </si>
  <si>
    <t>577144131</t>
  </si>
  <si>
    <t>Asfaltový beton vrstva obrusná ACO 11 (ABS) tř. I tl 50 mm š do 3 m z modifikovaného asfaltu</t>
  </si>
  <si>
    <t>-1769993394</t>
  </si>
  <si>
    <t>Asfaltový beton vrstva obrusná ACO 11 (ABS)  s rozprostřením a se zhutněním z modifikovaného asfaltu v pruhu šířky přes do 1,5 do 3 m, po zhutnění tl. 50 mm</t>
  </si>
  <si>
    <t>znovuzřízení chodníku v koruně hráze</t>
  </si>
  <si>
    <t>Ostatní konstrukce a práce, bourání</t>
  </si>
  <si>
    <t>53</t>
  </si>
  <si>
    <t>916231213</t>
  </si>
  <si>
    <t>Osazení chodníkového obrubníku betonového stojatého s boční opěrou do lože z betonu prostého</t>
  </si>
  <si>
    <t>1701649700</t>
  </si>
  <si>
    <t>Osazení chodníkového obrubníku betonového se zřízením lože, s vyplněním a zatřením spár cementovou maltou stojatého s boční opěrou z betonu prostého, do lože z betonu prostého</t>
  </si>
  <si>
    <t>54</t>
  </si>
  <si>
    <t>59217021</t>
  </si>
  <si>
    <t>obrubník betonový chodníkový 1000x150x300mm</t>
  </si>
  <si>
    <t>-584847921</t>
  </si>
  <si>
    <t>140*1,05 'Přepočtené koeficientem množství</t>
  </si>
  <si>
    <t>55</t>
  </si>
  <si>
    <t>919726122</t>
  </si>
  <si>
    <t>Geotextilie pro ochranu, separaci a filtraci netkaná měrná hmotnost do 300 g/m2</t>
  </si>
  <si>
    <t>855651001</t>
  </si>
  <si>
    <t>Geotextilie netkaná pro ochranu, separaci nebo filtraci měrná hmotnost přes 200 do 300 g/m2</t>
  </si>
  <si>
    <t>"obvoddle autocad" 5*(30+37)</t>
  </si>
  <si>
    <t>56</t>
  </si>
  <si>
    <t>980,1-R</t>
  </si>
  <si>
    <t>Hutnicí zkoušky – ověření zhutnitelnosti</t>
  </si>
  <si>
    <t>ks</t>
  </si>
  <si>
    <t>1865482501</t>
  </si>
  <si>
    <t>Zhutňovací zkoušky se budou provádět na pokusném poli, které určí  zhotovitel stavby. Zhutňovací zkoušku bude provádět odborně způsobilá osoba, která 
provede i její vyhodnocení.</t>
  </si>
  <si>
    <t>Poznámka k položce:_x000D_
viz TZ př. č. D.1.1</t>
  </si>
  <si>
    <t>57</t>
  </si>
  <si>
    <t>980,2-R</t>
  </si>
  <si>
    <t>Kontrolní zkoušky zhutnění zásypu rýhy prováděny jako statické</t>
  </si>
  <si>
    <t>1561044705</t>
  </si>
  <si>
    <t>Kontrolní zkoušky násypů hráze se budou se provádět po vzdálenostech min 50 m, a to vždy 
ve třech úrovních - v úrovni stávajícího tělesa hráze po odhumusování, v úrovni 0,30 m nad
úrovní stávajícího tělesa hráze po odhumusování a v úrovni zemní pláně</t>
  </si>
  <si>
    <t>58</t>
  </si>
  <si>
    <t>980,3-R</t>
  </si>
  <si>
    <t>Kontrolní vzorky sedimentů z  prostoru odtěžování sedimentů (mokřad)</t>
  </si>
  <si>
    <t>1249085843</t>
  </si>
  <si>
    <t>Kontrolní vzorky sedimentů z  prostoru odtěžování sedimentů (mokřad)
V rámci realizace stavby se navrhuje provést odběr kontrolních vzorků a provedení rozboru 
včetně zatřídění dle zákona o odpadech - k hodnocení odpadů pro ukládání na povrchu 
terénu dle vyhl. 294/2005.
V případě, že zkoušky nevyhoví daným limitům, bude u vzorků stanovena vyluhovatelnost z 
odpadů pro určení typu odpadu pro uložení na skládku dle vyhl. 294/2005. Zadání 
laboratorních rozborů bude provedeno nejvýše ve čtyřech fázích.</t>
  </si>
  <si>
    <t>997</t>
  </si>
  <si>
    <t>Přesun sutě</t>
  </si>
  <si>
    <t>59</t>
  </si>
  <si>
    <t>997221551</t>
  </si>
  <si>
    <t>Vodorovná doprava suti ze sypkých materiálů do 1 km</t>
  </si>
  <si>
    <t>-1020748549</t>
  </si>
  <si>
    <t>Vodorovná doprava suti  bez naložení, ale se složením a s hrubým urovnáním ze sypkých materiálů, na vzdálenost do 1 km</t>
  </si>
  <si>
    <t>"asfalt" 13,72</t>
  </si>
  <si>
    <t>"beton. podklad" 87,5</t>
  </si>
  <si>
    <t>60</t>
  </si>
  <si>
    <t>997221559</t>
  </si>
  <si>
    <t>Příplatek ZKD 1 km u vodorovné dopravy suti ze sypkých materiálů</t>
  </si>
  <si>
    <t>-523434710</t>
  </si>
  <si>
    <t>Vodorovná doprava suti  bez naložení, ale se složením a s hrubým urovnáním Příplatek k ceně za každý další i započatý 1 km přes 1 km</t>
  </si>
  <si>
    <t>101,22*9 'Přepočtené koeficientem množství</t>
  </si>
  <si>
    <t>61</t>
  </si>
  <si>
    <t>997221561</t>
  </si>
  <si>
    <t>Vodorovná doprava suti z kusových materiálů do 1 km</t>
  </si>
  <si>
    <t>869289317</t>
  </si>
  <si>
    <t>Vodorovná doprava suti  bez naložení, ale se složením a s hrubým urovnáním z kusových materiálů, na vzdálenost do 1 km</t>
  </si>
  <si>
    <t>"obrbník" 28,7</t>
  </si>
  <si>
    <t>62</t>
  </si>
  <si>
    <t>997221569</t>
  </si>
  <si>
    <t>Příplatek ZKD 1 km u vodorovné dopravy suti z kusových materiálů</t>
  </si>
  <si>
    <t>-699631684</t>
  </si>
  <si>
    <t>28,7*9 'Přepočtené koeficientem množství</t>
  </si>
  <si>
    <t>63</t>
  </si>
  <si>
    <t>997221611</t>
  </si>
  <si>
    <t>Nakládání suti na dopravní prostředky pro vodorovnou dopravu</t>
  </si>
  <si>
    <t>2022245379</t>
  </si>
  <si>
    <t>Nakládání na dopravní prostředky  pro vodorovnou dopravu suti</t>
  </si>
  <si>
    <t>64</t>
  </si>
  <si>
    <t>997221861</t>
  </si>
  <si>
    <t>Poplatek za uložení stavebního odpadu na recyklační skládce (skládkovné) z prostého betonu pod kódem 17 01 01</t>
  </si>
  <si>
    <t>-694292826</t>
  </si>
  <si>
    <t>Poplatek za uložení stavebního odpadu na recyklační skládce (skládkovné) z prostého betonu zatříděného do Katalogu odpadů pod kódem 17 01 01</t>
  </si>
  <si>
    <t>87,5+28,7</t>
  </si>
  <si>
    <t>65</t>
  </si>
  <si>
    <t>997221873</t>
  </si>
  <si>
    <t>-1148899303</t>
  </si>
  <si>
    <t>13,72</t>
  </si>
  <si>
    <t>998</t>
  </si>
  <si>
    <t>Přesun hmot</t>
  </si>
  <si>
    <t>66</t>
  </si>
  <si>
    <t>998321011</t>
  </si>
  <si>
    <t>Přesun hmot pro hráze přehradní zemní a kamenité</t>
  </si>
  <si>
    <t>-680194003</t>
  </si>
  <si>
    <t>Přesun hmot pro objekty hráze přehradní zemní a kamenité  dopravní vzdálenost do 500 m</t>
  </si>
  <si>
    <t>002 - SO 02 Úprava nátokového objektu</t>
  </si>
  <si>
    <t xml:space="preserve">    3 - Svislé a kompletní konstrukce</t>
  </si>
  <si>
    <t>PSV - Práce a dodávky PSV</t>
  </si>
  <si>
    <t xml:space="preserve">    767 - Konstrukce zámečnické</t>
  </si>
  <si>
    <t xml:space="preserve">    783 - Dokončovací práce - nátěry</t>
  </si>
  <si>
    <t>131213101</t>
  </si>
  <si>
    <t>Hloubení jam v soudržných horninách třídy těžitelnosti I, skupiny 3 ručně</t>
  </si>
  <si>
    <t>1155885766</t>
  </si>
  <si>
    <t>Hloubení jam ručně zapažených i nezapažených s urovnáním dna do předepsaného profilu a spádu v hornině třídy těžitelnosti I skupiny 3 soudržných</t>
  </si>
  <si>
    <t>Poznámka k položce:_x000D_
viz TZ př.č. D.1.1. a v.č. D.1.2.1 a 2</t>
  </si>
  <si>
    <t>betonové patky zábradlí chodníku</t>
  </si>
  <si>
    <t>"B1" 3,14*0,125*0,125*0,8*(8+8)</t>
  </si>
  <si>
    <t>Vodorovné přemístění do 10000 m výkopku/sypaniny z horniny třídy těžitelnosti I, skupiny 1 až 3 - na tvrvalou skládku</t>
  </si>
  <si>
    <t>1188726304</t>
  </si>
  <si>
    <t>2145564838</t>
  </si>
  <si>
    <t>0,628*14 'Přepočtené koeficientem množství</t>
  </si>
  <si>
    <t>-51607385</t>
  </si>
  <si>
    <t>0,628*1,8 'Přepočtené koeficientem množství</t>
  </si>
  <si>
    <t>275313711</t>
  </si>
  <si>
    <t>Základové patky z betonu tř. C 20/25</t>
  </si>
  <si>
    <t>-200522651</t>
  </si>
  <si>
    <t>Základy z betonu prostého patky a bloky z betonu kamenem neprokládaného tř. C 20/25</t>
  </si>
  <si>
    <t>betonové patky zábradlí chodníku, lito rovnou do výkopu</t>
  </si>
  <si>
    <t>"B1" 3,14*0,125*0,125*0,8*(8+8)*1,05</t>
  </si>
  <si>
    <t>Svislé a kompletní konstrukce</t>
  </si>
  <si>
    <t>380,1-R</t>
  </si>
  <si>
    <t>Příprava stávajících betonových povrchů v místě napojení nástavby - zdrsnění, odstranění výtluku, spojovací můstek</t>
  </si>
  <si>
    <t>1070859780</t>
  </si>
  <si>
    <t>půdorysná plocha dle autocad</t>
  </si>
  <si>
    <t>6,1+1,4+4,2</t>
  </si>
  <si>
    <t>380326243</t>
  </si>
  <si>
    <t>Kompletní konstrukce ČOV, nádrží nebo vodojemů ze ŽB mrazuvzdorného tř. C 30/37 XC4, XF3, XA2 tl nad 300 mm</t>
  </si>
  <si>
    <t>-1168795498</t>
  </si>
  <si>
    <t>Kompletní konstrukce čistíren odpadních vod, nádrží, vodojemů, kanálů z betonu železového  bez výztuže a bednění pro prostředí s mrazovými cykly tř. C 30/37, tl. přes 300 mm</t>
  </si>
  <si>
    <t>"nátok" (6,1+1,4)*1,24</t>
  </si>
  <si>
    <t>1,1*0,4*1,24*2</t>
  </si>
  <si>
    <t>"odtok" 4,2*0,85</t>
  </si>
  <si>
    <t>380356231</t>
  </si>
  <si>
    <t>Bednění kompletních konstrukcí ČOV, nádrží nebo vodojemů neomítaných ploch rovinných zřízení</t>
  </si>
  <si>
    <t>-457845085</t>
  </si>
  <si>
    <t>Bednění kompletních konstrukcí čistíren odpadních vod, nádrží, vodojemů, kanálů  konstrukcí neomítaných z betonu prostého nebo železového ploch rovinných zřízení</t>
  </si>
  <si>
    <t>obvod dle autocad</t>
  </si>
  <si>
    <t>"nátok" (32,7+8,8)*1,24</t>
  </si>
  <si>
    <t>(1,1*1,24*2)*2</t>
  </si>
  <si>
    <t>"odtok" 21,9*0,85</t>
  </si>
  <si>
    <t>380356232</t>
  </si>
  <si>
    <t>Bednění kompletních konstrukcí ČOV, nádrží nebo vodojemů neomítaných ploch rovinných odstranění</t>
  </si>
  <si>
    <t>-505912685</t>
  </si>
  <si>
    <t>Bednění kompletních konstrukcí čistíren odpadních vod, nádrží, vodojemů, kanálů  konstrukcí neomítaných z betonu prostého nebo železového ploch rovinných odstranění</t>
  </si>
  <si>
    <t>380361011</t>
  </si>
  <si>
    <t>Výztuž kompletních konstrukcí ČOV, nádrží nebo vodojemů ze svařovaných sítí KARI</t>
  </si>
  <si>
    <t>2121333507</t>
  </si>
  <si>
    <t>Výztuž kompletních konstrukcí čistíren odpadních vod, nádrží, vodojemů, kanálů  ze svařovaných sítí z drátů typu KARI</t>
  </si>
  <si>
    <t>75,531*6,5/1000*1,2</t>
  </si>
  <si>
    <t>953334118</t>
  </si>
  <si>
    <t>Bobtnavý pásek do pracovních spar betonových kcí bentonitový 20 x 15 mm</t>
  </si>
  <si>
    <t>323720670</t>
  </si>
  <si>
    <t>Bobtnavý pásek do pracovních spar betonových konstrukcí bentonitový, rozměru 20 x 15 mm</t>
  </si>
  <si>
    <t>"nátok" (3,7+2+4,8+2+3,7)+(1,5+1,8+1,5)</t>
  </si>
  <si>
    <t>1,1*2</t>
  </si>
  <si>
    <t>"odtok" 2,17+1,6+3,8+1,6+2,17</t>
  </si>
  <si>
    <t>953961100R</t>
  </si>
  <si>
    <t>O/3 - Ocelový trn D20mm délky 600mm kotvené chemickou maltou do betonu, ŽB nebo kamene s vyvrtáním otvoru, vč. dodávky materiálu</t>
  </si>
  <si>
    <t>-46271576</t>
  </si>
  <si>
    <t>97</t>
  </si>
  <si>
    <t>961044111</t>
  </si>
  <si>
    <t>Bourání základů z betonu prostého</t>
  </si>
  <si>
    <t>593997220</t>
  </si>
  <si>
    <t>Bourání základů z betonu  prostého</t>
  </si>
  <si>
    <t>"D5" 3,14*0,125*0,125*0,8*(6+6)</t>
  </si>
  <si>
    <t>961055111R</t>
  </si>
  <si>
    <t>Bourání konstrukcí vodních staveb z ŽB</t>
  </si>
  <si>
    <t>841831946</t>
  </si>
  <si>
    <t>"zvětšení regulačního otvoru" 0,8*0,8*0,4-0,6*0,6*0,4</t>
  </si>
  <si>
    <t>985311110R</t>
  </si>
  <si>
    <t>Zapravení betonových kosntrukcí opravnou maltou, vč. přípravy povrchu (očištění, penetrace, ošetření výztuže)</t>
  </si>
  <si>
    <t>-880704132</t>
  </si>
  <si>
    <t>Reprofilace betonu sanačními maltami na cementové bázi ručně stěn, tloušťky do 10 mm</t>
  </si>
  <si>
    <t>"regulační otvor" 2*(0,8+0,8)*0,4</t>
  </si>
  <si>
    <t>997013511</t>
  </si>
  <si>
    <t>Odvoz suti a vybouraných hmot z meziskládky na skládku do 1 km s naložením a se složením</t>
  </si>
  <si>
    <t>221799981</t>
  </si>
  <si>
    <t>Odvoz suti a vybouraných hmot z meziskládky na skládku  s naložením a se složením, na vzdálenost do 1 km</t>
  </si>
  <si>
    <t>"ocelové kontrukce do sběru" 1,020</t>
  </si>
  <si>
    <t>"konstrukce zábradlí na mezideponii k uskladnění" 0,700</t>
  </si>
  <si>
    <t>"konstrukce zábradlí na mezideponii zpět na stavbu" 0,700</t>
  </si>
  <si>
    <t>"konstrukce z ŽB" 0,269</t>
  </si>
  <si>
    <t>"základy z betonu" 0,942</t>
  </si>
  <si>
    <t>997013509</t>
  </si>
  <si>
    <t>Příplatek k odvozu suti a vybouraných hmot na skládku ZKD 1 km přes 1 km</t>
  </si>
  <si>
    <t>-1193434814</t>
  </si>
  <si>
    <t>Odvoz suti a vybouraných hmot na skládku nebo meziskládku  se složením, na vzdálenost Příplatek k ceně za každý další i započatý 1 km přes 1 km</t>
  </si>
  <si>
    <t>"ocelové kontrukce do sběru" 1,020*14</t>
  </si>
  <si>
    <t>"konstrukce zábradlí na mezideponii k uskladnění" 0,700*4</t>
  </si>
  <si>
    <t>"konstrukce zábradlí na mezideponii zpět na stavbu" 0,700*4</t>
  </si>
  <si>
    <t>"konstrukce z ŽB" 0,269*14</t>
  </si>
  <si>
    <t>"základy z betonu" 0,942*14</t>
  </si>
  <si>
    <t>36,834*14 'Přepočtené koeficientem množství</t>
  </si>
  <si>
    <t>997013861</t>
  </si>
  <si>
    <t>Poplatek za uložení stavebního odpadu na recyklační skládce (skládkovné) z prostého betonu kód odpadu 17 01 01</t>
  </si>
  <si>
    <t>97129745</t>
  </si>
  <si>
    <t>997013862</t>
  </si>
  <si>
    <t>Poplatek za uložení stavebního odpadu na recyklační skládce (skládkovné) z armovaného betonu kód odpadu  17 01 01</t>
  </si>
  <si>
    <t>1472047916</t>
  </si>
  <si>
    <t>Poplatek za uložení stavebního odpadu na recyklační skládce (skládkovné) z armovaného betonu zatříděného do Katalogu odpadů pod kódem 17 01 01</t>
  </si>
  <si>
    <t>998142251</t>
  </si>
  <si>
    <t>Přesun hmot pro nádrže, jímky, zásobníky a jámy betonové monolitické v do 25 m</t>
  </si>
  <si>
    <t>-1727111462</t>
  </si>
  <si>
    <t>Přesun hmot pro nádrže, jímky, zásobníky a jámy pozemní mimo zemědělství  se svislou nosnou konstrukcí monolitickou betonovou tyčovou nebo plošnou vodorovná dopravní vzdálenost do 50 m výšky do 25 m</t>
  </si>
  <si>
    <t>PSV</t>
  </si>
  <si>
    <t>Práce a dodávky PSV</t>
  </si>
  <si>
    <t>767</t>
  </si>
  <si>
    <t>Konstrukce zámečnické</t>
  </si>
  <si>
    <t>767,1-R</t>
  </si>
  <si>
    <t>O/1 - Dodávka + montáž ocelového zábradlí objektu ze čtverového profilu 50x50x4mm kotveného do betonové konstrukce</t>
  </si>
  <si>
    <t>kg</t>
  </si>
  <si>
    <t>-1163739519</t>
  </si>
  <si>
    <t>249,3</t>
  </si>
  <si>
    <t>767,2-R</t>
  </si>
  <si>
    <t>O/2 - Dodávka + montáž ocelová okapová lišta výšky 150mm</t>
  </si>
  <si>
    <t>2081424080</t>
  </si>
  <si>
    <t>15,5</t>
  </si>
  <si>
    <t>767,3-R</t>
  </si>
  <si>
    <t>N/1 - Dodávka + montáž nerez vodící lišta brlení, U profil 60x60x3mm, vč. kotvení a kotvícího materiálu</t>
  </si>
  <si>
    <t>-1725690701</t>
  </si>
  <si>
    <t>767,4-R</t>
  </si>
  <si>
    <t>N/2 - Dodávka + montáž nerez brlení, vč. kotvení a kotvícího materiálu</t>
  </si>
  <si>
    <t>-1847866087</t>
  </si>
  <si>
    <t xml:space="preserve">N/1 - Dodávka + montáž nerez  BRLENÍ, OCELOVÉ PRUTY Ø 10 mm VSAZENÉ DO
RÁMOVÉ KONSTRUKCE 1190x1500 mm Z U PROFILU 50x50x3 mm
PRUTY PŘIVAŘENY K RÁMOVÉ KONSTRUKCI, PRŮLINY MEZI PRUTY 50 mm 
</t>
  </si>
  <si>
    <t>16,2+17,7</t>
  </si>
  <si>
    <t>767,5-R</t>
  </si>
  <si>
    <t>N/3, N/4 - Dodávka + montáž nerez I profil I180, vč. kotvení a kotvícího materiálu</t>
  </si>
  <si>
    <t>53645033</t>
  </si>
  <si>
    <t>"I180, délka 2m-2ks" 88</t>
  </si>
  <si>
    <t>"I180, délka 4,3m-2ks" 189,2</t>
  </si>
  <si>
    <t>767,6-R</t>
  </si>
  <si>
    <t>K/1 - Dodávka + montáž pororošt 1200x2000x40mm, vč. kotvení a nerez kotvícího materiálu</t>
  </si>
  <si>
    <t>-1989267995</t>
  </si>
  <si>
    <t>767,7-R</t>
  </si>
  <si>
    <t>K/2 - Dodávka + montáž pororošt 750x2000x40mm, vč. kotvení a nerez kotvícího materiálu</t>
  </si>
  <si>
    <t>-1627583726</t>
  </si>
  <si>
    <t>767161110R</t>
  </si>
  <si>
    <t>D/5 - Zpětná montáž zábradlí chodníku kotveného do betonových patek, vč. kotvícího materiálu</t>
  </si>
  <si>
    <t>-151429635</t>
  </si>
  <si>
    <t>"D5" 7,1*2</t>
  </si>
  <si>
    <t>767161000R</t>
  </si>
  <si>
    <t>Demontáž zábradlí rovného nerozebíratelného hmotnosti 1 m zábradlí do 20 kg do suti</t>
  </si>
  <si>
    <t>2111243346</t>
  </si>
  <si>
    <t>Demontáž zábradlí do suti rovného nerozebíratelný spoj hmotnosti 1 m zábradlí do 20 kg</t>
  </si>
  <si>
    <t>"D3 - brlení" 120</t>
  </si>
  <si>
    <t>"D1 - zábradlí" 250</t>
  </si>
  <si>
    <t>"D2 - pochůzí plošina" 650</t>
  </si>
  <si>
    <t>767161801R</t>
  </si>
  <si>
    <t>Demontáž zábradlí rovného nerozebíratelného hmotnosti 1 m zábradlí do 20 kg k dalšímu použítí, vč. nákladů na uskladnění</t>
  </si>
  <si>
    <t>2012630366</t>
  </si>
  <si>
    <t>Demontáž zábradlí k dalšímu použití rovného nerozebíratelný spoj hmotnosti 1 m zábradlí do 20 kg</t>
  </si>
  <si>
    <t>"D5 - zábradí chodníku" 350*2</t>
  </si>
  <si>
    <t>783</t>
  </si>
  <si>
    <t>Dokončovací práce - nátěry</t>
  </si>
  <si>
    <t>783301303</t>
  </si>
  <si>
    <t>Bezoplachové odrezivění zámečnických konstrukcí</t>
  </si>
  <si>
    <t>-203829915</t>
  </si>
  <si>
    <t>Příprava podkladu zámečnických konstrukcí před provedením nátěru odrezivění odrezovačem bezoplachovým</t>
  </si>
  <si>
    <t>783301311</t>
  </si>
  <si>
    <t>Odmaštění zámečnických konstrukcí vodou ředitelným odmašťovačem</t>
  </si>
  <si>
    <t>1277902671</t>
  </si>
  <si>
    <t>Příprava podkladu zámečnických konstrukcí před provedením nátěru odmaštění odmašťovačem vodou ředitelným</t>
  </si>
  <si>
    <t>"D5 zábradlí chodníku" 7,1*1,05*2*2</t>
  </si>
  <si>
    <t>"O1 zábradlí objektu" 44,2*1,1*2</t>
  </si>
  <si>
    <t>783301401</t>
  </si>
  <si>
    <t>Ometení a očištění zámečnických konstrukcí</t>
  </si>
  <si>
    <t>1254442842</t>
  </si>
  <si>
    <t>Příprava podkladu zámečnických konstrukcí před provedením nátěru ometení</t>
  </si>
  <si>
    <t>783334201</t>
  </si>
  <si>
    <t>Základní antikorozní jednonásobný zinko-epoxidový nátěr s vysokým obsahem zinku zámečnických konstrukcí</t>
  </si>
  <si>
    <t>-1277053762</t>
  </si>
  <si>
    <t>Základní antikorozní nátěr zámečnických konstrukcí jednonásobný epoxidový</t>
  </si>
  <si>
    <t>783337101</t>
  </si>
  <si>
    <t>Krycí jednonásobný epoxidový nátěr zámečnických konstrukcí</t>
  </si>
  <si>
    <t>-1617966419</t>
  </si>
  <si>
    <t>Krycí nátěr (email) zámečnických konstrukcí jednonásobný epoxidový</t>
  </si>
  <si>
    <t>Poznámka k položce:_x000D_
barevný odstín dle investora</t>
  </si>
  <si>
    <t>127,06*2</t>
  </si>
  <si>
    <t>003 - SO 03 Terénní úpravy břehu a zvýšení chodníku</t>
  </si>
  <si>
    <t>-1915046535</t>
  </si>
  <si>
    <t>-1121103688</t>
  </si>
  <si>
    <t>stávající chodník podél břehové linie</t>
  </si>
  <si>
    <t>132*3,15</t>
  </si>
  <si>
    <t>-1176036265</t>
  </si>
  <si>
    <t>132*2</t>
  </si>
  <si>
    <t>641303922</t>
  </si>
  <si>
    <t>250</t>
  </si>
  <si>
    <t>-376919007</t>
  </si>
  <si>
    <t>250*0,1</t>
  </si>
  <si>
    <t>1869855574</t>
  </si>
  <si>
    <t>-814616608</t>
  </si>
  <si>
    <t>171151103</t>
  </si>
  <si>
    <t>Uložení sypaniny z hornin soudržných do násypů zhutněných strojně</t>
  </si>
  <si>
    <t>1349973027</t>
  </si>
  <si>
    <t>Uložení sypanin do násypů strojně s rozprostřením sypaniny ve vrstvách a s hrubým urovnáním zhutněných z hornin soudržných jakékoliv třídy těžitelnosti</t>
  </si>
  <si>
    <t>180</t>
  </si>
  <si>
    <t>inertní zemina vhodná pro terénní násypy, vč. dopravy</t>
  </si>
  <si>
    <t>-1041094425</t>
  </si>
  <si>
    <t>180*1,8 'Přepočtené koeficientem množství</t>
  </si>
  <si>
    <t>1033948145</t>
  </si>
  <si>
    <t>-2062940557</t>
  </si>
  <si>
    <t>1059306086</t>
  </si>
  <si>
    <t>1294413227</t>
  </si>
  <si>
    <t>183102215</t>
  </si>
  <si>
    <t>Jamky pro výsadbu s výměnou 50 % půdy zeminy tř 1 až 4 objem do 0,4 m3 ve svahu do 1:2</t>
  </si>
  <si>
    <t>-698536788</t>
  </si>
  <si>
    <t>Hloubení jamek pro vysazování rostlin v zemině tř.1 až 4 s výměnou půdy z 50% na svahu přes 1:5 do 1:2, objemu přes 0,125 do 0,40 m3</t>
  </si>
  <si>
    <t>10371500</t>
  </si>
  <si>
    <t>substrát pro výsadbu stromků</t>
  </si>
  <si>
    <t>-1639196287</t>
  </si>
  <si>
    <t>20*0,2 'Přepočtené koeficientem množství</t>
  </si>
  <si>
    <t>184102122</t>
  </si>
  <si>
    <t>Výsadba dřeviny s balem D do 0,3 m do jamky se zalitím ve svahu do 1:2</t>
  </si>
  <si>
    <t>-1917214253</t>
  </si>
  <si>
    <t>Výsadba dřeviny s balem do předem vyhloubené jamky se zalitím  na svahu přes 1:5 do 1:2, při průměru balu přes 200 do 300 mm</t>
  </si>
  <si>
    <t>026,1-R</t>
  </si>
  <si>
    <t>platan jasanolistý, obvod kmene 10-12cm</t>
  </si>
  <si>
    <t>-1063390797</t>
  </si>
  <si>
    <t>184215132</t>
  </si>
  <si>
    <t>Ukotvení kmene dřevin třemi kůly D do 0,1 m délky do 2 m, vč. úvazku</t>
  </si>
  <si>
    <t>-1033629574</t>
  </si>
  <si>
    <t>Ukotvení dřeviny kůly třemi kůly, délky přes 1 do 2 m</t>
  </si>
  <si>
    <t>60591253</t>
  </si>
  <si>
    <t>kůl vyvazovací dřevěný impregnovaný D 8cm dl 2m</t>
  </si>
  <si>
    <t>41541573</t>
  </si>
  <si>
    <t>184501122</t>
  </si>
  <si>
    <t>Zhotovení obalu z juty v jedné vrstvě ve svahu do 1:2</t>
  </si>
  <si>
    <t>-393901498</t>
  </si>
  <si>
    <t>Zhotovení obalu kmene a spodních částí větví stromu z juty  v jedné vrstvě na svahu přes 1:5 do 1:2</t>
  </si>
  <si>
    <t>20*2</t>
  </si>
  <si>
    <t>184813121R</t>
  </si>
  <si>
    <t>Ochrana dřevin před okusem mechanicky plastovou chráničkou v rovině a svahu do 1:5</t>
  </si>
  <si>
    <t>1995408662</t>
  </si>
  <si>
    <t>Ochrana dřevin před okusem zvěří mechanicky v rovině nebo ve svahu do 1:5, plastovou chráničkou, výšky do 2 m</t>
  </si>
  <si>
    <t>184911312</t>
  </si>
  <si>
    <t>Položení mulčovací textilie ve svahu do 1:2</t>
  </si>
  <si>
    <t>-180166575</t>
  </si>
  <si>
    <t>Položení mulčovací textilie proti prorůstání plevelů kolem vysázených rostlin na svahu přes 1:5 do 1:2</t>
  </si>
  <si>
    <t>69311080</t>
  </si>
  <si>
    <t>geotextilie netkaná separační, ochranná, filtrační, drenážní PES 200g/m2</t>
  </si>
  <si>
    <t>1683343739</t>
  </si>
  <si>
    <t>184911422</t>
  </si>
  <si>
    <t>Mulčování rostlin kůrou tl. do 0,1 m ve svahu do 1:2</t>
  </si>
  <si>
    <t>-476629521</t>
  </si>
  <si>
    <t>Mulčování vysazených rostlin mulčovací kůrou, tl. do 100 mm na svahu přes 1:5 do 1:2</t>
  </si>
  <si>
    <t>10391100</t>
  </si>
  <si>
    <t>kůra mulčovací VL</t>
  </si>
  <si>
    <t>543914088</t>
  </si>
  <si>
    <t>20*0,103 'Přepočtené koeficientem množství</t>
  </si>
  <si>
    <t>185,1-R</t>
  </si>
  <si>
    <t>Provedení přihnojení vysazených stromků tabletami Silvamix 10ks/strom, vč. dodávky</t>
  </si>
  <si>
    <t>512</t>
  </si>
  <si>
    <t>275411353</t>
  </si>
  <si>
    <t>185851121</t>
  </si>
  <si>
    <t>Dovoz vody pro zálivku rostlin za vzdálenost do 1000 m</t>
  </si>
  <si>
    <t>1450260881</t>
  </si>
  <si>
    <t>Dovoz vody pro zálivku rostlin  na vzdálenost do 1000 m</t>
  </si>
  <si>
    <t>Při výsadbě na každý strom 80 – 100 l/1 strom celkem 20 x 100/1000 = 2,00 m3 vody</t>
  </si>
  <si>
    <t>185851129</t>
  </si>
  <si>
    <t>Příplatek k dovozu vody pro zálivku rostlin do 1000 m ZKD 1000 m</t>
  </si>
  <si>
    <t>254267551</t>
  </si>
  <si>
    <t>Dovoz vody pro zálivku rostlin  Příplatek k ceně za každých dalších i započatých 1000 m</t>
  </si>
  <si>
    <t>2*14 'Přepočtené koeficientem množství</t>
  </si>
  <si>
    <t>-558932192</t>
  </si>
  <si>
    <t>2124392684</t>
  </si>
  <si>
    <t>1563469848</t>
  </si>
  <si>
    <t>znovuzřízení chodníku podél břehové linie</t>
  </si>
  <si>
    <t>-1096084134</t>
  </si>
  <si>
    <t>materiál použit stávající</t>
  </si>
  <si>
    <t>-191657259</t>
  </si>
  <si>
    <t>pouze případné doplnění</t>
  </si>
  <si>
    <t>264*0,2</t>
  </si>
  <si>
    <t>52,8*1,05 'Přepočtené koeficientem množství</t>
  </si>
  <si>
    <t>979024442</t>
  </si>
  <si>
    <t>Očištění vybouraných obrubníků a krajníků chodníkových</t>
  </si>
  <si>
    <t>1284722428</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</si>
  <si>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</si>
  <si>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-624146951</t>
  </si>
  <si>
    <t>"asfalt" 40,748</t>
  </si>
  <si>
    <t>"beton. podklad" 259,875</t>
  </si>
  <si>
    <t>-1800069726</t>
  </si>
  <si>
    <t>300,623*9 'Přepočtené koeficientem množství</t>
  </si>
  <si>
    <t>1444268264</t>
  </si>
  <si>
    <t>"obrbník na mezideponii" 54,12</t>
  </si>
  <si>
    <t>"obrubník zpět na stavbu" 54,12</t>
  </si>
  <si>
    <t>-1956042217</t>
  </si>
  <si>
    <t>do 5ti-km</t>
  </si>
  <si>
    <t>"obrbník na mezideponii" 54,12*4</t>
  </si>
  <si>
    <t>"obrubník zpět na stavbu" 54,12*4</t>
  </si>
  <si>
    <t>432,96*9 'Přepočtené koeficientem množství</t>
  </si>
  <si>
    <t>-290593078</t>
  </si>
  <si>
    <t>300,623+108,24</t>
  </si>
  <si>
    <t>427889007</t>
  </si>
  <si>
    <t>259,875</t>
  </si>
  <si>
    <t>677950916</t>
  </si>
  <si>
    <t>40,748</t>
  </si>
  <si>
    <t>998225111</t>
  </si>
  <si>
    <t>Přesun hmot pro pozemní komunikace s krytem z kamene, monolitickým betonovým nebo živičným</t>
  </si>
  <si>
    <t>1839623344</t>
  </si>
  <si>
    <t>Přesun hmot pro komunikace s krytem z kameniva, monolitickým betonovým nebo živičným  dopravní vzdálenost do 200 m jakékoliv délky objektu</t>
  </si>
  <si>
    <t>004 - SO 04 Úpravy veřejného osvětlení VO</t>
  </si>
  <si>
    <t>M - Práce a dodávky M</t>
  </si>
  <si>
    <t xml:space="preserve">    21-M - Elektromontáže</t>
  </si>
  <si>
    <t>Práce a dodávky M</t>
  </si>
  <si>
    <t>21-M</t>
  </si>
  <si>
    <t>Elektromontáže</t>
  </si>
  <si>
    <t>M21,1-R</t>
  </si>
  <si>
    <t xml:space="preserve">Demontáž stávajících osvětlovacích stožárů venkovního osvětlení, vč. nákladů na manipulaci a uskladnění </t>
  </si>
  <si>
    <t>1500769834</t>
  </si>
  <si>
    <t>Poznámka k položce:_x000D_
viz TZ př.č. D.1.1.</t>
  </si>
  <si>
    <t>M21,2-R</t>
  </si>
  <si>
    <t>Demontáž stávajícího rozvaděče venkovního osvětlení, vč. nákladů na manipulaci a uskladnění, vč. odpojení kabeláže</t>
  </si>
  <si>
    <t>590907854</t>
  </si>
  <si>
    <t xml:space="preserve">Demontáž stávajícího rozvaděče venkovního osvětlení, vč. nákladů na manipulaci a uskladnění </t>
  </si>
  <si>
    <t>M21,3-R</t>
  </si>
  <si>
    <t>Provedení betonové patky pro zpětné osazení stožáru venkovního osvětlení, vč. bednění, vč. dodávky materiálu</t>
  </si>
  <si>
    <t>1786535712</t>
  </si>
  <si>
    <t>M21,4-R</t>
  </si>
  <si>
    <t>Provedení betonové patky pro zpětné osazení rozvaděče venkovního osvětlení, vč. bednění, vč. dodávky materiálu</t>
  </si>
  <si>
    <t>235044015</t>
  </si>
  <si>
    <t>M21,5-R</t>
  </si>
  <si>
    <t>Zpětná montáž stávajících osvětlovacích stožárů venkovního osvětlení, vč. kotvení do betonové patky</t>
  </si>
  <si>
    <t>1540549318</t>
  </si>
  <si>
    <t>M21,6-R</t>
  </si>
  <si>
    <t>Zpětná montáž stávajícího rozvaděče venkovního osvětlení, vč. kotvení do betonové patky</t>
  </si>
  <si>
    <t>-1379223378</t>
  </si>
  <si>
    <t>M21,7-R</t>
  </si>
  <si>
    <t>Zpětné zapojení veškeré kabeláže v rozvaděči a osvětlovacích stožárů pro venkovní osvětení</t>
  </si>
  <si>
    <t>hod</t>
  </si>
  <si>
    <t>-1001980809</t>
  </si>
  <si>
    <t>M21,8-R</t>
  </si>
  <si>
    <t>Náklady na zemní pomocné práce při přeložce stožáru a rozvaděče venkovního osvětlení (výkopy, zásypy, obsypy)</t>
  </si>
  <si>
    <t>1425964255</t>
  </si>
  <si>
    <t>005 - Ostatní a vedlejší náklady</t>
  </si>
  <si>
    <t xml:space="preserve">    1.1 - Zařízení staveniště</t>
  </si>
  <si>
    <t xml:space="preserve">      1.1.1 - Zřízení, údržba a odstranění prostor dodavatele</t>
  </si>
  <si>
    <t xml:space="preserve">      1.1.2 - Geodetické vytyčení stavby</t>
  </si>
  <si>
    <t xml:space="preserve">      1.1.7 - Zajištění čištění komunikací </t>
  </si>
  <si>
    <t xml:space="preserve">    1.2 - Doprovodné objekty - Propagace</t>
  </si>
  <si>
    <t xml:space="preserve">      1.2.1 - Informační tabule</t>
  </si>
  <si>
    <t xml:space="preserve">    1.3 - Související činnosti</t>
  </si>
  <si>
    <t xml:space="preserve">      1.3.1 - Povodňový plán stavby</t>
  </si>
  <si>
    <t xml:space="preserve">      1.3.2 - Havarijní  plán stavby</t>
  </si>
  <si>
    <t xml:space="preserve">      1.3.4 - Geodetické zaměření skutečného provedení  stavby</t>
  </si>
  <si>
    <t xml:space="preserve">      1.3.5 - Dokumentace skutečného provedení stavby</t>
  </si>
  <si>
    <t xml:space="preserve">      1.3.6 - Realizační dokumentace</t>
  </si>
  <si>
    <t xml:space="preserve">      1.3.7 - Zkoušky a testování.</t>
  </si>
  <si>
    <t xml:space="preserve">      1.3.8 - Kompletační činnost</t>
  </si>
  <si>
    <t xml:space="preserve">      1.3.9 - Biologický průzkum</t>
  </si>
  <si>
    <t>1.1</t>
  </si>
  <si>
    <t>Zařízení staveniště</t>
  </si>
  <si>
    <t>1.1.1</t>
  </si>
  <si>
    <t>Zřízení, údržba a odstranění prostor dodavatele</t>
  </si>
  <si>
    <t>1.1.1.1</t>
  </si>
  <si>
    <t>ZS zhotovitele</t>
  </si>
  <si>
    <t>Kpl</t>
  </si>
  <si>
    <t>-1247207392</t>
  </si>
  <si>
    <t xml:space="preserve">Šatny, sociální objekty (mobilní WC...), kancelář pro stavbyvedoucího a mistra, kryté plechové uzamyk. sklady, volné sklady - potrubí, prefa díly, sypké materiály, apod. Oplocení, osvětlení, napojení na média, uvedení plochy do původního stavu apod., vč. Poplatky majiteli veřejných pozemků za dočasný pronájem ploch pro zařízení staveniště, napojení ZS na média (NN, pitná voda)                                                
</t>
  </si>
  <si>
    <t>1.1.1.2</t>
  </si>
  <si>
    <t>Uvedení dotčených ploch stavbou do původního stavu</t>
  </si>
  <si>
    <t>527139384</t>
  </si>
  <si>
    <t>1.1.2</t>
  </si>
  <si>
    <t>Geodetické vytyčení stavby</t>
  </si>
  <si>
    <t>1.1.2.1</t>
  </si>
  <si>
    <t>Náklady na vytýčení všech inženýrských sítí na staveništi u jednotlivých správců a majitelů,  před zahájením stavebních prací</t>
  </si>
  <si>
    <t>-510236183</t>
  </si>
  <si>
    <t>Náklady na vytýčení všech inženýrských sítí na staveništi u jednotlivých správců a majitelů,  před zahájením stavebních prací  a náklady na vytýčení nových stavebních objektů</t>
  </si>
  <si>
    <t>1.1.2.2</t>
  </si>
  <si>
    <t>Náklady na vytýčení celé stavby před zahájením stavebních prací</t>
  </si>
  <si>
    <t>-782283308</t>
  </si>
  <si>
    <t>Zhotovitel  zajistí geodetické zaměření oprávněným geodetem navrhnuté trasy kanalizace</t>
  </si>
  <si>
    <t>Poznámka k položce:_x000D_
viz TZ př.č. D.1.1.1</t>
  </si>
  <si>
    <t>1.1.7</t>
  </si>
  <si>
    <t xml:space="preserve">Zajištění čištění komunikací </t>
  </si>
  <si>
    <t>1.1.7.1</t>
  </si>
  <si>
    <t>Čistění komunikací</t>
  </si>
  <si>
    <t>1496101398</t>
  </si>
  <si>
    <t>Zajištění čištění komunikací po celou dobu realizace stavby</t>
  </si>
  <si>
    <t>1.2</t>
  </si>
  <si>
    <t>Doprovodné objekty - Propagace</t>
  </si>
  <si>
    <t>1.2.1</t>
  </si>
  <si>
    <t>Informační tabule</t>
  </si>
  <si>
    <t>1.2.1.1</t>
  </si>
  <si>
    <t>-1964437868</t>
  </si>
  <si>
    <t>1 ks informační tabule, odolné proti povětrnostním vlivům. O celkové polše menší než 0,6m2, umístěna mimo ochranná pásma pozemních komunikací</t>
  </si>
  <si>
    <t>1.3</t>
  </si>
  <si>
    <t>Související činnosti</t>
  </si>
  <si>
    <t>1.3.1</t>
  </si>
  <si>
    <t>Povodňový plán stavby</t>
  </si>
  <si>
    <t>1.3.1.1</t>
  </si>
  <si>
    <t>Náklady na aktualizaci, projednání  a schválení povodňového plánu stavby</t>
  </si>
  <si>
    <t>1891261548</t>
  </si>
  <si>
    <t>Náklady na aktualizaci, projednání a schválení povodňového plánu stavby. Povodňový plán bude vypracován 5x v tištěné verzi a 2x v digitální verzi na CD</t>
  </si>
  <si>
    <t>1.3.2</t>
  </si>
  <si>
    <t>Havarijní  plán stavby</t>
  </si>
  <si>
    <t>1.3.2.1</t>
  </si>
  <si>
    <t>Náklady na  zpracování, projednání a schválení havarijního plánu stavby</t>
  </si>
  <si>
    <t>-1033459157</t>
  </si>
  <si>
    <t>Náklady na  zpracování, projednání a schválení havarijního plánu stavby. Havarijní plán bude vypracován 5x v tištěné verzi a 2x v digitální verzi na CD</t>
  </si>
  <si>
    <t>1.3.4</t>
  </si>
  <si>
    <t>Geodetické zaměření skutečného provedení  stavby</t>
  </si>
  <si>
    <t>1.3.4.1</t>
  </si>
  <si>
    <t>1346602640</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</si>
  <si>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odpovědným geodetem. Dokumentace bude vyhotovena 2x v tištěné verzi a 2x v digitální verzi na CD. Bude provedeno na podkladu katastrální mapy.</t>
  </si>
  <si>
    <t>1.3.5</t>
  </si>
  <si>
    <t>Dokumentace skutečného provedení stavby</t>
  </si>
  <si>
    <t>1.3.5.2</t>
  </si>
  <si>
    <t>Dokumentace skutečného provedení, event. zákres skutečného provedení do ověřené dokumentace</t>
  </si>
  <si>
    <t>1666305671</t>
  </si>
  <si>
    <t>Vypracování dokumentace skutečného provedení  jednotlivých dílčích staveb celého komplexu včetně zakreslení skutečného provedení stavby do originálu ověřené dokumentace na MMO OVP. Dokumentace skutečného provedení bude vapracována 6x v tištěné verzi a 2x v digitální verzi na CD.</t>
  </si>
  <si>
    <t>1.3.6</t>
  </si>
  <si>
    <t>Realizační dokumentace</t>
  </si>
  <si>
    <t>1.3.6.1</t>
  </si>
  <si>
    <t>Realizační a dílenská dokumentace</t>
  </si>
  <si>
    <t>1277314531</t>
  </si>
  <si>
    <t>Vypracování realizační a dílenské dokumentace. Realizační a dílenská dokumentace bude vapracována 6x v tištěné verzi a 2x v digitální verzi na CD.</t>
  </si>
  <si>
    <t>1.3.7</t>
  </si>
  <si>
    <t>Zkoušky a testování.</t>
  </si>
  <si>
    <t>1.3.7.1</t>
  </si>
  <si>
    <t>Zkoušky zhutnění násypů a zásypů</t>
  </si>
  <si>
    <t>-1307274165</t>
  </si>
  <si>
    <t>1.3.7.3</t>
  </si>
  <si>
    <t>Související zkoušky a atesty</t>
  </si>
  <si>
    <t>-1988136653</t>
  </si>
  <si>
    <t>Související zkoušky a atesty - zajištění zkoušek a atestů o nezávadnosti či o vhodnosti použití u všech výrobků a u všech materiálů použitých v rámci předmětného komplexu staveb</t>
  </si>
  <si>
    <t>1.3.8</t>
  </si>
  <si>
    <t>Kompletační činnost</t>
  </si>
  <si>
    <t>1.3.8.1</t>
  </si>
  <si>
    <t>Kompletační činnost zhotovitele stavby a příprava k odevzdání stavby zadavateli</t>
  </si>
  <si>
    <t>542400383</t>
  </si>
  <si>
    <t>Zajištění a shromáždění všech dokladů potřebných k zahájení stavby, k vlastní realizaci stavby a k ukončení stavby včetně přípravy a shromáždění dokladů ke kolaudaci stavby a k předání stavby zadavateli.</t>
  </si>
  <si>
    <t>1.3.9</t>
  </si>
  <si>
    <t>Biologický průzkum</t>
  </si>
  <si>
    <t>1.3.9.1</t>
  </si>
  <si>
    <t>Náklady na biologický doprůzkum</t>
  </si>
  <si>
    <t>842767672</t>
  </si>
  <si>
    <t>Náklady na biologický doprůzkum
Před zahájením zemních prací (odtěžení sedimentů a sejmutí ornice) bude proveden 
biologický doprůzkum staveniště se zaměřením na ptáky, obojživelníky a plazy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</si>
</sst>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25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2"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7" fillId="0" borderId="0" xfId="0" applyFont="1" applyAlignment="1">
      <alignment vertical="center" wrapText="1"/>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7" xfId="0" applyFont="1" applyFill="1" applyBorder="1" applyAlignment="1">
      <alignment horizontal="right" vertical="center"/>
    </xf>
    <xf numFmtId="0" fontId="22" fillId="5" borderId="7" xfId="0" applyFont="1" applyFill="1" applyBorder="1" applyAlignment="1">
      <alignment horizontal="center" vertical="center"/>
    </xf>
    <xf numFmtId="0" fontId="22" fillId="5" borderId="8" xfId="0" applyFont="1" applyFill="1" applyBorder="1" applyAlignment="1">
      <alignment horizontal="left" vertical="center"/>
    </xf>
    <xf numFmtId="4" fontId="27" fillId="0" borderId="0" xfId="0" applyNumberFormat="1" applyFont="1" applyAlignment="1">
      <alignment horizontal="right" vertical="center"/>
    </xf>
    <xf numFmtId="0" fontId="27" fillId="0" borderId="0" xfId="0" applyFont="1" applyAlignment="1">
      <alignment vertical="center"/>
    </xf>
    <xf numFmtId="4" fontId="27" fillId="0" borderId="0" xfId="0" applyNumberFormat="1" applyFont="1" applyAlignment="1">
      <alignment vertical="center"/>
    </xf>
    <xf numFmtId="0" fontId="26" fillId="0" borderId="0" xfId="0" applyFont="1" applyAlignment="1">
      <alignment horizontal="left" vertical="center" wrapText="1"/>
    </xf>
    <xf numFmtId="4" fontId="7" fillId="0" borderId="0" xfId="0" applyNumberFormat="1" applyFont="1" applyAlignment="1">
      <alignment vertical="center"/>
    </xf>
    <xf numFmtId="0" fontId="7" fillId="0" borderId="0" xfId="0" applyFont="1" applyAlignment="1">
      <alignment vertical="center"/>
    </xf>
    <xf numFmtId="0" fontId="30"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3" fillId="2"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1</v>
      </c>
      <c r="BT1" s="16" t="s">
        <v>3</v>
      </c>
      <c r="BU1" s="16" t="s">
        <v>3</v>
      </c>
      <c r="BV1" s="16" t="s">
        <v>4</v>
      </c>
    </row>
    <row r="2" spans="1:74" s="1" customFormat="1" ht="36.950000000000003" customHeight="1">
      <c r="AR2" s="250" t="s">
        <v>5</v>
      </c>
      <c r="AS2" s="235"/>
      <c r="AT2" s="235"/>
      <c r="AU2" s="235"/>
      <c r="AV2" s="235"/>
      <c r="AW2" s="235"/>
      <c r="AX2" s="235"/>
      <c r="AY2" s="235"/>
      <c r="AZ2" s="235"/>
      <c r="BA2" s="235"/>
      <c r="BB2" s="235"/>
      <c r="BC2" s="235"/>
      <c r="BD2" s="235"/>
      <c r="BE2" s="235"/>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0"/>
      <c r="D4" s="21" t="s">
        <v>9</v>
      </c>
      <c r="AR4" s="20"/>
      <c r="AS4" s="22" t="s">
        <v>10</v>
      </c>
      <c r="BE4" s="23" t="s">
        <v>11</v>
      </c>
      <c r="BS4" s="17" t="s">
        <v>12</v>
      </c>
    </row>
    <row r="5" spans="1:74" s="1" customFormat="1" ht="12" customHeight="1">
      <c r="B5" s="20"/>
      <c r="D5" s="24" t="s">
        <v>13</v>
      </c>
      <c r="K5" s="234" t="s">
        <v>14</v>
      </c>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R5" s="20"/>
      <c r="BE5" s="231" t="s">
        <v>15</v>
      </c>
      <c r="BS5" s="17" t="s">
        <v>6</v>
      </c>
    </row>
    <row r="6" spans="1:74" s="1" customFormat="1" ht="36.950000000000003" customHeight="1">
      <c r="B6" s="20"/>
      <c r="D6" s="26" t="s">
        <v>16</v>
      </c>
      <c r="K6" s="236" t="s">
        <v>17</v>
      </c>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R6" s="20"/>
      <c r="BE6" s="232"/>
      <c r="BS6" s="17" t="s">
        <v>6</v>
      </c>
    </row>
    <row r="7" spans="1:74" s="1" customFormat="1" ht="12" customHeight="1">
      <c r="B7" s="20"/>
      <c r="D7" s="27" t="s">
        <v>18</v>
      </c>
      <c r="K7" s="25" t="s">
        <v>1</v>
      </c>
      <c r="AK7" s="27" t="s">
        <v>19</v>
      </c>
      <c r="AN7" s="25" t="s">
        <v>1</v>
      </c>
      <c r="AR7" s="20"/>
      <c r="BE7" s="232"/>
      <c r="BS7" s="17" t="s">
        <v>6</v>
      </c>
    </row>
    <row r="8" spans="1:74" s="1" customFormat="1" ht="12" customHeight="1">
      <c r="B8" s="20"/>
      <c r="D8" s="27" t="s">
        <v>20</v>
      </c>
      <c r="K8" s="25" t="s">
        <v>21</v>
      </c>
      <c r="AK8" s="27" t="s">
        <v>22</v>
      </c>
      <c r="AN8" s="28" t="s">
        <v>23</v>
      </c>
      <c r="AR8" s="20"/>
      <c r="BE8" s="232"/>
      <c r="BS8" s="17" t="s">
        <v>6</v>
      </c>
    </row>
    <row r="9" spans="1:74" s="1" customFormat="1" ht="14.45" customHeight="1">
      <c r="B9" s="20"/>
      <c r="AR9" s="20"/>
      <c r="BE9" s="232"/>
      <c r="BS9" s="17" t="s">
        <v>6</v>
      </c>
    </row>
    <row r="10" spans="1:74" s="1" customFormat="1" ht="12" customHeight="1">
      <c r="B10" s="20"/>
      <c r="D10" s="27" t="s">
        <v>24</v>
      </c>
      <c r="AK10" s="27" t="s">
        <v>25</v>
      </c>
      <c r="AN10" s="25" t="s">
        <v>1</v>
      </c>
      <c r="AR10" s="20"/>
      <c r="BE10" s="232"/>
      <c r="BS10" s="17" t="s">
        <v>6</v>
      </c>
    </row>
    <row r="11" spans="1:74" s="1" customFormat="1" ht="18.399999999999999" customHeight="1">
      <c r="B11" s="20"/>
      <c r="E11" s="25" t="s">
        <v>26</v>
      </c>
      <c r="AK11" s="27" t="s">
        <v>27</v>
      </c>
      <c r="AN11" s="25" t="s">
        <v>1</v>
      </c>
      <c r="AR11" s="20"/>
      <c r="BE11" s="232"/>
      <c r="BS11" s="17" t="s">
        <v>6</v>
      </c>
    </row>
    <row r="12" spans="1:74" s="1" customFormat="1" ht="6.95" customHeight="1">
      <c r="B12" s="20"/>
      <c r="AR12" s="20"/>
      <c r="BE12" s="232"/>
      <c r="BS12" s="17" t="s">
        <v>6</v>
      </c>
    </row>
    <row r="13" spans="1:74" s="1" customFormat="1" ht="12" customHeight="1">
      <c r="B13" s="20"/>
      <c r="D13" s="27" t="s">
        <v>28</v>
      </c>
      <c r="AK13" s="27" t="s">
        <v>25</v>
      </c>
      <c r="AN13" s="29" t="s">
        <v>29</v>
      </c>
      <c r="AR13" s="20"/>
      <c r="BE13" s="232"/>
      <c r="BS13" s="17" t="s">
        <v>6</v>
      </c>
    </row>
    <row r="14" spans="1:74" ht="12.75">
      <c r="B14" s="20"/>
      <c r="E14" s="237" t="s">
        <v>29</v>
      </c>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7" t="s">
        <v>27</v>
      </c>
      <c r="AN14" s="29" t="s">
        <v>29</v>
      </c>
      <c r="AR14" s="20"/>
      <c r="BE14" s="232"/>
      <c r="BS14" s="17" t="s">
        <v>6</v>
      </c>
    </row>
    <row r="15" spans="1:74" s="1" customFormat="1" ht="6.95" customHeight="1">
      <c r="B15" s="20"/>
      <c r="AR15" s="20"/>
      <c r="BE15" s="232"/>
      <c r="BS15" s="17" t="s">
        <v>3</v>
      </c>
    </row>
    <row r="16" spans="1:74" s="1" customFormat="1" ht="12" customHeight="1">
      <c r="B16" s="20"/>
      <c r="D16" s="27" t="s">
        <v>30</v>
      </c>
      <c r="AK16" s="27" t="s">
        <v>25</v>
      </c>
      <c r="AN16" s="25" t="s">
        <v>1</v>
      </c>
      <c r="AR16" s="20"/>
      <c r="BE16" s="232"/>
      <c r="BS16" s="17" t="s">
        <v>3</v>
      </c>
    </row>
    <row r="17" spans="1:71" s="1" customFormat="1" ht="18.399999999999999" customHeight="1">
      <c r="B17" s="20"/>
      <c r="E17" s="25" t="s">
        <v>31</v>
      </c>
      <c r="AK17" s="27" t="s">
        <v>27</v>
      </c>
      <c r="AN17" s="25" t="s">
        <v>1</v>
      </c>
      <c r="AR17" s="20"/>
      <c r="BE17" s="232"/>
      <c r="BS17" s="17" t="s">
        <v>32</v>
      </c>
    </row>
    <row r="18" spans="1:71" s="1" customFormat="1" ht="6.95" customHeight="1">
      <c r="B18" s="20"/>
      <c r="AR18" s="20"/>
      <c r="BE18" s="232"/>
      <c r="BS18" s="17" t="s">
        <v>6</v>
      </c>
    </row>
    <row r="19" spans="1:71" s="1" customFormat="1" ht="12" customHeight="1">
      <c r="B19" s="20"/>
      <c r="D19" s="27" t="s">
        <v>33</v>
      </c>
      <c r="AK19" s="27" t="s">
        <v>25</v>
      </c>
      <c r="AN19" s="25" t="s">
        <v>1</v>
      </c>
      <c r="AR19" s="20"/>
      <c r="BE19" s="232"/>
      <c r="BS19" s="17" t="s">
        <v>6</v>
      </c>
    </row>
    <row r="20" spans="1:71" s="1" customFormat="1" ht="18.399999999999999" customHeight="1">
      <c r="B20" s="20"/>
      <c r="E20" s="25" t="s">
        <v>21</v>
      </c>
      <c r="AK20" s="27" t="s">
        <v>27</v>
      </c>
      <c r="AN20" s="25" t="s">
        <v>1</v>
      </c>
      <c r="AR20" s="20"/>
      <c r="BE20" s="232"/>
      <c r="BS20" s="17" t="s">
        <v>32</v>
      </c>
    </row>
    <row r="21" spans="1:71" s="1" customFormat="1" ht="6.95" customHeight="1">
      <c r="B21" s="20"/>
      <c r="AR21" s="20"/>
      <c r="BE21" s="232"/>
    </row>
    <row r="22" spans="1:71" s="1" customFormat="1" ht="12" customHeight="1">
      <c r="B22" s="20"/>
      <c r="D22" s="27" t="s">
        <v>34</v>
      </c>
      <c r="AR22" s="20"/>
      <c r="BE22" s="232"/>
    </row>
    <row r="23" spans="1:71" s="1" customFormat="1" ht="16.5" customHeight="1">
      <c r="B23" s="20"/>
      <c r="E23" s="239" t="s">
        <v>1</v>
      </c>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R23" s="20"/>
      <c r="BE23" s="232"/>
    </row>
    <row r="24" spans="1:71" s="1" customFormat="1" ht="6.95" customHeight="1">
      <c r="B24" s="20"/>
      <c r="AR24" s="20"/>
      <c r="BE24" s="232"/>
    </row>
    <row r="25" spans="1:71"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2"/>
    </row>
    <row r="26" spans="1:71"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40">
        <f>ROUND(AG94,2)</f>
        <v>0</v>
      </c>
      <c r="AL26" s="241"/>
      <c r="AM26" s="241"/>
      <c r="AN26" s="241"/>
      <c r="AO26" s="241"/>
      <c r="AP26" s="32"/>
      <c r="AQ26" s="32"/>
      <c r="AR26" s="33"/>
      <c r="BE26" s="232"/>
    </row>
    <row r="27" spans="1:71"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32"/>
    </row>
    <row r="28" spans="1:71" s="2" customFormat="1" ht="12.75">
      <c r="A28" s="32"/>
      <c r="B28" s="33"/>
      <c r="C28" s="32"/>
      <c r="D28" s="32"/>
      <c r="E28" s="32"/>
      <c r="F28" s="32"/>
      <c r="G28" s="32"/>
      <c r="H28" s="32"/>
      <c r="I28" s="32"/>
      <c r="J28" s="32"/>
      <c r="K28" s="32"/>
      <c r="L28" s="242" t="s">
        <v>36</v>
      </c>
      <c r="M28" s="242"/>
      <c r="N28" s="242"/>
      <c r="O28" s="242"/>
      <c r="P28" s="242"/>
      <c r="Q28" s="32"/>
      <c r="R28" s="32"/>
      <c r="S28" s="32"/>
      <c r="T28" s="32"/>
      <c r="U28" s="32"/>
      <c r="V28" s="32"/>
      <c r="W28" s="242" t="s">
        <v>37</v>
      </c>
      <c r="X28" s="242"/>
      <c r="Y28" s="242"/>
      <c r="Z28" s="242"/>
      <c r="AA28" s="242"/>
      <c r="AB28" s="242"/>
      <c r="AC28" s="242"/>
      <c r="AD28" s="242"/>
      <c r="AE28" s="242"/>
      <c r="AF28" s="32"/>
      <c r="AG28" s="32"/>
      <c r="AH28" s="32"/>
      <c r="AI28" s="32"/>
      <c r="AJ28" s="32"/>
      <c r="AK28" s="242" t="s">
        <v>38</v>
      </c>
      <c r="AL28" s="242"/>
      <c r="AM28" s="242"/>
      <c r="AN28" s="242"/>
      <c r="AO28" s="242"/>
      <c r="AP28" s="32"/>
      <c r="AQ28" s="32"/>
      <c r="AR28" s="33"/>
      <c r="BE28" s="232"/>
    </row>
    <row r="29" spans="1:71" s="3" customFormat="1" ht="14.45" customHeight="1">
      <c r="B29" s="37"/>
      <c r="D29" s="27" t="s">
        <v>39</v>
      </c>
      <c r="F29" s="27" t="s">
        <v>40</v>
      </c>
      <c r="L29" s="245">
        <v>0.21</v>
      </c>
      <c r="M29" s="244"/>
      <c r="N29" s="244"/>
      <c r="O29" s="244"/>
      <c r="P29" s="244"/>
      <c r="W29" s="243">
        <f>ROUND(AZ94, 2)</f>
        <v>0</v>
      </c>
      <c r="X29" s="244"/>
      <c r="Y29" s="244"/>
      <c r="Z29" s="244"/>
      <c r="AA29" s="244"/>
      <c r="AB29" s="244"/>
      <c r="AC29" s="244"/>
      <c r="AD29" s="244"/>
      <c r="AE29" s="244"/>
      <c r="AK29" s="243">
        <f>ROUND(AV94, 2)</f>
        <v>0</v>
      </c>
      <c r="AL29" s="244"/>
      <c r="AM29" s="244"/>
      <c r="AN29" s="244"/>
      <c r="AO29" s="244"/>
      <c r="AR29" s="37"/>
      <c r="BE29" s="233"/>
    </row>
    <row r="30" spans="1:71" s="3" customFormat="1" ht="14.45" customHeight="1">
      <c r="B30" s="37"/>
      <c r="F30" s="27" t="s">
        <v>41</v>
      </c>
      <c r="L30" s="245">
        <v>0.15</v>
      </c>
      <c r="M30" s="244"/>
      <c r="N30" s="244"/>
      <c r="O30" s="244"/>
      <c r="P30" s="244"/>
      <c r="W30" s="243">
        <f>ROUND(BA94, 2)</f>
        <v>0</v>
      </c>
      <c r="X30" s="244"/>
      <c r="Y30" s="244"/>
      <c r="Z30" s="244"/>
      <c r="AA30" s="244"/>
      <c r="AB30" s="244"/>
      <c r="AC30" s="244"/>
      <c r="AD30" s="244"/>
      <c r="AE30" s="244"/>
      <c r="AK30" s="243">
        <f>ROUND(AW94, 2)</f>
        <v>0</v>
      </c>
      <c r="AL30" s="244"/>
      <c r="AM30" s="244"/>
      <c r="AN30" s="244"/>
      <c r="AO30" s="244"/>
      <c r="AR30" s="37"/>
      <c r="BE30" s="233"/>
    </row>
    <row r="31" spans="1:71" s="3" customFormat="1" ht="14.45" hidden="1" customHeight="1">
      <c r="B31" s="37"/>
      <c r="F31" s="27" t="s">
        <v>42</v>
      </c>
      <c r="L31" s="245">
        <v>0.21</v>
      </c>
      <c r="M31" s="244"/>
      <c r="N31" s="244"/>
      <c r="O31" s="244"/>
      <c r="P31" s="244"/>
      <c r="W31" s="243">
        <f>ROUND(BB94, 2)</f>
        <v>0</v>
      </c>
      <c r="X31" s="244"/>
      <c r="Y31" s="244"/>
      <c r="Z31" s="244"/>
      <c r="AA31" s="244"/>
      <c r="AB31" s="244"/>
      <c r="AC31" s="244"/>
      <c r="AD31" s="244"/>
      <c r="AE31" s="244"/>
      <c r="AK31" s="243">
        <v>0</v>
      </c>
      <c r="AL31" s="244"/>
      <c r="AM31" s="244"/>
      <c r="AN31" s="244"/>
      <c r="AO31" s="244"/>
      <c r="AR31" s="37"/>
      <c r="BE31" s="233"/>
    </row>
    <row r="32" spans="1:71" s="3" customFormat="1" ht="14.45" hidden="1" customHeight="1">
      <c r="B32" s="37"/>
      <c r="F32" s="27" t="s">
        <v>43</v>
      </c>
      <c r="L32" s="245">
        <v>0.15</v>
      </c>
      <c r="M32" s="244"/>
      <c r="N32" s="244"/>
      <c r="O32" s="244"/>
      <c r="P32" s="244"/>
      <c r="W32" s="243">
        <f>ROUND(BC94, 2)</f>
        <v>0</v>
      </c>
      <c r="X32" s="244"/>
      <c r="Y32" s="244"/>
      <c r="Z32" s="244"/>
      <c r="AA32" s="244"/>
      <c r="AB32" s="244"/>
      <c r="AC32" s="244"/>
      <c r="AD32" s="244"/>
      <c r="AE32" s="244"/>
      <c r="AK32" s="243">
        <v>0</v>
      </c>
      <c r="AL32" s="244"/>
      <c r="AM32" s="244"/>
      <c r="AN32" s="244"/>
      <c r="AO32" s="244"/>
      <c r="AR32" s="37"/>
      <c r="BE32" s="233"/>
    </row>
    <row r="33" spans="1:57" s="3" customFormat="1" ht="14.45" hidden="1" customHeight="1">
      <c r="B33" s="37"/>
      <c r="F33" s="27" t="s">
        <v>44</v>
      </c>
      <c r="L33" s="245">
        <v>0</v>
      </c>
      <c r="M33" s="244"/>
      <c r="N33" s="244"/>
      <c r="O33" s="244"/>
      <c r="P33" s="244"/>
      <c r="W33" s="243">
        <f>ROUND(BD94, 2)</f>
        <v>0</v>
      </c>
      <c r="X33" s="244"/>
      <c r="Y33" s="244"/>
      <c r="Z33" s="244"/>
      <c r="AA33" s="244"/>
      <c r="AB33" s="244"/>
      <c r="AC33" s="244"/>
      <c r="AD33" s="244"/>
      <c r="AE33" s="244"/>
      <c r="AK33" s="243">
        <v>0</v>
      </c>
      <c r="AL33" s="244"/>
      <c r="AM33" s="244"/>
      <c r="AN33" s="244"/>
      <c r="AO33" s="244"/>
      <c r="AR33" s="37"/>
      <c r="BE33" s="233"/>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32"/>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249" t="s">
        <v>47</v>
      </c>
      <c r="Y35" s="247"/>
      <c r="Z35" s="247"/>
      <c r="AA35" s="247"/>
      <c r="AB35" s="247"/>
      <c r="AC35" s="40"/>
      <c r="AD35" s="40"/>
      <c r="AE35" s="40"/>
      <c r="AF35" s="40"/>
      <c r="AG35" s="40"/>
      <c r="AH35" s="40"/>
      <c r="AI35" s="40"/>
      <c r="AJ35" s="40"/>
      <c r="AK35" s="246">
        <f>SUM(AK26:AK33)</f>
        <v>0</v>
      </c>
      <c r="AL35" s="247"/>
      <c r="AM35" s="247"/>
      <c r="AN35" s="247"/>
      <c r="AO35" s="248"/>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1:57" s="1" customFormat="1" ht="14.45" customHeight="1">
      <c r="B38" s="20"/>
      <c r="AR38" s="20"/>
    </row>
    <row r="39" spans="1:57" s="1" customFormat="1" ht="14.45" customHeight="1">
      <c r="B39" s="20"/>
      <c r="AR39" s="20"/>
    </row>
    <row r="40" spans="1:57" s="1" customFormat="1" ht="14.45" customHeight="1">
      <c r="B40" s="20"/>
      <c r="AR40" s="20"/>
    </row>
    <row r="41" spans="1:57" s="1" customFormat="1" ht="14.45" customHeight="1">
      <c r="B41" s="20"/>
      <c r="AR41" s="20"/>
    </row>
    <row r="42" spans="1:57" s="1" customFormat="1" ht="14.45" customHeight="1">
      <c r="B42" s="20"/>
      <c r="AR42" s="20"/>
    </row>
    <row r="43" spans="1:57" s="1" customFormat="1" ht="14.45" customHeight="1">
      <c r="B43" s="20"/>
      <c r="AR43" s="20"/>
    </row>
    <row r="44" spans="1:57" s="1" customFormat="1" ht="14.45" customHeight="1">
      <c r="B44" s="20"/>
      <c r="AR44" s="20"/>
    </row>
    <row r="45" spans="1:57" s="1" customFormat="1" ht="14.45" customHeight="1">
      <c r="B45" s="20"/>
      <c r="AR45" s="20"/>
    </row>
    <row r="46" spans="1:57" s="1" customFormat="1" ht="14.45" customHeight="1">
      <c r="B46" s="20"/>
      <c r="AR46" s="20"/>
    </row>
    <row r="47" spans="1:57" s="1" customFormat="1" ht="14.45" customHeight="1">
      <c r="B47" s="20"/>
      <c r="AR47" s="20"/>
    </row>
    <row r="48" spans="1:57" s="1" customFormat="1" ht="14.45" customHeight="1">
      <c r="B48" s="20"/>
      <c r="AR48" s="20"/>
    </row>
    <row r="49" spans="1:57" s="2" customFormat="1" ht="14.45" customHeight="1">
      <c r="B49" s="42"/>
      <c r="D49" s="43" t="s">
        <v>48</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49</v>
      </c>
      <c r="AI49" s="44"/>
      <c r="AJ49" s="44"/>
      <c r="AK49" s="44"/>
      <c r="AL49" s="44"/>
      <c r="AM49" s="44"/>
      <c r="AN49" s="44"/>
      <c r="AO49" s="44"/>
      <c r="AR49" s="42"/>
    </row>
    <row r="50" spans="1:57" ht="11.25">
      <c r="B50" s="20"/>
      <c r="AR50" s="20"/>
    </row>
    <row r="51" spans="1:57" ht="11.25">
      <c r="B51" s="20"/>
      <c r="AR51" s="20"/>
    </row>
    <row r="52" spans="1:57" ht="11.25">
      <c r="B52" s="20"/>
      <c r="AR52" s="20"/>
    </row>
    <row r="53" spans="1:57" ht="11.25">
      <c r="B53" s="20"/>
      <c r="AR53" s="20"/>
    </row>
    <row r="54" spans="1:57" ht="11.25">
      <c r="B54" s="20"/>
      <c r="AR54" s="20"/>
    </row>
    <row r="55" spans="1:57" ht="11.25">
      <c r="B55" s="20"/>
      <c r="AR55" s="20"/>
    </row>
    <row r="56" spans="1:57" ht="11.25">
      <c r="B56" s="20"/>
      <c r="AR56" s="20"/>
    </row>
    <row r="57" spans="1:57" ht="11.25">
      <c r="B57" s="20"/>
      <c r="AR57" s="20"/>
    </row>
    <row r="58" spans="1:57" ht="11.25">
      <c r="B58" s="20"/>
      <c r="AR58" s="20"/>
    </row>
    <row r="59" spans="1:57" ht="11.25">
      <c r="B59" s="20"/>
      <c r="AR59" s="20"/>
    </row>
    <row r="60" spans="1:57" s="2" customFormat="1" ht="12.75">
      <c r="A60" s="32"/>
      <c r="B60" s="33"/>
      <c r="C60" s="32"/>
      <c r="D60" s="45" t="s">
        <v>50</v>
      </c>
      <c r="E60" s="35"/>
      <c r="F60" s="35"/>
      <c r="G60" s="35"/>
      <c r="H60" s="35"/>
      <c r="I60" s="35"/>
      <c r="J60" s="35"/>
      <c r="K60" s="35"/>
      <c r="L60" s="35"/>
      <c r="M60" s="35"/>
      <c r="N60" s="35"/>
      <c r="O60" s="35"/>
      <c r="P60" s="35"/>
      <c r="Q60" s="35"/>
      <c r="R60" s="35"/>
      <c r="S60" s="35"/>
      <c r="T60" s="35"/>
      <c r="U60" s="35"/>
      <c r="V60" s="45" t="s">
        <v>51</v>
      </c>
      <c r="W60" s="35"/>
      <c r="X60" s="35"/>
      <c r="Y60" s="35"/>
      <c r="Z60" s="35"/>
      <c r="AA60" s="35"/>
      <c r="AB60" s="35"/>
      <c r="AC60" s="35"/>
      <c r="AD60" s="35"/>
      <c r="AE60" s="35"/>
      <c r="AF60" s="35"/>
      <c r="AG60" s="35"/>
      <c r="AH60" s="45" t="s">
        <v>50</v>
      </c>
      <c r="AI60" s="35"/>
      <c r="AJ60" s="35"/>
      <c r="AK60" s="35"/>
      <c r="AL60" s="35"/>
      <c r="AM60" s="45" t="s">
        <v>51</v>
      </c>
      <c r="AN60" s="35"/>
      <c r="AO60" s="35"/>
      <c r="AP60" s="32"/>
      <c r="AQ60" s="32"/>
      <c r="AR60" s="33"/>
      <c r="BE60" s="32"/>
    </row>
    <row r="61" spans="1:57" ht="11.25">
      <c r="B61" s="20"/>
      <c r="AR61" s="20"/>
    </row>
    <row r="62" spans="1:57" ht="11.25">
      <c r="B62" s="20"/>
      <c r="AR62" s="20"/>
    </row>
    <row r="63" spans="1:57" ht="11.25">
      <c r="B63" s="20"/>
      <c r="AR63" s="20"/>
    </row>
    <row r="64" spans="1:57" s="2" customFormat="1" ht="12.75">
      <c r="A64" s="32"/>
      <c r="B64" s="33"/>
      <c r="C64" s="32"/>
      <c r="D64" s="43" t="s">
        <v>52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53</v>
      </c>
      <c r="AI64" s="46"/>
      <c r="AJ64" s="46"/>
      <c r="AK64" s="46"/>
      <c r="AL64" s="46"/>
      <c r="AM64" s="46"/>
      <c r="AN64" s="46"/>
      <c r="AO64" s="46"/>
      <c r="AP64" s="32"/>
      <c r="AQ64" s="32"/>
      <c r="AR64" s="33"/>
      <c r="BE64" s="32"/>
    </row>
    <row r="65" spans="1:57" ht="11.25">
      <c r="B65" s="20"/>
      <c r="AR65" s="20"/>
    </row>
    <row r="66" spans="1:57" ht="11.25">
      <c r="B66" s="20"/>
      <c r="AR66" s="20"/>
    </row>
    <row r="67" spans="1:57" ht="11.25">
      <c r="B67" s="20"/>
      <c r="AR67" s="20"/>
    </row>
    <row r="68" spans="1:57" ht="11.25">
      <c r="B68" s="20"/>
      <c r="AR68" s="20"/>
    </row>
    <row r="69" spans="1:57" ht="11.25">
      <c r="B69" s="20"/>
      <c r="AR69" s="20"/>
    </row>
    <row r="70" spans="1:57" ht="11.25">
      <c r="B70" s="20"/>
      <c r="AR70" s="20"/>
    </row>
    <row r="71" spans="1:57" ht="11.25">
      <c r="B71" s="20"/>
      <c r="AR71" s="20"/>
    </row>
    <row r="72" spans="1:57" ht="11.25">
      <c r="B72" s="20"/>
      <c r="AR72" s="20"/>
    </row>
    <row r="73" spans="1:57" ht="11.25">
      <c r="B73" s="20"/>
      <c r="AR73" s="20"/>
    </row>
    <row r="74" spans="1:57" ht="11.25">
      <c r="B74" s="20"/>
      <c r="AR74" s="20"/>
    </row>
    <row r="75" spans="1:57" s="2" customFormat="1" ht="12.75">
      <c r="A75" s="32"/>
      <c r="B75" s="33"/>
      <c r="C75" s="32"/>
      <c r="D75" s="45" t="s">
        <v>50</v>
      </c>
      <c r="E75" s="35"/>
      <c r="F75" s="35"/>
      <c r="G75" s="35"/>
      <c r="H75" s="35"/>
      <c r="I75" s="35"/>
      <c r="J75" s="35"/>
      <c r="K75" s="35"/>
      <c r="L75" s="35"/>
      <c r="M75" s="35"/>
      <c r="N75" s="35"/>
      <c r="O75" s="35"/>
      <c r="P75" s="35"/>
      <c r="Q75" s="35"/>
      <c r="R75" s="35"/>
      <c r="S75" s="35"/>
      <c r="T75" s="35"/>
      <c r="U75" s="35"/>
      <c r="V75" s="45" t="s">
        <v>51</v>
      </c>
      <c r="W75" s="35"/>
      <c r="X75" s="35"/>
      <c r="Y75" s="35"/>
      <c r="Z75" s="35"/>
      <c r="AA75" s="35"/>
      <c r="AB75" s="35"/>
      <c r="AC75" s="35"/>
      <c r="AD75" s="35"/>
      <c r="AE75" s="35"/>
      <c r="AF75" s="35"/>
      <c r="AG75" s="35"/>
      <c r="AH75" s="45" t="s">
        <v>50</v>
      </c>
      <c r="AI75" s="35"/>
      <c r="AJ75" s="35"/>
      <c r="AK75" s="35"/>
      <c r="AL75" s="35"/>
      <c r="AM75" s="45" t="s">
        <v>51</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91"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91" s="2" customFormat="1" ht="24.95" customHeight="1">
      <c r="A82" s="32"/>
      <c r="B82" s="33"/>
      <c r="C82" s="21" t="s">
        <v>54</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91"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1:91" s="4" customFormat="1" ht="12" customHeight="1">
      <c r="B84" s="51"/>
      <c r="C84" s="27" t="s">
        <v>13</v>
      </c>
      <c r="L84" s="4" t="str">
        <f>K5</f>
        <v>Blazej-044</v>
      </c>
      <c r="AR84" s="51"/>
    </row>
    <row r="85" spans="1:91" s="5" customFormat="1" ht="36.950000000000003" customHeight="1">
      <c r="B85" s="52"/>
      <c r="C85" s="53" t="s">
        <v>16</v>
      </c>
      <c r="L85" s="208" t="str">
        <f>K6</f>
        <v>Úprava hráze v Rájecké remíze v Karviné Ráji</v>
      </c>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R85" s="52"/>
    </row>
    <row r="86" spans="1:91"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91"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10" t="str">
        <f>IF(AN8= "","",AN8)</f>
        <v>22. 6. 2021</v>
      </c>
      <c r="AN87" s="210"/>
      <c r="AO87" s="32"/>
      <c r="AP87" s="32"/>
      <c r="AQ87" s="32"/>
      <c r="AR87" s="33"/>
      <c r="BE87" s="32"/>
    </row>
    <row r="88" spans="1:91"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91" s="2" customFormat="1" ht="15.2" customHeight="1">
      <c r="A89" s="32"/>
      <c r="B89" s="33"/>
      <c r="C89" s="27" t="s">
        <v>24</v>
      </c>
      <c r="D89" s="32"/>
      <c r="E89" s="32"/>
      <c r="F89" s="32"/>
      <c r="G89" s="32"/>
      <c r="H89" s="32"/>
      <c r="I89" s="32"/>
      <c r="J89" s="32"/>
      <c r="K89" s="32"/>
      <c r="L89" s="4" t="str">
        <f>IF(E11= "","",E11)</f>
        <v>Statutární město Karviná</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15" t="str">
        <f>IF(E17="","",E17)</f>
        <v>KBprojekt Aqua s.r.o.</v>
      </c>
      <c r="AN89" s="216"/>
      <c r="AO89" s="216"/>
      <c r="AP89" s="216"/>
      <c r="AQ89" s="32"/>
      <c r="AR89" s="33"/>
      <c r="AS89" s="211" t="s">
        <v>55</v>
      </c>
      <c r="AT89" s="212"/>
      <c r="AU89" s="56"/>
      <c r="AV89" s="56"/>
      <c r="AW89" s="56"/>
      <c r="AX89" s="56"/>
      <c r="AY89" s="56"/>
      <c r="AZ89" s="56"/>
      <c r="BA89" s="56"/>
      <c r="BB89" s="56"/>
      <c r="BC89" s="56"/>
      <c r="BD89" s="57"/>
      <c r="BE89" s="32"/>
    </row>
    <row r="90" spans="1:91" s="2" customFormat="1" ht="15.2" customHeight="1">
      <c r="A90" s="32"/>
      <c r="B90" s="33"/>
      <c r="C90" s="27" t="s">
        <v>28</v>
      </c>
      <c r="D90" s="32"/>
      <c r="E90" s="32"/>
      <c r="F90" s="32"/>
      <c r="G90" s="32"/>
      <c r="H90" s="32"/>
      <c r="I90" s="32"/>
      <c r="J90" s="32"/>
      <c r="K90" s="32"/>
      <c r="L90" s="4" t="str">
        <f>IF(E14= "Vyplň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215" t="str">
        <f>IF(E20="","",E20)</f>
        <v xml:space="preserve"> </v>
      </c>
      <c r="AN90" s="216"/>
      <c r="AO90" s="216"/>
      <c r="AP90" s="216"/>
      <c r="AQ90" s="32"/>
      <c r="AR90" s="33"/>
      <c r="AS90" s="213"/>
      <c r="AT90" s="214"/>
      <c r="AU90" s="58"/>
      <c r="AV90" s="58"/>
      <c r="AW90" s="58"/>
      <c r="AX90" s="58"/>
      <c r="AY90" s="58"/>
      <c r="AZ90" s="58"/>
      <c r="BA90" s="58"/>
      <c r="BB90" s="58"/>
      <c r="BC90" s="58"/>
      <c r="BD90" s="59"/>
      <c r="BE90" s="32"/>
    </row>
    <row r="91" spans="1:91"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13"/>
      <c r="AT91" s="214"/>
      <c r="AU91" s="58"/>
      <c r="AV91" s="58"/>
      <c r="AW91" s="58"/>
      <c r="AX91" s="58"/>
      <c r="AY91" s="58"/>
      <c r="AZ91" s="58"/>
      <c r="BA91" s="58"/>
      <c r="BB91" s="58"/>
      <c r="BC91" s="58"/>
      <c r="BD91" s="59"/>
      <c r="BE91" s="32"/>
    </row>
    <row r="92" spans="1:91" s="2" customFormat="1" ht="29.25" customHeight="1">
      <c r="A92" s="32"/>
      <c r="B92" s="33"/>
      <c r="C92" s="217" t="s">
        <v>56</v>
      </c>
      <c r="D92" s="218"/>
      <c r="E92" s="218"/>
      <c r="F92" s="218"/>
      <c r="G92" s="218"/>
      <c r="H92" s="60"/>
      <c r="I92" s="220" t="s">
        <v>57</v>
      </c>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9" t="s">
        <v>58</v>
      </c>
      <c r="AH92" s="218"/>
      <c r="AI92" s="218"/>
      <c r="AJ92" s="218"/>
      <c r="AK92" s="218"/>
      <c r="AL92" s="218"/>
      <c r="AM92" s="218"/>
      <c r="AN92" s="220" t="s">
        <v>59</v>
      </c>
      <c r="AO92" s="218"/>
      <c r="AP92" s="221"/>
      <c r="AQ92" s="61" t="s">
        <v>60</v>
      </c>
      <c r="AR92" s="33"/>
      <c r="AS92" s="62" t="s">
        <v>61</v>
      </c>
      <c r="AT92" s="63" t="s">
        <v>62</v>
      </c>
      <c r="AU92" s="63" t="s">
        <v>63</v>
      </c>
      <c r="AV92" s="63" t="s">
        <v>64</v>
      </c>
      <c r="AW92" s="63" t="s">
        <v>65</v>
      </c>
      <c r="AX92" s="63" t="s">
        <v>66</v>
      </c>
      <c r="AY92" s="63" t="s">
        <v>67</v>
      </c>
      <c r="AZ92" s="63" t="s">
        <v>68</v>
      </c>
      <c r="BA92" s="63" t="s">
        <v>69</v>
      </c>
      <c r="BB92" s="63" t="s">
        <v>70</v>
      </c>
      <c r="BC92" s="63" t="s">
        <v>71</v>
      </c>
      <c r="BD92" s="64" t="s">
        <v>72</v>
      </c>
      <c r="BE92" s="32"/>
    </row>
    <row r="93" spans="1:91"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1:91" s="6" customFormat="1" ht="32.450000000000003" customHeight="1">
      <c r="B94" s="68"/>
      <c r="C94" s="69" t="s">
        <v>73</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29">
        <f>ROUND(AG95,2)</f>
        <v>0</v>
      </c>
      <c r="AH94" s="229"/>
      <c r="AI94" s="229"/>
      <c r="AJ94" s="229"/>
      <c r="AK94" s="229"/>
      <c r="AL94" s="229"/>
      <c r="AM94" s="229"/>
      <c r="AN94" s="230">
        <f t="shared" ref="AN94:AN100" si="0">SUM(AG94,AT94)</f>
        <v>0</v>
      </c>
      <c r="AO94" s="230"/>
      <c r="AP94" s="230"/>
      <c r="AQ94" s="72" t="s">
        <v>1</v>
      </c>
      <c r="AR94" s="68"/>
      <c r="AS94" s="73">
        <f>ROUND(AS95,2)</f>
        <v>0</v>
      </c>
      <c r="AT94" s="74">
        <f t="shared" ref="AT94:AT100" si="1">ROUND(SUM(AV94:AW94),2)</f>
        <v>0</v>
      </c>
      <c r="AU94" s="75">
        <f>ROUND(AU95,5)</f>
        <v>0</v>
      </c>
      <c r="AV94" s="74">
        <f>ROUND(AZ94*L29,2)</f>
        <v>0</v>
      </c>
      <c r="AW94" s="74">
        <f>ROUND(BA94*L30,2)</f>
        <v>0</v>
      </c>
      <c r="AX94" s="74">
        <f>ROUND(BB94*L29,2)</f>
        <v>0</v>
      </c>
      <c r="AY94" s="74">
        <f>ROUND(BC94*L30,2)</f>
        <v>0</v>
      </c>
      <c r="AZ94" s="74">
        <f>ROUND(AZ95,2)</f>
        <v>0</v>
      </c>
      <c r="BA94" s="74">
        <f>ROUND(BA95,2)</f>
        <v>0</v>
      </c>
      <c r="BB94" s="74">
        <f>ROUND(BB95,2)</f>
        <v>0</v>
      </c>
      <c r="BC94" s="74">
        <f>ROUND(BC95,2)</f>
        <v>0</v>
      </c>
      <c r="BD94" s="76">
        <f>ROUND(BD95,2)</f>
        <v>0</v>
      </c>
      <c r="BS94" s="77" t="s">
        <v>74</v>
      </c>
      <c r="BT94" s="77" t="s">
        <v>75</v>
      </c>
      <c r="BU94" s="78" t="s">
        <v>76</v>
      </c>
      <c r="BV94" s="77" t="s">
        <v>77</v>
      </c>
      <c r="BW94" s="77" t="s">
        <v>4</v>
      </c>
      <c r="BX94" s="77" t="s">
        <v>78</v>
      </c>
      <c r="CL94" s="77" t="s">
        <v>1</v>
      </c>
    </row>
    <row r="95" spans="1:91" s="7" customFormat="1" ht="24.75" customHeight="1">
      <c r="B95" s="79"/>
      <c r="C95" s="80"/>
      <c r="D95" s="225" t="s">
        <v>79</v>
      </c>
      <c r="E95" s="225"/>
      <c r="F95" s="225"/>
      <c r="G95" s="225"/>
      <c r="H95" s="225"/>
      <c r="I95" s="81"/>
      <c r="J95" s="225" t="s">
        <v>17</v>
      </c>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2">
        <f>ROUND(SUM(AG96:AG100),2)</f>
        <v>0</v>
      </c>
      <c r="AH95" s="223"/>
      <c r="AI95" s="223"/>
      <c r="AJ95" s="223"/>
      <c r="AK95" s="223"/>
      <c r="AL95" s="223"/>
      <c r="AM95" s="223"/>
      <c r="AN95" s="224">
        <f t="shared" si="0"/>
        <v>0</v>
      </c>
      <c r="AO95" s="223"/>
      <c r="AP95" s="223"/>
      <c r="AQ95" s="82" t="s">
        <v>80</v>
      </c>
      <c r="AR95" s="79"/>
      <c r="AS95" s="83">
        <f>ROUND(SUM(AS96:AS100),2)</f>
        <v>0</v>
      </c>
      <c r="AT95" s="84">
        <f t="shared" si="1"/>
        <v>0</v>
      </c>
      <c r="AU95" s="85">
        <f>ROUND(SUM(AU96:AU100),5)</f>
        <v>0</v>
      </c>
      <c r="AV95" s="84">
        <f>ROUND(AZ95*L29,2)</f>
        <v>0</v>
      </c>
      <c r="AW95" s="84">
        <f>ROUND(BA95*L30,2)</f>
        <v>0</v>
      </c>
      <c r="AX95" s="84">
        <f>ROUND(BB95*L29,2)</f>
        <v>0</v>
      </c>
      <c r="AY95" s="84">
        <f>ROUND(BC95*L30,2)</f>
        <v>0</v>
      </c>
      <c r="AZ95" s="84">
        <f>ROUND(SUM(AZ96:AZ100),2)</f>
        <v>0</v>
      </c>
      <c r="BA95" s="84">
        <f>ROUND(SUM(BA96:BA100),2)</f>
        <v>0</v>
      </c>
      <c r="BB95" s="84">
        <f>ROUND(SUM(BB96:BB100),2)</f>
        <v>0</v>
      </c>
      <c r="BC95" s="84">
        <f>ROUND(SUM(BC96:BC100),2)</f>
        <v>0</v>
      </c>
      <c r="BD95" s="86">
        <f>ROUND(SUM(BD96:BD100),2)</f>
        <v>0</v>
      </c>
      <c r="BS95" s="87" t="s">
        <v>74</v>
      </c>
      <c r="BT95" s="87" t="s">
        <v>81</v>
      </c>
      <c r="BU95" s="87" t="s">
        <v>76</v>
      </c>
      <c r="BV95" s="87" t="s">
        <v>77</v>
      </c>
      <c r="BW95" s="87" t="s">
        <v>82</v>
      </c>
      <c r="BX95" s="87" t="s">
        <v>4</v>
      </c>
      <c r="CL95" s="87" t="s">
        <v>1</v>
      </c>
      <c r="CM95" s="87" t="s">
        <v>83</v>
      </c>
    </row>
    <row r="96" spans="1:91" s="4" customFormat="1" ht="16.5" customHeight="1">
      <c r="A96" s="88" t="s">
        <v>84</v>
      </c>
      <c r="B96" s="51"/>
      <c r="C96" s="10"/>
      <c r="D96" s="10"/>
      <c r="E96" s="228" t="s">
        <v>85</v>
      </c>
      <c r="F96" s="228"/>
      <c r="G96" s="228"/>
      <c r="H96" s="228"/>
      <c r="I96" s="228"/>
      <c r="J96" s="10"/>
      <c r="K96" s="228" t="s">
        <v>86</v>
      </c>
      <c r="L96" s="228"/>
      <c r="M96" s="228"/>
      <c r="N96" s="228"/>
      <c r="O96" s="228"/>
      <c r="P96" s="228"/>
      <c r="Q96" s="228"/>
      <c r="R96" s="228"/>
      <c r="S96" s="228"/>
      <c r="T96" s="228"/>
      <c r="U96" s="228"/>
      <c r="V96" s="228"/>
      <c r="W96" s="228"/>
      <c r="X96" s="228"/>
      <c r="Y96" s="228"/>
      <c r="Z96" s="228"/>
      <c r="AA96" s="228"/>
      <c r="AB96" s="228"/>
      <c r="AC96" s="228"/>
      <c r="AD96" s="228"/>
      <c r="AE96" s="228"/>
      <c r="AF96" s="228"/>
      <c r="AG96" s="226">
        <f>'001 - SO 01 Zvýšení zemní...'!J32</f>
        <v>0</v>
      </c>
      <c r="AH96" s="227"/>
      <c r="AI96" s="227"/>
      <c r="AJ96" s="227"/>
      <c r="AK96" s="227"/>
      <c r="AL96" s="227"/>
      <c r="AM96" s="227"/>
      <c r="AN96" s="226">
        <f t="shared" si="0"/>
        <v>0</v>
      </c>
      <c r="AO96" s="227"/>
      <c r="AP96" s="227"/>
      <c r="AQ96" s="89" t="s">
        <v>87</v>
      </c>
      <c r="AR96" s="51"/>
      <c r="AS96" s="90">
        <v>0</v>
      </c>
      <c r="AT96" s="91">
        <f t="shared" si="1"/>
        <v>0</v>
      </c>
      <c r="AU96" s="92">
        <f>'001 - SO 01 Zvýšení zemní...'!P128</f>
        <v>0</v>
      </c>
      <c r="AV96" s="91">
        <f>'001 - SO 01 Zvýšení zemní...'!J35</f>
        <v>0</v>
      </c>
      <c r="AW96" s="91">
        <f>'001 - SO 01 Zvýšení zemní...'!J36</f>
        <v>0</v>
      </c>
      <c r="AX96" s="91">
        <f>'001 - SO 01 Zvýšení zemní...'!J37</f>
        <v>0</v>
      </c>
      <c r="AY96" s="91">
        <f>'001 - SO 01 Zvýšení zemní...'!J38</f>
        <v>0</v>
      </c>
      <c r="AZ96" s="91">
        <f>'001 - SO 01 Zvýšení zemní...'!F35</f>
        <v>0</v>
      </c>
      <c r="BA96" s="91">
        <f>'001 - SO 01 Zvýšení zemní...'!F36</f>
        <v>0</v>
      </c>
      <c r="BB96" s="91">
        <f>'001 - SO 01 Zvýšení zemní...'!F37</f>
        <v>0</v>
      </c>
      <c r="BC96" s="91">
        <f>'001 - SO 01 Zvýšení zemní...'!F38</f>
        <v>0</v>
      </c>
      <c r="BD96" s="93">
        <f>'001 - SO 01 Zvýšení zemní...'!F39</f>
        <v>0</v>
      </c>
      <c r="BT96" s="25" t="s">
        <v>83</v>
      </c>
      <c r="BV96" s="25" t="s">
        <v>77</v>
      </c>
      <c r="BW96" s="25" t="s">
        <v>88</v>
      </c>
      <c r="BX96" s="25" t="s">
        <v>82</v>
      </c>
      <c r="CL96" s="25" t="s">
        <v>1</v>
      </c>
    </row>
    <row r="97" spans="1:90" s="4" customFormat="1" ht="16.5" customHeight="1">
      <c r="A97" s="88" t="s">
        <v>84</v>
      </c>
      <c r="B97" s="51"/>
      <c r="C97" s="10"/>
      <c r="D97" s="10"/>
      <c r="E97" s="228" t="s">
        <v>89</v>
      </c>
      <c r="F97" s="228"/>
      <c r="G97" s="228"/>
      <c r="H97" s="228"/>
      <c r="I97" s="228"/>
      <c r="J97" s="10"/>
      <c r="K97" s="228" t="s">
        <v>90</v>
      </c>
      <c r="L97" s="228"/>
      <c r="M97" s="228"/>
      <c r="N97" s="228"/>
      <c r="O97" s="228"/>
      <c r="P97" s="228"/>
      <c r="Q97" s="228"/>
      <c r="R97" s="228"/>
      <c r="S97" s="228"/>
      <c r="T97" s="228"/>
      <c r="U97" s="228"/>
      <c r="V97" s="228"/>
      <c r="W97" s="228"/>
      <c r="X97" s="228"/>
      <c r="Y97" s="228"/>
      <c r="Z97" s="228"/>
      <c r="AA97" s="228"/>
      <c r="AB97" s="228"/>
      <c r="AC97" s="228"/>
      <c r="AD97" s="228"/>
      <c r="AE97" s="228"/>
      <c r="AF97" s="228"/>
      <c r="AG97" s="226">
        <f>'002 - SO 02 Úprava nátoko...'!J32</f>
        <v>0</v>
      </c>
      <c r="AH97" s="227"/>
      <c r="AI97" s="227"/>
      <c r="AJ97" s="227"/>
      <c r="AK97" s="227"/>
      <c r="AL97" s="227"/>
      <c r="AM97" s="227"/>
      <c r="AN97" s="226">
        <f t="shared" si="0"/>
        <v>0</v>
      </c>
      <c r="AO97" s="227"/>
      <c r="AP97" s="227"/>
      <c r="AQ97" s="89" t="s">
        <v>87</v>
      </c>
      <c r="AR97" s="51"/>
      <c r="AS97" s="90">
        <v>0</v>
      </c>
      <c r="AT97" s="91">
        <f t="shared" si="1"/>
        <v>0</v>
      </c>
      <c r="AU97" s="92">
        <f>'002 - SO 02 Úprava nátoko...'!P130</f>
        <v>0</v>
      </c>
      <c r="AV97" s="91">
        <f>'002 - SO 02 Úprava nátoko...'!J35</f>
        <v>0</v>
      </c>
      <c r="AW97" s="91">
        <f>'002 - SO 02 Úprava nátoko...'!J36</f>
        <v>0</v>
      </c>
      <c r="AX97" s="91">
        <f>'002 - SO 02 Úprava nátoko...'!J37</f>
        <v>0</v>
      </c>
      <c r="AY97" s="91">
        <f>'002 - SO 02 Úprava nátoko...'!J38</f>
        <v>0</v>
      </c>
      <c r="AZ97" s="91">
        <f>'002 - SO 02 Úprava nátoko...'!F35</f>
        <v>0</v>
      </c>
      <c r="BA97" s="91">
        <f>'002 - SO 02 Úprava nátoko...'!F36</f>
        <v>0</v>
      </c>
      <c r="BB97" s="91">
        <f>'002 - SO 02 Úprava nátoko...'!F37</f>
        <v>0</v>
      </c>
      <c r="BC97" s="91">
        <f>'002 - SO 02 Úprava nátoko...'!F38</f>
        <v>0</v>
      </c>
      <c r="BD97" s="93">
        <f>'002 - SO 02 Úprava nátoko...'!F39</f>
        <v>0</v>
      </c>
      <c r="BT97" s="25" t="s">
        <v>83</v>
      </c>
      <c r="BV97" s="25" t="s">
        <v>77</v>
      </c>
      <c r="BW97" s="25" t="s">
        <v>91</v>
      </c>
      <c r="BX97" s="25" t="s">
        <v>82</v>
      </c>
      <c r="CL97" s="25" t="s">
        <v>1</v>
      </c>
    </row>
    <row r="98" spans="1:90" s="4" customFormat="1" ht="23.25" customHeight="1">
      <c r="A98" s="88" t="s">
        <v>84</v>
      </c>
      <c r="B98" s="51"/>
      <c r="C98" s="10"/>
      <c r="D98" s="10"/>
      <c r="E98" s="228" t="s">
        <v>92</v>
      </c>
      <c r="F98" s="228"/>
      <c r="G98" s="228"/>
      <c r="H98" s="228"/>
      <c r="I98" s="228"/>
      <c r="J98" s="10"/>
      <c r="K98" s="228" t="s">
        <v>93</v>
      </c>
      <c r="L98" s="228"/>
      <c r="M98" s="228"/>
      <c r="N98" s="228"/>
      <c r="O98" s="228"/>
      <c r="P98" s="228"/>
      <c r="Q98" s="228"/>
      <c r="R98" s="228"/>
      <c r="S98" s="228"/>
      <c r="T98" s="228"/>
      <c r="U98" s="228"/>
      <c r="V98" s="228"/>
      <c r="W98" s="228"/>
      <c r="X98" s="228"/>
      <c r="Y98" s="228"/>
      <c r="Z98" s="228"/>
      <c r="AA98" s="228"/>
      <c r="AB98" s="228"/>
      <c r="AC98" s="228"/>
      <c r="AD98" s="228"/>
      <c r="AE98" s="228"/>
      <c r="AF98" s="228"/>
      <c r="AG98" s="226">
        <f>'003 - SO 03 Terénní úprav...'!J32</f>
        <v>0</v>
      </c>
      <c r="AH98" s="227"/>
      <c r="AI98" s="227"/>
      <c r="AJ98" s="227"/>
      <c r="AK98" s="227"/>
      <c r="AL98" s="227"/>
      <c r="AM98" s="227"/>
      <c r="AN98" s="226">
        <f t="shared" si="0"/>
        <v>0</v>
      </c>
      <c r="AO98" s="227"/>
      <c r="AP98" s="227"/>
      <c r="AQ98" s="89" t="s">
        <v>87</v>
      </c>
      <c r="AR98" s="51"/>
      <c r="AS98" s="90">
        <v>0</v>
      </c>
      <c r="AT98" s="91">
        <f t="shared" si="1"/>
        <v>0</v>
      </c>
      <c r="AU98" s="92">
        <f>'003 - SO 03 Terénní úprav...'!P126</f>
        <v>0</v>
      </c>
      <c r="AV98" s="91">
        <f>'003 - SO 03 Terénní úprav...'!J35</f>
        <v>0</v>
      </c>
      <c r="AW98" s="91">
        <f>'003 - SO 03 Terénní úprav...'!J36</f>
        <v>0</v>
      </c>
      <c r="AX98" s="91">
        <f>'003 - SO 03 Terénní úprav...'!J37</f>
        <v>0</v>
      </c>
      <c r="AY98" s="91">
        <f>'003 - SO 03 Terénní úprav...'!J38</f>
        <v>0</v>
      </c>
      <c r="AZ98" s="91">
        <f>'003 - SO 03 Terénní úprav...'!F35</f>
        <v>0</v>
      </c>
      <c r="BA98" s="91">
        <f>'003 - SO 03 Terénní úprav...'!F36</f>
        <v>0</v>
      </c>
      <c r="BB98" s="91">
        <f>'003 - SO 03 Terénní úprav...'!F37</f>
        <v>0</v>
      </c>
      <c r="BC98" s="91">
        <f>'003 - SO 03 Terénní úprav...'!F38</f>
        <v>0</v>
      </c>
      <c r="BD98" s="93">
        <f>'003 - SO 03 Terénní úprav...'!F39</f>
        <v>0</v>
      </c>
      <c r="BT98" s="25" t="s">
        <v>83</v>
      </c>
      <c r="BV98" s="25" t="s">
        <v>77</v>
      </c>
      <c r="BW98" s="25" t="s">
        <v>94</v>
      </c>
      <c r="BX98" s="25" t="s">
        <v>82</v>
      </c>
      <c r="CL98" s="25" t="s">
        <v>1</v>
      </c>
    </row>
    <row r="99" spans="1:90" s="4" customFormat="1" ht="16.5" customHeight="1">
      <c r="A99" s="88" t="s">
        <v>84</v>
      </c>
      <c r="B99" s="51"/>
      <c r="C99" s="10"/>
      <c r="D99" s="10"/>
      <c r="E99" s="228" t="s">
        <v>95</v>
      </c>
      <c r="F99" s="228"/>
      <c r="G99" s="228"/>
      <c r="H99" s="228"/>
      <c r="I99" s="228"/>
      <c r="J99" s="10"/>
      <c r="K99" s="228" t="s">
        <v>96</v>
      </c>
      <c r="L99" s="228"/>
      <c r="M99" s="228"/>
      <c r="N99" s="228"/>
      <c r="O99" s="228"/>
      <c r="P99" s="228"/>
      <c r="Q99" s="228"/>
      <c r="R99" s="228"/>
      <c r="S99" s="228"/>
      <c r="T99" s="228"/>
      <c r="U99" s="228"/>
      <c r="V99" s="228"/>
      <c r="W99" s="228"/>
      <c r="X99" s="228"/>
      <c r="Y99" s="228"/>
      <c r="Z99" s="228"/>
      <c r="AA99" s="228"/>
      <c r="AB99" s="228"/>
      <c r="AC99" s="228"/>
      <c r="AD99" s="228"/>
      <c r="AE99" s="228"/>
      <c r="AF99" s="228"/>
      <c r="AG99" s="226">
        <f>'004 - SO 04 Úpravy veřejn...'!J32</f>
        <v>0</v>
      </c>
      <c r="AH99" s="227"/>
      <c r="AI99" s="227"/>
      <c r="AJ99" s="227"/>
      <c r="AK99" s="227"/>
      <c r="AL99" s="227"/>
      <c r="AM99" s="227"/>
      <c r="AN99" s="226">
        <f t="shared" si="0"/>
        <v>0</v>
      </c>
      <c r="AO99" s="227"/>
      <c r="AP99" s="227"/>
      <c r="AQ99" s="89" t="s">
        <v>87</v>
      </c>
      <c r="AR99" s="51"/>
      <c r="AS99" s="90">
        <v>0</v>
      </c>
      <c r="AT99" s="91">
        <f t="shared" si="1"/>
        <v>0</v>
      </c>
      <c r="AU99" s="92">
        <f>'004 - SO 04 Úpravy veřejn...'!P122</f>
        <v>0</v>
      </c>
      <c r="AV99" s="91">
        <f>'004 - SO 04 Úpravy veřejn...'!J35</f>
        <v>0</v>
      </c>
      <c r="AW99" s="91">
        <f>'004 - SO 04 Úpravy veřejn...'!J36</f>
        <v>0</v>
      </c>
      <c r="AX99" s="91">
        <f>'004 - SO 04 Úpravy veřejn...'!J37</f>
        <v>0</v>
      </c>
      <c r="AY99" s="91">
        <f>'004 - SO 04 Úpravy veřejn...'!J38</f>
        <v>0</v>
      </c>
      <c r="AZ99" s="91">
        <f>'004 - SO 04 Úpravy veřejn...'!F35</f>
        <v>0</v>
      </c>
      <c r="BA99" s="91">
        <f>'004 - SO 04 Úpravy veřejn...'!F36</f>
        <v>0</v>
      </c>
      <c r="BB99" s="91">
        <f>'004 - SO 04 Úpravy veřejn...'!F37</f>
        <v>0</v>
      </c>
      <c r="BC99" s="91">
        <f>'004 - SO 04 Úpravy veřejn...'!F38</f>
        <v>0</v>
      </c>
      <c r="BD99" s="93">
        <f>'004 - SO 04 Úpravy veřejn...'!F39</f>
        <v>0</v>
      </c>
      <c r="BT99" s="25" t="s">
        <v>83</v>
      </c>
      <c r="BV99" s="25" t="s">
        <v>77</v>
      </c>
      <c r="BW99" s="25" t="s">
        <v>97</v>
      </c>
      <c r="BX99" s="25" t="s">
        <v>82</v>
      </c>
      <c r="CL99" s="25" t="s">
        <v>1</v>
      </c>
    </row>
    <row r="100" spans="1:90" s="4" customFormat="1" ht="16.5" customHeight="1">
      <c r="A100" s="88" t="s">
        <v>84</v>
      </c>
      <c r="B100" s="51"/>
      <c r="C100" s="10"/>
      <c r="D100" s="10"/>
      <c r="E100" s="228" t="s">
        <v>98</v>
      </c>
      <c r="F100" s="228"/>
      <c r="G100" s="228"/>
      <c r="H100" s="228"/>
      <c r="I100" s="228"/>
      <c r="J100" s="10"/>
      <c r="K100" s="228" t="s">
        <v>99</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6">
        <f>'005 - Ostatní a vedlejší ...'!J32</f>
        <v>0</v>
      </c>
      <c r="AH100" s="227"/>
      <c r="AI100" s="227"/>
      <c r="AJ100" s="227"/>
      <c r="AK100" s="227"/>
      <c r="AL100" s="227"/>
      <c r="AM100" s="227"/>
      <c r="AN100" s="226">
        <f t="shared" si="0"/>
        <v>0</v>
      </c>
      <c r="AO100" s="227"/>
      <c r="AP100" s="227"/>
      <c r="AQ100" s="89" t="s">
        <v>87</v>
      </c>
      <c r="AR100" s="51"/>
      <c r="AS100" s="94">
        <v>0</v>
      </c>
      <c r="AT100" s="95">
        <f t="shared" si="1"/>
        <v>0</v>
      </c>
      <c r="AU100" s="96">
        <f>'005 - Ostatní a vedlejší ...'!P136</f>
        <v>0</v>
      </c>
      <c r="AV100" s="95">
        <f>'005 - Ostatní a vedlejší ...'!J35</f>
        <v>0</v>
      </c>
      <c r="AW100" s="95">
        <f>'005 - Ostatní a vedlejší ...'!J36</f>
        <v>0</v>
      </c>
      <c r="AX100" s="95">
        <f>'005 - Ostatní a vedlejší ...'!J37</f>
        <v>0</v>
      </c>
      <c r="AY100" s="95">
        <f>'005 - Ostatní a vedlejší ...'!J38</f>
        <v>0</v>
      </c>
      <c r="AZ100" s="95">
        <f>'005 - Ostatní a vedlejší ...'!F35</f>
        <v>0</v>
      </c>
      <c r="BA100" s="95">
        <f>'005 - Ostatní a vedlejší ...'!F36</f>
        <v>0</v>
      </c>
      <c r="BB100" s="95">
        <f>'005 - Ostatní a vedlejší ...'!F37</f>
        <v>0</v>
      </c>
      <c r="BC100" s="95">
        <f>'005 - Ostatní a vedlejší ...'!F38</f>
        <v>0</v>
      </c>
      <c r="BD100" s="97">
        <f>'005 - Ostatní a vedlejší ...'!F39</f>
        <v>0</v>
      </c>
      <c r="BT100" s="25" t="s">
        <v>83</v>
      </c>
      <c r="BV100" s="25" t="s">
        <v>77</v>
      </c>
      <c r="BW100" s="25" t="s">
        <v>100</v>
      </c>
      <c r="BX100" s="25" t="s">
        <v>82</v>
      </c>
      <c r="CL100" s="25" t="s">
        <v>1</v>
      </c>
    </row>
    <row r="101" spans="1:90" s="2" customFormat="1" ht="30" customHeight="1">
      <c r="A101" s="32"/>
      <c r="B101" s="33"/>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3"/>
      <c r="AS101" s="32"/>
      <c r="AT101" s="32"/>
      <c r="AU101" s="32"/>
      <c r="AV101" s="32"/>
      <c r="AW101" s="32"/>
      <c r="AX101" s="32"/>
      <c r="AY101" s="32"/>
      <c r="AZ101" s="32"/>
      <c r="BA101" s="32"/>
      <c r="BB101" s="32"/>
      <c r="BC101" s="32"/>
      <c r="BD101" s="32"/>
      <c r="BE101" s="32"/>
    </row>
    <row r="102" spans="1:90" s="2" customFormat="1" ht="6.95" customHeight="1">
      <c r="A102" s="32"/>
      <c r="B102" s="47"/>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33"/>
      <c r="AS102" s="32"/>
      <c r="AT102" s="32"/>
      <c r="AU102" s="32"/>
      <c r="AV102" s="32"/>
      <c r="AW102" s="32"/>
      <c r="AX102" s="32"/>
      <c r="AY102" s="32"/>
      <c r="AZ102" s="32"/>
      <c r="BA102" s="32"/>
      <c r="BB102" s="32"/>
      <c r="BC102" s="32"/>
      <c r="BD102" s="32"/>
      <c r="BE102" s="32"/>
    </row>
  </sheetData>
  <mergeCells count="62">
    <mergeCell ref="AR2:BE2"/>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100:AP100"/>
    <mergeCell ref="AG100:AM100"/>
    <mergeCell ref="E100:I100"/>
    <mergeCell ref="K100:AF100"/>
    <mergeCell ref="AG94:AM94"/>
    <mergeCell ref="AN94:AP94"/>
    <mergeCell ref="AG98:AM98"/>
    <mergeCell ref="AN98:AP98"/>
    <mergeCell ref="E98:I98"/>
    <mergeCell ref="K98:AF98"/>
    <mergeCell ref="AN99:AP99"/>
    <mergeCell ref="AG99:AM99"/>
    <mergeCell ref="E99:I99"/>
    <mergeCell ref="K99:AF99"/>
    <mergeCell ref="AN96:AP96"/>
    <mergeCell ref="E96:I96"/>
    <mergeCell ref="K96:AF96"/>
    <mergeCell ref="AG96:AM96"/>
    <mergeCell ref="K97:AF97"/>
    <mergeCell ref="AN97:AP97"/>
    <mergeCell ref="E97:I97"/>
    <mergeCell ref="AG97:AM97"/>
    <mergeCell ref="C92:G92"/>
    <mergeCell ref="AG92:AM92"/>
    <mergeCell ref="AN92:AP92"/>
    <mergeCell ref="I92:AF92"/>
    <mergeCell ref="AG95:AM95"/>
    <mergeCell ref="AN95:AP95"/>
    <mergeCell ref="J95:AF95"/>
    <mergeCell ref="D95:H95"/>
    <mergeCell ref="L85:AO85"/>
    <mergeCell ref="AM87:AN87"/>
    <mergeCell ref="AS89:AT91"/>
    <mergeCell ref="AM89:AP89"/>
    <mergeCell ref="AM90:AP90"/>
  </mergeCells>
  <hyperlinks>
    <hyperlink ref="A96" location="'001 - SO 01 Zvýšení zemní...'!C2" display="/" xr:uid="{00000000-0004-0000-0000-000000000000}"/>
    <hyperlink ref="A97" location="'002 - SO 02 Úprava nátoko...'!C2" display="/" xr:uid="{00000000-0004-0000-0000-000001000000}"/>
    <hyperlink ref="A98" location="'003 - SO 03 Terénní úprav...'!C2" display="/" xr:uid="{00000000-0004-0000-0000-000002000000}"/>
    <hyperlink ref="A99" location="'004 - SO 04 Úpravy veřejn...'!C2" display="/" xr:uid="{00000000-0004-0000-0000-000003000000}"/>
    <hyperlink ref="A100" location="'005 - Ostatní a vedlejší ...'!C2" display="/" xr:uid="{00000000-0004-0000-0000-000004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7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50" t="s">
        <v>5</v>
      </c>
      <c r="M2" s="235"/>
      <c r="N2" s="235"/>
      <c r="O2" s="235"/>
      <c r="P2" s="235"/>
      <c r="Q2" s="235"/>
      <c r="R2" s="235"/>
      <c r="S2" s="235"/>
      <c r="T2" s="235"/>
      <c r="U2" s="235"/>
      <c r="V2" s="235"/>
      <c r="AT2" s="17" t="s">
        <v>88</v>
      </c>
    </row>
    <row r="3" spans="1:46" s="1" customFormat="1" ht="6.95" customHeight="1">
      <c r="B3" s="18"/>
      <c r="C3" s="19"/>
      <c r="D3" s="19"/>
      <c r="E3" s="19"/>
      <c r="F3" s="19"/>
      <c r="G3" s="19"/>
      <c r="H3" s="19"/>
      <c r="I3" s="19"/>
      <c r="J3" s="19"/>
      <c r="K3" s="19"/>
      <c r="L3" s="20"/>
      <c r="AT3" s="17" t="s">
        <v>83</v>
      </c>
    </row>
    <row r="4" spans="1:46" s="1" customFormat="1" ht="24.95" customHeight="1">
      <c r="B4" s="20"/>
      <c r="D4" s="21" t="s">
        <v>101</v>
      </c>
      <c r="L4" s="20"/>
      <c r="M4" s="98" t="s">
        <v>10</v>
      </c>
      <c r="AT4" s="17" t="s">
        <v>3</v>
      </c>
    </row>
    <row r="5" spans="1:46" s="1" customFormat="1" ht="6.95" customHeight="1">
      <c r="B5" s="20"/>
      <c r="L5" s="20"/>
    </row>
    <row r="6" spans="1:46" s="1" customFormat="1" ht="12" customHeight="1">
      <c r="B6" s="20"/>
      <c r="D6" s="27" t="s">
        <v>16</v>
      </c>
      <c r="L6" s="20"/>
    </row>
    <row r="7" spans="1:46" s="1" customFormat="1" ht="16.5" customHeight="1">
      <c r="B7" s="20"/>
      <c r="E7" s="251" t="str">
        <f>'Rekapitulace stavby'!K6</f>
        <v>Úprava hráze v Rájecké remíze v Karviné Ráji</v>
      </c>
      <c r="F7" s="252"/>
      <c r="G7" s="252"/>
      <c r="H7" s="252"/>
      <c r="L7" s="20"/>
    </row>
    <row r="8" spans="1:46" s="1" customFormat="1" ht="12" customHeight="1">
      <c r="B8" s="20"/>
      <c r="D8" s="27" t="s">
        <v>102</v>
      </c>
      <c r="L8" s="20"/>
    </row>
    <row r="9" spans="1:46" s="2" customFormat="1" ht="16.5" customHeight="1">
      <c r="A9" s="32"/>
      <c r="B9" s="33"/>
      <c r="C9" s="32"/>
      <c r="D9" s="32"/>
      <c r="E9" s="251" t="s">
        <v>103</v>
      </c>
      <c r="F9" s="253"/>
      <c r="G9" s="253"/>
      <c r="H9" s="253"/>
      <c r="I9" s="32"/>
      <c r="J9" s="32"/>
      <c r="K9" s="32"/>
      <c r="L9" s="42"/>
      <c r="S9" s="32"/>
      <c r="T9" s="32"/>
      <c r="U9" s="32"/>
      <c r="V9" s="32"/>
      <c r="W9" s="32"/>
      <c r="X9" s="32"/>
      <c r="Y9" s="32"/>
      <c r="Z9" s="32"/>
      <c r="AA9" s="32"/>
      <c r="AB9" s="32"/>
      <c r="AC9" s="32"/>
      <c r="AD9" s="32"/>
      <c r="AE9" s="32"/>
    </row>
    <row r="10" spans="1:46" s="2" customFormat="1" ht="12" customHeight="1">
      <c r="A10" s="32"/>
      <c r="B10" s="33"/>
      <c r="C10" s="32"/>
      <c r="D10" s="27" t="s">
        <v>104</v>
      </c>
      <c r="E10" s="32"/>
      <c r="F10" s="32"/>
      <c r="G10" s="32"/>
      <c r="H10" s="32"/>
      <c r="I10" s="32"/>
      <c r="J10" s="32"/>
      <c r="K10" s="32"/>
      <c r="L10" s="42"/>
      <c r="S10" s="32"/>
      <c r="T10" s="32"/>
      <c r="U10" s="32"/>
      <c r="V10" s="32"/>
      <c r="W10" s="32"/>
      <c r="X10" s="32"/>
      <c r="Y10" s="32"/>
      <c r="Z10" s="32"/>
      <c r="AA10" s="32"/>
      <c r="AB10" s="32"/>
      <c r="AC10" s="32"/>
      <c r="AD10" s="32"/>
      <c r="AE10" s="32"/>
    </row>
    <row r="11" spans="1:46" s="2" customFormat="1" ht="16.5" customHeight="1">
      <c r="A11" s="32"/>
      <c r="B11" s="33"/>
      <c r="C11" s="32"/>
      <c r="D11" s="32"/>
      <c r="E11" s="208" t="s">
        <v>105</v>
      </c>
      <c r="F11" s="253"/>
      <c r="G11" s="253"/>
      <c r="H11" s="253"/>
      <c r="I11" s="32"/>
      <c r="J11" s="32"/>
      <c r="K11" s="32"/>
      <c r="L11" s="42"/>
      <c r="S11" s="32"/>
      <c r="T11" s="32"/>
      <c r="U11" s="32"/>
      <c r="V11" s="32"/>
      <c r="W11" s="32"/>
      <c r="X11" s="32"/>
      <c r="Y11" s="32"/>
      <c r="Z11" s="32"/>
      <c r="AA11" s="32"/>
      <c r="AB11" s="32"/>
      <c r="AC11" s="32"/>
      <c r="AD11" s="32"/>
      <c r="AE11" s="32"/>
    </row>
    <row r="12" spans="1:46"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46"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46" s="2" customFormat="1" ht="12" customHeight="1">
      <c r="A14" s="32"/>
      <c r="B14" s="33"/>
      <c r="C14" s="32"/>
      <c r="D14" s="27" t="s">
        <v>20</v>
      </c>
      <c r="E14" s="32"/>
      <c r="F14" s="25" t="s">
        <v>21</v>
      </c>
      <c r="G14" s="32"/>
      <c r="H14" s="32"/>
      <c r="I14" s="27" t="s">
        <v>22</v>
      </c>
      <c r="J14" s="55" t="str">
        <f>'Rekapitulace stavby'!AN8</f>
        <v>22. 6. 2021</v>
      </c>
      <c r="K14" s="32"/>
      <c r="L14" s="42"/>
      <c r="S14" s="32"/>
      <c r="T14" s="32"/>
      <c r="U14" s="32"/>
      <c r="V14" s="32"/>
      <c r="W14" s="32"/>
      <c r="X14" s="32"/>
      <c r="Y14" s="32"/>
      <c r="Z14" s="32"/>
      <c r="AA14" s="32"/>
      <c r="AB14" s="32"/>
      <c r="AC14" s="32"/>
      <c r="AD14" s="32"/>
      <c r="AE14" s="32"/>
    </row>
    <row r="15" spans="1:46"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46" s="2" customFormat="1" ht="12" customHeight="1">
      <c r="A16" s="32"/>
      <c r="B16" s="33"/>
      <c r="C16" s="32"/>
      <c r="D16" s="27" t="s">
        <v>24</v>
      </c>
      <c r="E16" s="32"/>
      <c r="F16" s="32"/>
      <c r="G16" s="32"/>
      <c r="H16" s="32"/>
      <c r="I16" s="27" t="s">
        <v>25</v>
      </c>
      <c r="J16" s="25" t="s">
        <v>1</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26</v>
      </c>
      <c r="F17" s="32"/>
      <c r="G17" s="32"/>
      <c r="H17" s="32"/>
      <c r="I17" s="27" t="s">
        <v>27</v>
      </c>
      <c r="J17" s="25" t="s">
        <v>1</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4" t="str">
        <f>'Rekapitulace stavby'!E14</f>
        <v>Vyplň údaj</v>
      </c>
      <c r="F20" s="234"/>
      <c r="G20" s="234"/>
      <c r="H20" s="23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27</v>
      </c>
      <c r="J23" s="25" t="s">
        <v>1</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c r="A29" s="99"/>
      <c r="B29" s="100"/>
      <c r="C29" s="99"/>
      <c r="D29" s="99"/>
      <c r="E29" s="239" t="s">
        <v>1</v>
      </c>
      <c r="F29" s="239"/>
      <c r="G29" s="239"/>
      <c r="H29" s="23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ROUND(J128, 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ROUND((SUM(BE128:BE377)),  2)</f>
        <v>0</v>
      </c>
      <c r="G35" s="32"/>
      <c r="H35" s="32"/>
      <c r="I35" s="105">
        <v>0.21</v>
      </c>
      <c r="J35" s="104">
        <f>ROUND(((SUM(BE128:BE377))*I35),  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ROUND((SUM(BF128:BF377)),  2)</f>
        <v>0</v>
      </c>
      <c r="G36" s="32"/>
      <c r="H36" s="32"/>
      <c r="I36" s="105">
        <v>0.15</v>
      </c>
      <c r="J36" s="104">
        <f>ROUND(((SUM(BF128:BF377))*I36),  2)</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42</v>
      </c>
      <c r="F37" s="104">
        <f>ROUND((SUM(BG128:BG377)),  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hidden="1" customHeight="1">
      <c r="A38" s="32"/>
      <c r="B38" s="33"/>
      <c r="C38" s="32"/>
      <c r="D38" s="32"/>
      <c r="E38" s="27" t="s">
        <v>43</v>
      </c>
      <c r="F38" s="104">
        <f>ROUND((SUM(BH128:BH377)),  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hidden="1" customHeight="1">
      <c r="A39" s="32"/>
      <c r="B39" s="33"/>
      <c r="C39" s="32"/>
      <c r="D39" s="32"/>
      <c r="E39" s="27" t="s">
        <v>44</v>
      </c>
      <c r="F39" s="104">
        <f>ROUND((SUM(BI128:BI377)),  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42"/>
      <c r="D50" s="43" t="s">
        <v>48</v>
      </c>
      <c r="E50" s="44"/>
      <c r="F50" s="44"/>
      <c r="G50" s="43" t="s">
        <v>49</v>
      </c>
      <c r="H50" s="44"/>
      <c r="I50" s="44"/>
      <c r="J50" s="44"/>
      <c r="K50" s="44"/>
      <c r="L50" s="4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1:31" ht="11.25">
      <c r="B62" s="20"/>
      <c r="L62" s="20"/>
    </row>
    <row r="63" spans="1:31" ht="11.25">
      <c r="B63" s="20"/>
      <c r="L63" s="20"/>
    </row>
    <row r="64" spans="1:31"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1" t="str">
        <f>E7</f>
        <v>Úprava hráze v Rájecké remíze v Karviné Ráji</v>
      </c>
      <c r="F85" s="252"/>
      <c r="G85" s="252"/>
      <c r="H85" s="252"/>
      <c r="I85" s="32"/>
      <c r="J85" s="32"/>
      <c r="K85" s="32"/>
      <c r="L85" s="42"/>
      <c r="S85" s="32"/>
      <c r="T85" s="32"/>
      <c r="U85" s="32"/>
      <c r="V85" s="32"/>
      <c r="W85" s="32"/>
      <c r="X85" s="32"/>
      <c r="Y85" s="32"/>
      <c r="Z85" s="32"/>
      <c r="AA85" s="32"/>
      <c r="AB85" s="32"/>
      <c r="AC85" s="32"/>
      <c r="AD85" s="32"/>
      <c r="AE85" s="32"/>
    </row>
    <row r="86" spans="1:31" s="1" customFormat="1" ht="12" customHeight="1">
      <c r="B86" s="20"/>
      <c r="C86" s="27" t="s">
        <v>102</v>
      </c>
      <c r="L86" s="20"/>
    </row>
    <row r="87" spans="1:31" s="2" customFormat="1" ht="16.5" customHeight="1">
      <c r="A87" s="32"/>
      <c r="B87" s="33"/>
      <c r="C87" s="32"/>
      <c r="D87" s="32"/>
      <c r="E87" s="251" t="s">
        <v>103</v>
      </c>
      <c r="F87" s="253"/>
      <c r="G87" s="253"/>
      <c r="H87" s="253"/>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104</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08" t="str">
        <f>E11</f>
        <v>001 - SO 01 Zvýšení zemní hráze</v>
      </c>
      <c r="F89" s="253"/>
      <c r="G89" s="253"/>
      <c r="H89" s="253"/>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22. 6. 2021</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2" customHeight="1">
      <c r="A93" s="32"/>
      <c r="B93" s="33"/>
      <c r="C93" s="27" t="s">
        <v>24</v>
      </c>
      <c r="D93" s="32"/>
      <c r="E93" s="32"/>
      <c r="F93" s="25" t="str">
        <f>E17</f>
        <v>Statutární město Karviná</v>
      </c>
      <c r="G93" s="32"/>
      <c r="H93" s="32"/>
      <c r="I93" s="27" t="s">
        <v>30</v>
      </c>
      <c r="J93" s="30" t="str">
        <f>E23</f>
        <v>KBprojekt Aqua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107</v>
      </c>
      <c r="D96" s="106"/>
      <c r="E96" s="106"/>
      <c r="F96" s="106"/>
      <c r="G96" s="106"/>
      <c r="H96" s="106"/>
      <c r="I96" s="106"/>
      <c r="J96" s="115" t="s">
        <v>108</v>
      </c>
      <c r="K96" s="106"/>
      <c r="L96" s="42"/>
      <c r="S96" s="32"/>
      <c r="T96" s="32"/>
      <c r="U96" s="32"/>
      <c r="V96" s="32"/>
      <c r="W96" s="32"/>
      <c r="X96" s="32"/>
      <c r="Y96" s="32"/>
      <c r="Z96" s="32"/>
      <c r="AA96" s="32"/>
      <c r="AB96" s="32"/>
      <c r="AC96" s="32"/>
      <c r="AD96" s="32"/>
      <c r="AE96" s="32"/>
    </row>
    <row r="97" spans="1:47"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109</v>
      </c>
      <c r="D98" s="32"/>
      <c r="E98" s="32"/>
      <c r="F98" s="32"/>
      <c r="G98" s="32"/>
      <c r="H98" s="32"/>
      <c r="I98" s="32"/>
      <c r="J98" s="71">
        <f>J128</f>
        <v>0</v>
      </c>
      <c r="K98" s="32"/>
      <c r="L98" s="42"/>
      <c r="S98" s="32"/>
      <c r="T98" s="32"/>
      <c r="U98" s="32"/>
      <c r="V98" s="32"/>
      <c r="W98" s="32"/>
      <c r="X98" s="32"/>
      <c r="Y98" s="32"/>
      <c r="Z98" s="32"/>
      <c r="AA98" s="32"/>
      <c r="AB98" s="32"/>
      <c r="AC98" s="32"/>
      <c r="AD98" s="32"/>
      <c r="AE98" s="32"/>
      <c r="AU98" s="17" t="s">
        <v>110</v>
      </c>
    </row>
    <row r="99" spans="1:47" s="9" customFormat="1" ht="24.95" customHeight="1">
      <c r="B99" s="117"/>
      <c r="D99" s="118" t="s">
        <v>111</v>
      </c>
      <c r="E99" s="119"/>
      <c r="F99" s="119"/>
      <c r="G99" s="119"/>
      <c r="H99" s="119"/>
      <c r="I99" s="119"/>
      <c r="J99" s="120">
        <f>J129</f>
        <v>0</v>
      </c>
      <c r="L99" s="117"/>
    </row>
    <row r="100" spans="1:47" s="10" customFormat="1" ht="19.899999999999999" customHeight="1">
      <c r="B100" s="121"/>
      <c r="D100" s="122" t="s">
        <v>112</v>
      </c>
      <c r="E100" s="123"/>
      <c r="F100" s="123"/>
      <c r="G100" s="123"/>
      <c r="H100" s="123"/>
      <c r="I100" s="123"/>
      <c r="J100" s="124">
        <f>J130</f>
        <v>0</v>
      </c>
      <c r="L100" s="121"/>
    </row>
    <row r="101" spans="1:47" s="10" customFormat="1" ht="19.899999999999999" customHeight="1">
      <c r="B101" s="121"/>
      <c r="D101" s="122" t="s">
        <v>113</v>
      </c>
      <c r="E101" s="123"/>
      <c r="F101" s="123"/>
      <c r="G101" s="123"/>
      <c r="H101" s="123"/>
      <c r="I101" s="123"/>
      <c r="J101" s="124">
        <f>J296</f>
        <v>0</v>
      </c>
      <c r="L101" s="121"/>
    </row>
    <row r="102" spans="1:47" s="10" customFormat="1" ht="19.899999999999999" customHeight="1">
      <c r="B102" s="121"/>
      <c r="D102" s="122" t="s">
        <v>114</v>
      </c>
      <c r="E102" s="123"/>
      <c r="F102" s="123"/>
      <c r="G102" s="123"/>
      <c r="H102" s="123"/>
      <c r="I102" s="123"/>
      <c r="J102" s="124">
        <f>J301</f>
        <v>0</v>
      </c>
      <c r="L102" s="121"/>
    </row>
    <row r="103" spans="1:47" s="10" customFormat="1" ht="19.899999999999999" customHeight="1">
      <c r="B103" s="121"/>
      <c r="D103" s="122" t="s">
        <v>115</v>
      </c>
      <c r="E103" s="123"/>
      <c r="F103" s="123"/>
      <c r="G103" s="123"/>
      <c r="H103" s="123"/>
      <c r="I103" s="123"/>
      <c r="J103" s="124">
        <f>J317</f>
        <v>0</v>
      </c>
      <c r="L103" s="121"/>
    </row>
    <row r="104" spans="1:47" s="10" customFormat="1" ht="19.899999999999999" customHeight="1">
      <c r="B104" s="121"/>
      <c r="D104" s="122" t="s">
        <v>116</v>
      </c>
      <c r="E104" s="123"/>
      <c r="F104" s="123"/>
      <c r="G104" s="123"/>
      <c r="H104" s="123"/>
      <c r="I104" s="123"/>
      <c r="J104" s="124">
        <f>J327</f>
        <v>0</v>
      </c>
      <c r="L104" s="121"/>
    </row>
    <row r="105" spans="1:47" s="10" customFormat="1" ht="19.899999999999999" customHeight="1">
      <c r="B105" s="121"/>
      <c r="D105" s="122" t="s">
        <v>117</v>
      </c>
      <c r="E105" s="123"/>
      <c r="F105" s="123"/>
      <c r="G105" s="123"/>
      <c r="H105" s="123"/>
      <c r="I105" s="123"/>
      <c r="J105" s="124">
        <f>J352</f>
        <v>0</v>
      </c>
      <c r="L105" s="121"/>
    </row>
    <row r="106" spans="1:47" s="10" customFormat="1" ht="19.899999999999999" customHeight="1">
      <c r="B106" s="121"/>
      <c r="D106" s="122" t="s">
        <v>118</v>
      </c>
      <c r="E106" s="123"/>
      <c r="F106" s="123"/>
      <c r="G106" s="123"/>
      <c r="H106" s="123"/>
      <c r="I106" s="123"/>
      <c r="J106" s="124">
        <f>J375</f>
        <v>0</v>
      </c>
      <c r="L106" s="121"/>
    </row>
    <row r="107" spans="1:47"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47"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47"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63" s="2" customFormat="1" ht="24.95" customHeight="1">
      <c r="A113" s="32"/>
      <c r="B113" s="33"/>
      <c r="C113" s="21" t="s">
        <v>119</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63"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63"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63" s="2" customFormat="1" ht="16.5" customHeight="1">
      <c r="A116" s="32"/>
      <c r="B116" s="33"/>
      <c r="C116" s="32"/>
      <c r="D116" s="32"/>
      <c r="E116" s="251" t="str">
        <f>E7</f>
        <v>Úprava hráze v Rájecké remíze v Karviné Ráji</v>
      </c>
      <c r="F116" s="252"/>
      <c r="G116" s="252"/>
      <c r="H116" s="252"/>
      <c r="I116" s="32"/>
      <c r="J116" s="32"/>
      <c r="K116" s="32"/>
      <c r="L116" s="42"/>
      <c r="S116" s="32"/>
      <c r="T116" s="32"/>
      <c r="U116" s="32"/>
      <c r="V116" s="32"/>
      <c r="W116" s="32"/>
      <c r="X116" s="32"/>
      <c r="Y116" s="32"/>
      <c r="Z116" s="32"/>
      <c r="AA116" s="32"/>
      <c r="AB116" s="32"/>
      <c r="AC116" s="32"/>
      <c r="AD116" s="32"/>
      <c r="AE116" s="32"/>
    </row>
    <row r="117" spans="1:63" s="1" customFormat="1" ht="12" customHeight="1">
      <c r="B117" s="20"/>
      <c r="C117" s="27" t="s">
        <v>102</v>
      </c>
      <c r="L117" s="20"/>
    </row>
    <row r="118" spans="1:63" s="2" customFormat="1" ht="16.5" customHeight="1">
      <c r="A118" s="32"/>
      <c r="B118" s="33"/>
      <c r="C118" s="32"/>
      <c r="D118" s="32"/>
      <c r="E118" s="251" t="s">
        <v>103</v>
      </c>
      <c r="F118" s="253"/>
      <c r="G118" s="253"/>
      <c r="H118" s="253"/>
      <c r="I118" s="32"/>
      <c r="J118" s="32"/>
      <c r="K118" s="32"/>
      <c r="L118" s="42"/>
      <c r="S118" s="32"/>
      <c r="T118" s="32"/>
      <c r="U118" s="32"/>
      <c r="V118" s="32"/>
      <c r="W118" s="32"/>
      <c r="X118" s="32"/>
      <c r="Y118" s="32"/>
      <c r="Z118" s="32"/>
      <c r="AA118" s="32"/>
      <c r="AB118" s="32"/>
      <c r="AC118" s="32"/>
      <c r="AD118" s="32"/>
      <c r="AE118" s="32"/>
    </row>
    <row r="119" spans="1:63" s="2" customFormat="1" ht="12" customHeight="1">
      <c r="A119" s="32"/>
      <c r="B119" s="33"/>
      <c r="C119" s="27" t="s">
        <v>104</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63" s="2" customFormat="1" ht="16.5" customHeight="1">
      <c r="A120" s="32"/>
      <c r="B120" s="33"/>
      <c r="C120" s="32"/>
      <c r="D120" s="32"/>
      <c r="E120" s="208" t="str">
        <f>E11</f>
        <v>001 - SO 01 Zvýšení zemní hráze</v>
      </c>
      <c r="F120" s="253"/>
      <c r="G120" s="253"/>
      <c r="H120" s="253"/>
      <c r="I120" s="32"/>
      <c r="J120" s="32"/>
      <c r="K120" s="32"/>
      <c r="L120" s="42"/>
      <c r="S120" s="32"/>
      <c r="T120" s="32"/>
      <c r="U120" s="32"/>
      <c r="V120" s="32"/>
      <c r="W120" s="32"/>
      <c r="X120" s="32"/>
      <c r="Y120" s="32"/>
      <c r="Z120" s="32"/>
      <c r="AA120" s="32"/>
      <c r="AB120" s="32"/>
      <c r="AC120" s="32"/>
      <c r="AD120" s="32"/>
      <c r="AE120" s="32"/>
    </row>
    <row r="121" spans="1:63"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63" s="2" customFormat="1" ht="12" customHeight="1">
      <c r="A122" s="32"/>
      <c r="B122" s="33"/>
      <c r="C122" s="27" t="s">
        <v>20</v>
      </c>
      <c r="D122" s="32"/>
      <c r="E122" s="32"/>
      <c r="F122" s="25" t="str">
        <f>F14</f>
        <v xml:space="preserve"> </v>
      </c>
      <c r="G122" s="32"/>
      <c r="H122" s="32"/>
      <c r="I122" s="27" t="s">
        <v>22</v>
      </c>
      <c r="J122" s="55" t="str">
        <f>IF(J14="","",J14)</f>
        <v>22. 6. 2021</v>
      </c>
      <c r="K122" s="32"/>
      <c r="L122" s="42"/>
      <c r="S122" s="32"/>
      <c r="T122" s="32"/>
      <c r="U122" s="32"/>
      <c r="V122" s="32"/>
      <c r="W122" s="32"/>
      <c r="X122" s="32"/>
      <c r="Y122" s="32"/>
      <c r="Z122" s="32"/>
      <c r="AA122" s="32"/>
      <c r="AB122" s="32"/>
      <c r="AC122" s="32"/>
      <c r="AD122" s="32"/>
      <c r="AE122" s="32"/>
    </row>
    <row r="123" spans="1:63"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63" s="2" customFormat="1" ht="15.2" customHeight="1">
      <c r="A124" s="32"/>
      <c r="B124" s="33"/>
      <c r="C124" s="27" t="s">
        <v>24</v>
      </c>
      <c r="D124" s="32"/>
      <c r="E124" s="32"/>
      <c r="F124" s="25" t="str">
        <f>E17</f>
        <v>Statutární město Karviná</v>
      </c>
      <c r="G124" s="32"/>
      <c r="H124" s="32"/>
      <c r="I124" s="27" t="s">
        <v>30</v>
      </c>
      <c r="J124" s="30" t="str">
        <f>E23</f>
        <v>KBprojekt Aqua s.r.o.</v>
      </c>
      <c r="K124" s="32"/>
      <c r="L124" s="42"/>
      <c r="S124" s="32"/>
      <c r="T124" s="32"/>
      <c r="U124" s="32"/>
      <c r="V124" s="32"/>
      <c r="W124" s="32"/>
      <c r="X124" s="32"/>
      <c r="Y124" s="32"/>
      <c r="Z124" s="32"/>
      <c r="AA124" s="32"/>
      <c r="AB124" s="32"/>
      <c r="AC124" s="32"/>
      <c r="AD124" s="32"/>
      <c r="AE124" s="32"/>
    </row>
    <row r="125" spans="1:63" s="2" customFormat="1" ht="15.2" customHeight="1">
      <c r="A125" s="32"/>
      <c r="B125" s="33"/>
      <c r="C125" s="27" t="s">
        <v>28</v>
      </c>
      <c r="D125" s="32"/>
      <c r="E125" s="32"/>
      <c r="F125" s="25" t="str">
        <f>IF(E20="","",E20)</f>
        <v>Vyplň údaj</v>
      </c>
      <c r="G125" s="32"/>
      <c r="H125" s="32"/>
      <c r="I125" s="27" t="s">
        <v>33</v>
      </c>
      <c r="J125" s="30" t="str">
        <f>E26</f>
        <v xml:space="preserve"> </v>
      </c>
      <c r="K125" s="32"/>
      <c r="L125" s="42"/>
      <c r="S125" s="32"/>
      <c r="T125" s="32"/>
      <c r="U125" s="32"/>
      <c r="V125" s="32"/>
      <c r="W125" s="32"/>
      <c r="X125" s="32"/>
      <c r="Y125" s="32"/>
      <c r="Z125" s="32"/>
      <c r="AA125" s="32"/>
      <c r="AB125" s="32"/>
      <c r="AC125" s="32"/>
      <c r="AD125" s="32"/>
      <c r="AE125" s="32"/>
    </row>
    <row r="126" spans="1:63" s="2" customFormat="1" ht="10.35"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63" s="11" customFormat="1" ht="29.25" customHeight="1">
      <c r="A127" s="125"/>
      <c r="B127" s="126"/>
      <c r="C127" s="127" t="s">
        <v>120</v>
      </c>
      <c r="D127" s="128" t="s">
        <v>60</v>
      </c>
      <c r="E127" s="128" t="s">
        <v>56</v>
      </c>
      <c r="F127" s="128" t="s">
        <v>57</v>
      </c>
      <c r="G127" s="128" t="s">
        <v>121</v>
      </c>
      <c r="H127" s="128" t="s">
        <v>122</v>
      </c>
      <c r="I127" s="128" t="s">
        <v>123</v>
      </c>
      <c r="J127" s="128" t="s">
        <v>108</v>
      </c>
      <c r="K127" s="129" t="s">
        <v>124</v>
      </c>
      <c r="L127" s="130"/>
      <c r="M127" s="62" t="s">
        <v>1</v>
      </c>
      <c r="N127" s="63" t="s">
        <v>39</v>
      </c>
      <c r="O127" s="63" t="s">
        <v>125</v>
      </c>
      <c r="P127" s="63" t="s">
        <v>126</v>
      </c>
      <c r="Q127" s="63" t="s">
        <v>127</v>
      </c>
      <c r="R127" s="63" t="s">
        <v>128</v>
      </c>
      <c r="S127" s="63" t="s">
        <v>129</v>
      </c>
      <c r="T127" s="64" t="s">
        <v>130</v>
      </c>
      <c r="U127" s="125"/>
      <c r="V127" s="125"/>
      <c r="W127" s="125"/>
      <c r="X127" s="125"/>
      <c r="Y127" s="125"/>
      <c r="Z127" s="125"/>
      <c r="AA127" s="125"/>
      <c r="AB127" s="125"/>
      <c r="AC127" s="125"/>
      <c r="AD127" s="125"/>
      <c r="AE127" s="125"/>
    </row>
    <row r="128" spans="1:63" s="2" customFormat="1" ht="22.9" customHeight="1">
      <c r="A128" s="32"/>
      <c r="B128" s="33"/>
      <c r="C128" s="69" t="s">
        <v>131</v>
      </c>
      <c r="D128" s="32"/>
      <c r="E128" s="32"/>
      <c r="F128" s="32"/>
      <c r="G128" s="32"/>
      <c r="H128" s="32"/>
      <c r="I128" s="32"/>
      <c r="J128" s="131">
        <f>BK128</f>
        <v>0</v>
      </c>
      <c r="K128" s="32"/>
      <c r="L128" s="33"/>
      <c r="M128" s="65"/>
      <c r="N128" s="56"/>
      <c r="O128" s="66"/>
      <c r="P128" s="132">
        <f>P129</f>
        <v>0</v>
      </c>
      <c r="Q128" s="66"/>
      <c r="R128" s="132">
        <f>R129</f>
        <v>271.52108000000004</v>
      </c>
      <c r="S128" s="66"/>
      <c r="T128" s="133">
        <f>T129</f>
        <v>132.10399999999998</v>
      </c>
      <c r="U128" s="32"/>
      <c r="V128" s="32"/>
      <c r="W128" s="32"/>
      <c r="X128" s="32"/>
      <c r="Y128" s="32"/>
      <c r="Z128" s="32"/>
      <c r="AA128" s="32"/>
      <c r="AB128" s="32"/>
      <c r="AC128" s="32"/>
      <c r="AD128" s="32"/>
      <c r="AE128" s="32"/>
      <c r="AT128" s="17" t="s">
        <v>74</v>
      </c>
      <c r="AU128" s="17" t="s">
        <v>110</v>
      </c>
      <c r="BK128" s="134">
        <f>BK129</f>
        <v>0</v>
      </c>
    </row>
    <row r="129" spans="1:65" s="12" customFormat="1" ht="25.9" customHeight="1">
      <c r="B129" s="135"/>
      <c r="D129" s="136" t="s">
        <v>74</v>
      </c>
      <c r="E129" s="137" t="s">
        <v>132</v>
      </c>
      <c r="F129" s="137" t="s">
        <v>133</v>
      </c>
      <c r="I129" s="138"/>
      <c r="J129" s="139">
        <f>BK129</f>
        <v>0</v>
      </c>
      <c r="L129" s="135"/>
      <c r="M129" s="140"/>
      <c r="N129" s="141"/>
      <c r="O129" s="141"/>
      <c r="P129" s="142">
        <f>P130+P296+P301+P317+P327+P352+P375</f>
        <v>0</v>
      </c>
      <c r="Q129" s="141"/>
      <c r="R129" s="142">
        <f>R130+R296+R301+R317+R327+R352+R375</f>
        <v>271.52108000000004</v>
      </c>
      <c r="S129" s="141"/>
      <c r="T129" s="143">
        <f>T130+T296+T301+T317+T327+T352+T375</f>
        <v>132.10399999999998</v>
      </c>
      <c r="AR129" s="136" t="s">
        <v>81</v>
      </c>
      <c r="AT129" s="144" t="s">
        <v>74</v>
      </c>
      <c r="AU129" s="144" t="s">
        <v>75</v>
      </c>
      <c r="AY129" s="136" t="s">
        <v>134</v>
      </c>
      <c r="BK129" s="145">
        <f>BK130+BK296+BK301+BK317+BK327+BK352+BK375</f>
        <v>0</v>
      </c>
    </row>
    <row r="130" spans="1:65" s="12" customFormat="1" ht="22.9" customHeight="1">
      <c r="B130" s="135"/>
      <c r="D130" s="136" t="s">
        <v>74</v>
      </c>
      <c r="E130" s="146" t="s">
        <v>81</v>
      </c>
      <c r="F130" s="146" t="s">
        <v>135</v>
      </c>
      <c r="I130" s="138"/>
      <c r="J130" s="147">
        <f>BK130</f>
        <v>0</v>
      </c>
      <c r="L130" s="135"/>
      <c r="M130" s="140"/>
      <c r="N130" s="141"/>
      <c r="O130" s="141"/>
      <c r="P130" s="142">
        <f>SUM(P131:P295)</f>
        <v>0</v>
      </c>
      <c r="Q130" s="141"/>
      <c r="R130" s="142">
        <f>SUM(R131:R295)</f>
        <v>0</v>
      </c>
      <c r="S130" s="141"/>
      <c r="T130" s="143">
        <f>SUM(T131:T295)</f>
        <v>132.10399999999998</v>
      </c>
      <c r="AR130" s="136" t="s">
        <v>81</v>
      </c>
      <c r="AT130" s="144" t="s">
        <v>74</v>
      </c>
      <c r="AU130" s="144" t="s">
        <v>81</v>
      </c>
      <c r="AY130" s="136" t="s">
        <v>134</v>
      </c>
      <c r="BK130" s="145">
        <f>SUM(BK131:BK295)</f>
        <v>0</v>
      </c>
    </row>
    <row r="131" spans="1:65" s="2" customFormat="1" ht="16.5" customHeight="1">
      <c r="A131" s="32"/>
      <c r="B131" s="148"/>
      <c r="C131" s="149" t="s">
        <v>81</v>
      </c>
      <c r="D131" s="149" t="s">
        <v>136</v>
      </c>
      <c r="E131" s="150" t="s">
        <v>137</v>
      </c>
      <c r="F131" s="151" t="s">
        <v>138</v>
      </c>
      <c r="G131" s="152" t="s">
        <v>139</v>
      </c>
      <c r="H131" s="153">
        <v>2</v>
      </c>
      <c r="I131" s="154"/>
      <c r="J131" s="155">
        <f>ROUND(I131*H131,2)</f>
        <v>0</v>
      </c>
      <c r="K131" s="151" t="s">
        <v>1</v>
      </c>
      <c r="L131" s="33"/>
      <c r="M131" s="156" t="s">
        <v>1</v>
      </c>
      <c r="N131" s="157" t="s">
        <v>40</v>
      </c>
      <c r="O131" s="58"/>
      <c r="P131" s="158">
        <f>O131*H131</f>
        <v>0</v>
      </c>
      <c r="Q131" s="158">
        <v>0</v>
      </c>
      <c r="R131" s="158">
        <f>Q131*H131</f>
        <v>0</v>
      </c>
      <c r="S131" s="158">
        <v>0</v>
      </c>
      <c r="T131" s="159">
        <f>S131*H131</f>
        <v>0</v>
      </c>
      <c r="U131" s="32"/>
      <c r="V131" s="32"/>
      <c r="W131" s="32"/>
      <c r="X131" s="32"/>
      <c r="Y131" s="32"/>
      <c r="Z131" s="32"/>
      <c r="AA131" s="32"/>
      <c r="AB131" s="32"/>
      <c r="AC131" s="32"/>
      <c r="AD131" s="32"/>
      <c r="AE131" s="32"/>
      <c r="AR131" s="160" t="s">
        <v>140</v>
      </c>
      <c r="AT131" s="160" t="s">
        <v>136</v>
      </c>
      <c r="AU131" s="160" t="s">
        <v>83</v>
      </c>
      <c r="AY131" s="17" t="s">
        <v>134</v>
      </c>
      <c r="BE131" s="161">
        <f>IF(N131="základní",J131,0)</f>
        <v>0</v>
      </c>
      <c r="BF131" s="161">
        <f>IF(N131="snížená",J131,0)</f>
        <v>0</v>
      </c>
      <c r="BG131" s="161">
        <f>IF(N131="zákl. přenesená",J131,0)</f>
        <v>0</v>
      </c>
      <c r="BH131" s="161">
        <f>IF(N131="sníž. přenesená",J131,0)</f>
        <v>0</v>
      </c>
      <c r="BI131" s="161">
        <f>IF(N131="nulová",J131,0)</f>
        <v>0</v>
      </c>
      <c r="BJ131" s="17" t="s">
        <v>81</v>
      </c>
      <c r="BK131" s="161">
        <f>ROUND(I131*H131,2)</f>
        <v>0</v>
      </c>
      <c r="BL131" s="17" t="s">
        <v>140</v>
      </c>
      <c r="BM131" s="160" t="s">
        <v>141</v>
      </c>
    </row>
    <row r="132" spans="1:65" s="2" customFormat="1" ht="11.25">
      <c r="A132" s="32"/>
      <c r="B132" s="33"/>
      <c r="C132" s="32"/>
      <c r="D132" s="162" t="s">
        <v>142</v>
      </c>
      <c r="E132" s="32"/>
      <c r="F132" s="163" t="s">
        <v>143</v>
      </c>
      <c r="G132" s="32"/>
      <c r="H132" s="32"/>
      <c r="I132" s="164"/>
      <c r="J132" s="32"/>
      <c r="K132" s="32"/>
      <c r="L132" s="33"/>
      <c r="M132" s="165"/>
      <c r="N132" s="166"/>
      <c r="O132" s="58"/>
      <c r="P132" s="58"/>
      <c r="Q132" s="58"/>
      <c r="R132" s="58"/>
      <c r="S132" s="58"/>
      <c r="T132" s="59"/>
      <c r="U132" s="32"/>
      <c r="V132" s="32"/>
      <c r="W132" s="32"/>
      <c r="X132" s="32"/>
      <c r="Y132" s="32"/>
      <c r="Z132" s="32"/>
      <c r="AA132" s="32"/>
      <c r="AB132" s="32"/>
      <c r="AC132" s="32"/>
      <c r="AD132" s="32"/>
      <c r="AE132" s="32"/>
      <c r="AT132" s="17" t="s">
        <v>142</v>
      </c>
      <c r="AU132" s="17" t="s">
        <v>83</v>
      </c>
    </row>
    <row r="133" spans="1:65" s="2" customFormat="1" ht="19.5">
      <c r="A133" s="32"/>
      <c r="B133" s="33"/>
      <c r="C133" s="32"/>
      <c r="D133" s="162" t="s">
        <v>144</v>
      </c>
      <c r="E133" s="32"/>
      <c r="F133" s="167" t="s">
        <v>145</v>
      </c>
      <c r="G133" s="32"/>
      <c r="H133" s="32"/>
      <c r="I133" s="164"/>
      <c r="J133" s="32"/>
      <c r="K133" s="32"/>
      <c r="L133" s="33"/>
      <c r="M133" s="165"/>
      <c r="N133" s="166"/>
      <c r="O133" s="58"/>
      <c r="P133" s="58"/>
      <c r="Q133" s="58"/>
      <c r="R133" s="58"/>
      <c r="S133" s="58"/>
      <c r="T133" s="59"/>
      <c r="U133" s="32"/>
      <c r="V133" s="32"/>
      <c r="W133" s="32"/>
      <c r="X133" s="32"/>
      <c r="Y133" s="32"/>
      <c r="Z133" s="32"/>
      <c r="AA133" s="32"/>
      <c r="AB133" s="32"/>
      <c r="AC133" s="32"/>
      <c r="AD133" s="32"/>
      <c r="AE133" s="32"/>
      <c r="AT133" s="17" t="s">
        <v>144</v>
      </c>
      <c r="AU133" s="17" t="s">
        <v>83</v>
      </c>
    </row>
    <row r="134" spans="1:65" s="13" customFormat="1" ht="11.25">
      <c r="B134" s="168"/>
      <c r="D134" s="162" t="s">
        <v>146</v>
      </c>
      <c r="E134" s="169" t="s">
        <v>1</v>
      </c>
      <c r="F134" s="170" t="s">
        <v>83</v>
      </c>
      <c r="H134" s="171">
        <v>2</v>
      </c>
      <c r="I134" s="172"/>
      <c r="L134" s="168"/>
      <c r="M134" s="173"/>
      <c r="N134" s="174"/>
      <c r="O134" s="174"/>
      <c r="P134" s="174"/>
      <c r="Q134" s="174"/>
      <c r="R134" s="174"/>
      <c r="S134" s="174"/>
      <c r="T134" s="175"/>
      <c r="AT134" s="169" t="s">
        <v>146</v>
      </c>
      <c r="AU134" s="169" t="s">
        <v>83</v>
      </c>
      <c r="AV134" s="13" t="s">
        <v>83</v>
      </c>
      <c r="AW134" s="13" t="s">
        <v>32</v>
      </c>
      <c r="AX134" s="13" t="s">
        <v>81</v>
      </c>
      <c r="AY134" s="169" t="s">
        <v>134</v>
      </c>
    </row>
    <row r="135" spans="1:65" s="2" customFormat="1" ht="24">
      <c r="A135" s="32"/>
      <c r="B135" s="148"/>
      <c r="C135" s="149" t="s">
        <v>83</v>
      </c>
      <c r="D135" s="149" t="s">
        <v>136</v>
      </c>
      <c r="E135" s="150" t="s">
        <v>147</v>
      </c>
      <c r="F135" s="151" t="s">
        <v>148</v>
      </c>
      <c r="G135" s="152" t="s">
        <v>139</v>
      </c>
      <c r="H135" s="153">
        <v>1</v>
      </c>
      <c r="I135" s="154"/>
      <c r="J135" s="155">
        <f>ROUND(I135*H135,2)</f>
        <v>0</v>
      </c>
      <c r="K135" s="151" t="s">
        <v>1</v>
      </c>
      <c r="L135" s="33"/>
      <c r="M135" s="156" t="s">
        <v>1</v>
      </c>
      <c r="N135" s="157" t="s">
        <v>40</v>
      </c>
      <c r="O135" s="58"/>
      <c r="P135" s="158">
        <f>O135*H135</f>
        <v>0</v>
      </c>
      <c r="Q135" s="158">
        <v>0</v>
      </c>
      <c r="R135" s="158">
        <f>Q135*H135</f>
        <v>0</v>
      </c>
      <c r="S135" s="158">
        <v>0</v>
      </c>
      <c r="T135" s="159">
        <f>S135*H135</f>
        <v>0</v>
      </c>
      <c r="U135" s="32"/>
      <c r="V135" s="32"/>
      <c r="W135" s="32"/>
      <c r="X135" s="32"/>
      <c r="Y135" s="32"/>
      <c r="Z135" s="32"/>
      <c r="AA135" s="32"/>
      <c r="AB135" s="32"/>
      <c r="AC135" s="32"/>
      <c r="AD135" s="32"/>
      <c r="AE135" s="32"/>
      <c r="AR135" s="160" t="s">
        <v>140</v>
      </c>
      <c r="AT135" s="160" t="s">
        <v>136</v>
      </c>
      <c r="AU135" s="160" t="s">
        <v>83</v>
      </c>
      <c r="AY135" s="17" t="s">
        <v>134</v>
      </c>
      <c r="BE135" s="161">
        <f>IF(N135="základní",J135,0)</f>
        <v>0</v>
      </c>
      <c r="BF135" s="161">
        <f>IF(N135="snížená",J135,0)</f>
        <v>0</v>
      </c>
      <c r="BG135" s="161">
        <f>IF(N135="zákl. přenesená",J135,0)</f>
        <v>0</v>
      </c>
      <c r="BH135" s="161">
        <f>IF(N135="sníž. přenesená",J135,0)</f>
        <v>0</v>
      </c>
      <c r="BI135" s="161">
        <f>IF(N135="nulová",J135,0)</f>
        <v>0</v>
      </c>
      <c r="BJ135" s="17" t="s">
        <v>81</v>
      </c>
      <c r="BK135" s="161">
        <f>ROUND(I135*H135,2)</f>
        <v>0</v>
      </c>
      <c r="BL135" s="17" t="s">
        <v>140</v>
      </c>
      <c r="BM135" s="160" t="s">
        <v>149</v>
      </c>
    </row>
    <row r="136" spans="1:65" s="2" customFormat="1" ht="78">
      <c r="A136" s="32"/>
      <c r="B136" s="33"/>
      <c r="C136" s="32"/>
      <c r="D136" s="162" t="s">
        <v>142</v>
      </c>
      <c r="E136" s="32"/>
      <c r="F136" s="163" t="s">
        <v>150</v>
      </c>
      <c r="G136" s="32"/>
      <c r="H136" s="32"/>
      <c r="I136" s="164"/>
      <c r="J136" s="32"/>
      <c r="K136" s="32"/>
      <c r="L136" s="33"/>
      <c r="M136" s="165"/>
      <c r="N136" s="166"/>
      <c r="O136" s="58"/>
      <c r="P136" s="58"/>
      <c r="Q136" s="58"/>
      <c r="R136" s="58"/>
      <c r="S136" s="58"/>
      <c r="T136" s="59"/>
      <c r="U136" s="32"/>
      <c r="V136" s="32"/>
      <c r="W136" s="32"/>
      <c r="X136" s="32"/>
      <c r="Y136" s="32"/>
      <c r="Z136" s="32"/>
      <c r="AA136" s="32"/>
      <c r="AB136" s="32"/>
      <c r="AC136" s="32"/>
      <c r="AD136" s="32"/>
      <c r="AE136" s="32"/>
      <c r="AT136" s="17" t="s">
        <v>142</v>
      </c>
      <c r="AU136" s="17" t="s">
        <v>83</v>
      </c>
    </row>
    <row r="137" spans="1:65" s="2" customFormat="1" ht="19.5">
      <c r="A137" s="32"/>
      <c r="B137" s="33"/>
      <c r="C137" s="32"/>
      <c r="D137" s="162" t="s">
        <v>144</v>
      </c>
      <c r="E137" s="32"/>
      <c r="F137" s="167" t="s">
        <v>145</v>
      </c>
      <c r="G137" s="32"/>
      <c r="H137" s="32"/>
      <c r="I137" s="164"/>
      <c r="J137" s="32"/>
      <c r="K137" s="32"/>
      <c r="L137" s="33"/>
      <c r="M137" s="165"/>
      <c r="N137" s="166"/>
      <c r="O137" s="58"/>
      <c r="P137" s="58"/>
      <c r="Q137" s="58"/>
      <c r="R137" s="58"/>
      <c r="S137" s="58"/>
      <c r="T137" s="59"/>
      <c r="U137" s="32"/>
      <c r="V137" s="32"/>
      <c r="W137" s="32"/>
      <c r="X137" s="32"/>
      <c r="Y137" s="32"/>
      <c r="Z137" s="32"/>
      <c r="AA137" s="32"/>
      <c r="AB137" s="32"/>
      <c r="AC137" s="32"/>
      <c r="AD137" s="32"/>
      <c r="AE137" s="32"/>
      <c r="AT137" s="17" t="s">
        <v>144</v>
      </c>
      <c r="AU137" s="17" t="s">
        <v>83</v>
      </c>
    </row>
    <row r="138" spans="1:65" s="13" customFormat="1" ht="11.25">
      <c r="B138" s="168"/>
      <c r="D138" s="162" t="s">
        <v>146</v>
      </c>
      <c r="E138" s="169" t="s">
        <v>1</v>
      </c>
      <c r="F138" s="170" t="s">
        <v>81</v>
      </c>
      <c r="H138" s="171">
        <v>1</v>
      </c>
      <c r="I138" s="172"/>
      <c r="L138" s="168"/>
      <c r="M138" s="173"/>
      <c r="N138" s="174"/>
      <c r="O138" s="174"/>
      <c r="P138" s="174"/>
      <c r="Q138" s="174"/>
      <c r="R138" s="174"/>
      <c r="S138" s="174"/>
      <c r="T138" s="175"/>
      <c r="AT138" s="169" t="s">
        <v>146</v>
      </c>
      <c r="AU138" s="169" t="s">
        <v>83</v>
      </c>
      <c r="AV138" s="13" t="s">
        <v>83</v>
      </c>
      <c r="AW138" s="13" t="s">
        <v>32</v>
      </c>
      <c r="AX138" s="13" t="s">
        <v>81</v>
      </c>
      <c r="AY138" s="169" t="s">
        <v>134</v>
      </c>
    </row>
    <row r="139" spans="1:65" s="2" customFormat="1" ht="24">
      <c r="A139" s="32"/>
      <c r="B139" s="148"/>
      <c r="C139" s="149" t="s">
        <v>151</v>
      </c>
      <c r="D139" s="149" t="s">
        <v>136</v>
      </c>
      <c r="E139" s="150" t="s">
        <v>152</v>
      </c>
      <c r="F139" s="151" t="s">
        <v>153</v>
      </c>
      <c r="G139" s="152" t="s">
        <v>139</v>
      </c>
      <c r="H139" s="153">
        <v>1</v>
      </c>
      <c r="I139" s="154"/>
      <c r="J139" s="155">
        <f>ROUND(I139*H139,2)</f>
        <v>0</v>
      </c>
      <c r="K139" s="151" t="s">
        <v>1</v>
      </c>
      <c r="L139" s="33"/>
      <c r="M139" s="156" t="s">
        <v>1</v>
      </c>
      <c r="N139" s="157" t="s">
        <v>40</v>
      </c>
      <c r="O139" s="58"/>
      <c r="P139" s="158">
        <f>O139*H139</f>
        <v>0</v>
      </c>
      <c r="Q139" s="158">
        <v>0</v>
      </c>
      <c r="R139" s="158">
        <f>Q139*H139</f>
        <v>0</v>
      </c>
      <c r="S139" s="158">
        <v>0</v>
      </c>
      <c r="T139" s="159">
        <f>S139*H139</f>
        <v>0</v>
      </c>
      <c r="U139" s="32"/>
      <c r="V139" s="32"/>
      <c r="W139" s="32"/>
      <c r="X139" s="32"/>
      <c r="Y139" s="32"/>
      <c r="Z139" s="32"/>
      <c r="AA139" s="32"/>
      <c r="AB139" s="32"/>
      <c r="AC139" s="32"/>
      <c r="AD139" s="32"/>
      <c r="AE139" s="32"/>
      <c r="AR139" s="160" t="s">
        <v>140</v>
      </c>
      <c r="AT139" s="160" t="s">
        <v>136</v>
      </c>
      <c r="AU139" s="160" t="s">
        <v>83</v>
      </c>
      <c r="AY139" s="17" t="s">
        <v>134</v>
      </c>
      <c r="BE139" s="161">
        <f>IF(N139="základní",J139,0)</f>
        <v>0</v>
      </c>
      <c r="BF139" s="161">
        <f>IF(N139="snížená",J139,0)</f>
        <v>0</v>
      </c>
      <c r="BG139" s="161">
        <f>IF(N139="zákl. přenesená",J139,0)</f>
        <v>0</v>
      </c>
      <c r="BH139" s="161">
        <f>IF(N139="sníž. přenesená",J139,0)</f>
        <v>0</v>
      </c>
      <c r="BI139" s="161">
        <f>IF(N139="nulová",J139,0)</f>
        <v>0</v>
      </c>
      <c r="BJ139" s="17" t="s">
        <v>81</v>
      </c>
      <c r="BK139" s="161">
        <f>ROUND(I139*H139,2)</f>
        <v>0</v>
      </c>
      <c r="BL139" s="17" t="s">
        <v>140</v>
      </c>
      <c r="BM139" s="160" t="s">
        <v>154</v>
      </c>
    </row>
    <row r="140" spans="1:65" s="2" customFormat="1" ht="126.75">
      <c r="A140" s="32"/>
      <c r="B140" s="33"/>
      <c r="C140" s="32"/>
      <c r="D140" s="162" t="s">
        <v>142</v>
      </c>
      <c r="E140" s="32"/>
      <c r="F140" s="163" t="s">
        <v>155</v>
      </c>
      <c r="G140" s="32"/>
      <c r="H140" s="32"/>
      <c r="I140" s="164"/>
      <c r="J140" s="32"/>
      <c r="K140" s="32"/>
      <c r="L140" s="33"/>
      <c r="M140" s="165"/>
      <c r="N140" s="166"/>
      <c r="O140" s="58"/>
      <c r="P140" s="58"/>
      <c r="Q140" s="58"/>
      <c r="R140" s="58"/>
      <c r="S140" s="58"/>
      <c r="T140" s="59"/>
      <c r="U140" s="32"/>
      <c r="V140" s="32"/>
      <c r="W140" s="32"/>
      <c r="X140" s="32"/>
      <c r="Y140" s="32"/>
      <c r="Z140" s="32"/>
      <c r="AA140" s="32"/>
      <c r="AB140" s="32"/>
      <c r="AC140" s="32"/>
      <c r="AD140" s="32"/>
      <c r="AE140" s="32"/>
      <c r="AT140" s="17" t="s">
        <v>142</v>
      </c>
      <c r="AU140" s="17" t="s">
        <v>83</v>
      </c>
    </row>
    <row r="141" spans="1:65" s="2" customFormat="1" ht="19.5">
      <c r="A141" s="32"/>
      <c r="B141" s="33"/>
      <c r="C141" s="32"/>
      <c r="D141" s="162" t="s">
        <v>144</v>
      </c>
      <c r="E141" s="32"/>
      <c r="F141" s="167" t="s">
        <v>145</v>
      </c>
      <c r="G141" s="32"/>
      <c r="H141" s="32"/>
      <c r="I141" s="164"/>
      <c r="J141" s="32"/>
      <c r="K141" s="32"/>
      <c r="L141" s="33"/>
      <c r="M141" s="165"/>
      <c r="N141" s="166"/>
      <c r="O141" s="58"/>
      <c r="P141" s="58"/>
      <c r="Q141" s="58"/>
      <c r="R141" s="58"/>
      <c r="S141" s="58"/>
      <c r="T141" s="59"/>
      <c r="U141" s="32"/>
      <c r="V141" s="32"/>
      <c r="W141" s="32"/>
      <c r="X141" s="32"/>
      <c r="Y141" s="32"/>
      <c r="Z141" s="32"/>
      <c r="AA141" s="32"/>
      <c r="AB141" s="32"/>
      <c r="AC141" s="32"/>
      <c r="AD141" s="32"/>
      <c r="AE141" s="32"/>
      <c r="AT141" s="17" t="s">
        <v>144</v>
      </c>
      <c r="AU141" s="17" t="s">
        <v>83</v>
      </c>
    </row>
    <row r="142" spans="1:65" s="13" customFormat="1" ht="11.25">
      <c r="B142" s="168"/>
      <c r="D142" s="162" t="s">
        <v>146</v>
      </c>
      <c r="E142" s="169" t="s">
        <v>1</v>
      </c>
      <c r="F142" s="170" t="s">
        <v>81</v>
      </c>
      <c r="H142" s="171">
        <v>1</v>
      </c>
      <c r="I142" s="172"/>
      <c r="L142" s="168"/>
      <c r="M142" s="173"/>
      <c r="N142" s="174"/>
      <c r="O142" s="174"/>
      <c r="P142" s="174"/>
      <c r="Q142" s="174"/>
      <c r="R142" s="174"/>
      <c r="S142" s="174"/>
      <c r="T142" s="175"/>
      <c r="AT142" s="169" t="s">
        <v>146</v>
      </c>
      <c r="AU142" s="169" t="s">
        <v>83</v>
      </c>
      <c r="AV142" s="13" t="s">
        <v>83</v>
      </c>
      <c r="AW142" s="13" t="s">
        <v>32</v>
      </c>
      <c r="AX142" s="13" t="s">
        <v>81</v>
      </c>
      <c r="AY142" s="169" t="s">
        <v>134</v>
      </c>
    </row>
    <row r="143" spans="1:65" s="2" customFormat="1" ht="33" customHeight="1">
      <c r="A143" s="32"/>
      <c r="B143" s="148"/>
      <c r="C143" s="149" t="s">
        <v>140</v>
      </c>
      <c r="D143" s="149" t="s">
        <v>136</v>
      </c>
      <c r="E143" s="150" t="s">
        <v>156</v>
      </c>
      <c r="F143" s="151" t="s">
        <v>157</v>
      </c>
      <c r="G143" s="152" t="s">
        <v>139</v>
      </c>
      <c r="H143" s="153">
        <v>1</v>
      </c>
      <c r="I143" s="154"/>
      <c r="J143" s="155">
        <f>ROUND(I143*H143,2)</f>
        <v>0</v>
      </c>
      <c r="K143" s="151" t="s">
        <v>1</v>
      </c>
      <c r="L143" s="33"/>
      <c r="M143" s="156" t="s">
        <v>1</v>
      </c>
      <c r="N143" s="157" t="s">
        <v>40</v>
      </c>
      <c r="O143" s="58"/>
      <c r="P143" s="158">
        <f>O143*H143</f>
        <v>0</v>
      </c>
      <c r="Q143" s="158">
        <v>0</v>
      </c>
      <c r="R143" s="158">
        <f>Q143*H143</f>
        <v>0</v>
      </c>
      <c r="S143" s="158">
        <v>0</v>
      </c>
      <c r="T143" s="159">
        <f>S143*H143</f>
        <v>0</v>
      </c>
      <c r="U143" s="32"/>
      <c r="V143" s="32"/>
      <c r="W143" s="32"/>
      <c r="X143" s="32"/>
      <c r="Y143" s="32"/>
      <c r="Z143" s="32"/>
      <c r="AA143" s="32"/>
      <c r="AB143" s="32"/>
      <c r="AC143" s="32"/>
      <c r="AD143" s="32"/>
      <c r="AE143" s="32"/>
      <c r="AR143" s="160" t="s">
        <v>140</v>
      </c>
      <c r="AT143" s="160" t="s">
        <v>136</v>
      </c>
      <c r="AU143" s="160" t="s">
        <v>83</v>
      </c>
      <c r="AY143" s="17" t="s">
        <v>134</v>
      </c>
      <c r="BE143" s="161">
        <f>IF(N143="základní",J143,0)</f>
        <v>0</v>
      </c>
      <c r="BF143" s="161">
        <f>IF(N143="snížená",J143,0)</f>
        <v>0</v>
      </c>
      <c r="BG143" s="161">
        <f>IF(N143="zákl. přenesená",J143,0)</f>
        <v>0</v>
      </c>
      <c r="BH143" s="161">
        <f>IF(N143="sníž. přenesená",J143,0)</f>
        <v>0</v>
      </c>
      <c r="BI143" s="161">
        <f>IF(N143="nulová",J143,0)</f>
        <v>0</v>
      </c>
      <c r="BJ143" s="17" t="s">
        <v>81</v>
      </c>
      <c r="BK143" s="161">
        <f>ROUND(I143*H143,2)</f>
        <v>0</v>
      </c>
      <c r="BL143" s="17" t="s">
        <v>140</v>
      </c>
      <c r="BM143" s="160" t="s">
        <v>158</v>
      </c>
    </row>
    <row r="144" spans="1:65" s="2" customFormat="1" ht="19.5">
      <c r="A144" s="32"/>
      <c r="B144" s="33"/>
      <c r="C144" s="32"/>
      <c r="D144" s="162" t="s">
        <v>142</v>
      </c>
      <c r="E144" s="32"/>
      <c r="F144" s="163" t="s">
        <v>157</v>
      </c>
      <c r="G144" s="32"/>
      <c r="H144" s="32"/>
      <c r="I144" s="164"/>
      <c r="J144" s="32"/>
      <c r="K144" s="32"/>
      <c r="L144" s="33"/>
      <c r="M144" s="165"/>
      <c r="N144" s="166"/>
      <c r="O144" s="58"/>
      <c r="P144" s="58"/>
      <c r="Q144" s="58"/>
      <c r="R144" s="58"/>
      <c r="S144" s="58"/>
      <c r="T144" s="59"/>
      <c r="U144" s="32"/>
      <c r="V144" s="32"/>
      <c r="W144" s="32"/>
      <c r="X144" s="32"/>
      <c r="Y144" s="32"/>
      <c r="Z144" s="32"/>
      <c r="AA144" s="32"/>
      <c r="AB144" s="32"/>
      <c r="AC144" s="32"/>
      <c r="AD144" s="32"/>
      <c r="AE144" s="32"/>
      <c r="AT144" s="17" t="s">
        <v>142</v>
      </c>
      <c r="AU144" s="17" t="s">
        <v>83</v>
      </c>
    </row>
    <row r="145" spans="1:65" s="2" customFormat="1" ht="19.5">
      <c r="A145" s="32"/>
      <c r="B145" s="33"/>
      <c r="C145" s="32"/>
      <c r="D145" s="162" t="s">
        <v>144</v>
      </c>
      <c r="E145" s="32"/>
      <c r="F145" s="167" t="s">
        <v>145</v>
      </c>
      <c r="G145" s="32"/>
      <c r="H145" s="32"/>
      <c r="I145" s="164"/>
      <c r="J145" s="32"/>
      <c r="K145" s="32"/>
      <c r="L145" s="33"/>
      <c r="M145" s="165"/>
      <c r="N145" s="166"/>
      <c r="O145" s="58"/>
      <c r="P145" s="58"/>
      <c r="Q145" s="58"/>
      <c r="R145" s="58"/>
      <c r="S145" s="58"/>
      <c r="T145" s="59"/>
      <c r="U145" s="32"/>
      <c r="V145" s="32"/>
      <c r="W145" s="32"/>
      <c r="X145" s="32"/>
      <c r="Y145" s="32"/>
      <c r="Z145" s="32"/>
      <c r="AA145" s="32"/>
      <c r="AB145" s="32"/>
      <c r="AC145" s="32"/>
      <c r="AD145" s="32"/>
      <c r="AE145" s="32"/>
      <c r="AT145" s="17" t="s">
        <v>144</v>
      </c>
      <c r="AU145" s="17" t="s">
        <v>83</v>
      </c>
    </row>
    <row r="146" spans="1:65" s="13" customFormat="1" ht="11.25">
      <c r="B146" s="168"/>
      <c r="D146" s="162" t="s">
        <v>146</v>
      </c>
      <c r="E146" s="169" t="s">
        <v>1</v>
      </c>
      <c r="F146" s="170" t="s">
        <v>81</v>
      </c>
      <c r="H146" s="171">
        <v>1</v>
      </c>
      <c r="I146" s="172"/>
      <c r="L146" s="168"/>
      <c r="M146" s="173"/>
      <c r="N146" s="174"/>
      <c r="O146" s="174"/>
      <c r="P146" s="174"/>
      <c r="Q146" s="174"/>
      <c r="R146" s="174"/>
      <c r="S146" s="174"/>
      <c r="T146" s="175"/>
      <c r="AT146" s="169" t="s">
        <v>146</v>
      </c>
      <c r="AU146" s="169" t="s">
        <v>83</v>
      </c>
      <c r="AV146" s="13" t="s">
        <v>83</v>
      </c>
      <c r="AW146" s="13" t="s">
        <v>32</v>
      </c>
      <c r="AX146" s="13" t="s">
        <v>81</v>
      </c>
      <c r="AY146" s="169" t="s">
        <v>134</v>
      </c>
    </row>
    <row r="147" spans="1:65" s="2" customFormat="1" ht="24">
      <c r="A147" s="32"/>
      <c r="B147" s="148"/>
      <c r="C147" s="149" t="s">
        <v>159</v>
      </c>
      <c r="D147" s="149" t="s">
        <v>136</v>
      </c>
      <c r="E147" s="150" t="s">
        <v>160</v>
      </c>
      <c r="F147" s="151" t="s">
        <v>161</v>
      </c>
      <c r="G147" s="152" t="s">
        <v>139</v>
      </c>
      <c r="H147" s="153">
        <v>1</v>
      </c>
      <c r="I147" s="154"/>
      <c r="J147" s="155">
        <f>ROUND(I147*H147,2)</f>
        <v>0</v>
      </c>
      <c r="K147" s="151" t="s">
        <v>1</v>
      </c>
      <c r="L147" s="33"/>
      <c r="M147" s="156" t="s">
        <v>1</v>
      </c>
      <c r="N147" s="157" t="s">
        <v>40</v>
      </c>
      <c r="O147" s="58"/>
      <c r="P147" s="158">
        <f>O147*H147</f>
        <v>0</v>
      </c>
      <c r="Q147" s="158">
        <v>0</v>
      </c>
      <c r="R147" s="158">
        <f>Q147*H147</f>
        <v>0</v>
      </c>
      <c r="S147" s="158">
        <v>0</v>
      </c>
      <c r="T147" s="159">
        <f>S147*H147</f>
        <v>0</v>
      </c>
      <c r="U147" s="32"/>
      <c r="V147" s="32"/>
      <c r="W147" s="32"/>
      <c r="X147" s="32"/>
      <c r="Y147" s="32"/>
      <c r="Z147" s="32"/>
      <c r="AA147" s="32"/>
      <c r="AB147" s="32"/>
      <c r="AC147" s="32"/>
      <c r="AD147" s="32"/>
      <c r="AE147" s="32"/>
      <c r="AR147" s="160" t="s">
        <v>140</v>
      </c>
      <c r="AT147" s="160" t="s">
        <v>136</v>
      </c>
      <c r="AU147" s="160" t="s">
        <v>83</v>
      </c>
      <c r="AY147" s="17" t="s">
        <v>134</v>
      </c>
      <c r="BE147" s="161">
        <f>IF(N147="základní",J147,0)</f>
        <v>0</v>
      </c>
      <c r="BF147" s="161">
        <f>IF(N147="snížená",J147,0)</f>
        <v>0</v>
      </c>
      <c r="BG147" s="161">
        <f>IF(N147="zákl. přenesená",J147,0)</f>
        <v>0</v>
      </c>
      <c r="BH147" s="161">
        <f>IF(N147="sníž. přenesená",J147,0)</f>
        <v>0</v>
      </c>
      <c r="BI147" s="161">
        <f>IF(N147="nulová",J147,0)</f>
        <v>0</v>
      </c>
      <c r="BJ147" s="17" t="s">
        <v>81</v>
      </c>
      <c r="BK147" s="161">
        <f>ROUND(I147*H147,2)</f>
        <v>0</v>
      </c>
      <c r="BL147" s="17" t="s">
        <v>140</v>
      </c>
      <c r="BM147" s="160" t="s">
        <v>162</v>
      </c>
    </row>
    <row r="148" spans="1:65" s="2" customFormat="1" ht="87.75">
      <c r="A148" s="32"/>
      <c r="B148" s="33"/>
      <c r="C148" s="32"/>
      <c r="D148" s="162" t="s">
        <v>142</v>
      </c>
      <c r="E148" s="32"/>
      <c r="F148" s="163" t="s">
        <v>163</v>
      </c>
      <c r="G148" s="32"/>
      <c r="H148" s="32"/>
      <c r="I148" s="164"/>
      <c r="J148" s="32"/>
      <c r="K148" s="32"/>
      <c r="L148" s="33"/>
      <c r="M148" s="165"/>
      <c r="N148" s="166"/>
      <c r="O148" s="58"/>
      <c r="P148" s="58"/>
      <c r="Q148" s="58"/>
      <c r="R148" s="58"/>
      <c r="S148" s="58"/>
      <c r="T148" s="59"/>
      <c r="U148" s="32"/>
      <c r="V148" s="32"/>
      <c r="W148" s="32"/>
      <c r="X148" s="32"/>
      <c r="Y148" s="32"/>
      <c r="Z148" s="32"/>
      <c r="AA148" s="32"/>
      <c r="AB148" s="32"/>
      <c r="AC148" s="32"/>
      <c r="AD148" s="32"/>
      <c r="AE148" s="32"/>
      <c r="AT148" s="17" t="s">
        <v>142</v>
      </c>
      <c r="AU148" s="17" t="s">
        <v>83</v>
      </c>
    </row>
    <row r="149" spans="1:65" s="2" customFormat="1" ht="19.5">
      <c r="A149" s="32"/>
      <c r="B149" s="33"/>
      <c r="C149" s="32"/>
      <c r="D149" s="162" t="s">
        <v>144</v>
      </c>
      <c r="E149" s="32"/>
      <c r="F149" s="167" t="s">
        <v>145</v>
      </c>
      <c r="G149" s="32"/>
      <c r="H149" s="32"/>
      <c r="I149" s="164"/>
      <c r="J149" s="32"/>
      <c r="K149" s="32"/>
      <c r="L149" s="33"/>
      <c r="M149" s="165"/>
      <c r="N149" s="166"/>
      <c r="O149" s="58"/>
      <c r="P149" s="58"/>
      <c r="Q149" s="58"/>
      <c r="R149" s="58"/>
      <c r="S149" s="58"/>
      <c r="T149" s="59"/>
      <c r="U149" s="32"/>
      <c r="V149" s="32"/>
      <c r="W149" s="32"/>
      <c r="X149" s="32"/>
      <c r="Y149" s="32"/>
      <c r="Z149" s="32"/>
      <c r="AA149" s="32"/>
      <c r="AB149" s="32"/>
      <c r="AC149" s="32"/>
      <c r="AD149" s="32"/>
      <c r="AE149" s="32"/>
      <c r="AT149" s="17" t="s">
        <v>144</v>
      </c>
      <c r="AU149" s="17" t="s">
        <v>83</v>
      </c>
    </row>
    <row r="150" spans="1:65" s="13" customFormat="1" ht="11.25">
      <c r="B150" s="168"/>
      <c r="D150" s="162" t="s">
        <v>146</v>
      </c>
      <c r="E150" s="169" t="s">
        <v>1</v>
      </c>
      <c r="F150" s="170" t="s">
        <v>81</v>
      </c>
      <c r="H150" s="171">
        <v>1</v>
      </c>
      <c r="I150" s="172"/>
      <c r="L150" s="168"/>
      <c r="M150" s="173"/>
      <c r="N150" s="174"/>
      <c r="O150" s="174"/>
      <c r="P150" s="174"/>
      <c r="Q150" s="174"/>
      <c r="R150" s="174"/>
      <c r="S150" s="174"/>
      <c r="T150" s="175"/>
      <c r="AT150" s="169" t="s">
        <v>146</v>
      </c>
      <c r="AU150" s="169" t="s">
        <v>83</v>
      </c>
      <c r="AV150" s="13" t="s">
        <v>83</v>
      </c>
      <c r="AW150" s="13" t="s">
        <v>32</v>
      </c>
      <c r="AX150" s="13" t="s">
        <v>81</v>
      </c>
      <c r="AY150" s="169" t="s">
        <v>134</v>
      </c>
    </row>
    <row r="151" spans="1:65" s="2" customFormat="1" ht="36">
      <c r="A151" s="32"/>
      <c r="B151" s="148"/>
      <c r="C151" s="149" t="s">
        <v>164</v>
      </c>
      <c r="D151" s="149" t="s">
        <v>136</v>
      </c>
      <c r="E151" s="150" t="s">
        <v>165</v>
      </c>
      <c r="F151" s="151" t="s">
        <v>166</v>
      </c>
      <c r="G151" s="152" t="s">
        <v>167</v>
      </c>
      <c r="H151" s="153">
        <v>15</v>
      </c>
      <c r="I151" s="154"/>
      <c r="J151" s="155">
        <f>ROUND(I151*H151,2)</f>
        <v>0</v>
      </c>
      <c r="K151" s="151" t="s">
        <v>168</v>
      </c>
      <c r="L151" s="33"/>
      <c r="M151" s="156" t="s">
        <v>1</v>
      </c>
      <c r="N151" s="157" t="s">
        <v>40</v>
      </c>
      <c r="O151" s="58"/>
      <c r="P151" s="158">
        <f>O151*H151</f>
        <v>0</v>
      </c>
      <c r="Q151" s="158">
        <v>0</v>
      </c>
      <c r="R151" s="158">
        <f>Q151*H151</f>
        <v>0</v>
      </c>
      <c r="S151" s="158">
        <v>0</v>
      </c>
      <c r="T151" s="159">
        <f>S151*H151</f>
        <v>0</v>
      </c>
      <c r="U151" s="32"/>
      <c r="V151" s="32"/>
      <c r="W151" s="32"/>
      <c r="X151" s="32"/>
      <c r="Y151" s="32"/>
      <c r="Z151" s="32"/>
      <c r="AA151" s="32"/>
      <c r="AB151" s="32"/>
      <c r="AC151" s="32"/>
      <c r="AD151" s="32"/>
      <c r="AE151" s="32"/>
      <c r="AR151" s="160" t="s">
        <v>140</v>
      </c>
      <c r="AT151" s="160" t="s">
        <v>136</v>
      </c>
      <c r="AU151" s="160" t="s">
        <v>83</v>
      </c>
      <c r="AY151" s="17" t="s">
        <v>134</v>
      </c>
      <c r="BE151" s="161">
        <f>IF(N151="základní",J151,0)</f>
        <v>0</v>
      </c>
      <c r="BF151" s="161">
        <f>IF(N151="snížená",J151,0)</f>
        <v>0</v>
      </c>
      <c r="BG151" s="161">
        <f>IF(N151="zákl. přenesená",J151,0)</f>
        <v>0</v>
      </c>
      <c r="BH151" s="161">
        <f>IF(N151="sníž. přenesená",J151,0)</f>
        <v>0</v>
      </c>
      <c r="BI151" s="161">
        <f>IF(N151="nulová",J151,0)</f>
        <v>0</v>
      </c>
      <c r="BJ151" s="17" t="s">
        <v>81</v>
      </c>
      <c r="BK151" s="161">
        <f>ROUND(I151*H151,2)</f>
        <v>0</v>
      </c>
      <c r="BL151" s="17" t="s">
        <v>140</v>
      </c>
      <c r="BM151" s="160" t="s">
        <v>169</v>
      </c>
    </row>
    <row r="152" spans="1:65" s="2" customFormat="1" ht="29.25">
      <c r="A152" s="32"/>
      <c r="B152" s="33"/>
      <c r="C152" s="32"/>
      <c r="D152" s="162" t="s">
        <v>142</v>
      </c>
      <c r="E152" s="32"/>
      <c r="F152" s="163" t="s">
        <v>170</v>
      </c>
      <c r="G152" s="32"/>
      <c r="H152" s="32"/>
      <c r="I152" s="164"/>
      <c r="J152" s="32"/>
      <c r="K152" s="32"/>
      <c r="L152" s="33"/>
      <c r="M152" s="165"/>
      <c r="N152" s="166"/>
      <c r="O152" s="58"/>
      <c r="P152" s="58"/>
      <c r="Q152" s="58"/>
      <c r="R152" s="58"/>
      <c r="S152" s="58"/>
      <c r="T152" s="59"/>
      <c r="U152" s="32"/>
      <c r="V152" s="32"/>
      <c r="W152" s="32"/>
      <c r="X152" s="32"/>
      <c r="Y152" s="32"/>
      <c r="Z152" s="32"/>
      <c r="AA152" s="32"/>
      <c r="AB152" s="32"/>
      <c r="AC152" s="32"/>
      <c r="AD152" s="32"/>
      <c r="AE152" s="32"/>
      <c r="AT152" s="17" t="s">
        <v>142</v>
      </c>
      <c r="AU152" s="17" t="s">
        <v>83</v>
      </c>
    </row>
    <row r="153" spans="1:65" s="2" customFormat="1" ht="19.5">
      <c r="A153" s="32"/>
      <c r="B153" s="33"/>
      <c r="C153" s="32"/>
      <c r="D153" s="162" t="s">
        <v>144</v>
      </c>
      <c r="E153" s="32"/>
      <c r="F153" s="167" t="s">
        <v>145</v>
      </c>
      <c r="G153" s="32"/>
      <c r="H153" s="32"/>
      <c r="I153" s="164"/>
      <c r="J153" s="32"/>
      <c r="K153" s="32"/>
      <c r="L153" s="33"/>
      <c r="M153" s="165"/>
      <c r="N153" s="166"/>
      <c r="O153" s="58"/>
      <c r="P153" s="58"/>
      <c r="Q153" s="58"/>
      <c r="R153" s="58"/>
      <c r="S153" s="58"/>
      <c r="T153" s="59"/>
      <c r="U153" s="32"/>
      <c r="V153" s="32"/>
      <c r="W153" s="32"/>
      <c r="X153" s="32"/>
      <c r="Y153" s="32"/>
      <c r="Z153" s="32"/>
      <c r="AA153" s="32"/>
      <c r="AB153" s="32"/>
      <c r="AC153" s="32"/>
      <c r="AD153" s="32"/>
      <c r="AE153" s="32"/>
      <c r="AT153" s="17" t="s">
        <v>144</v>
      </c>
      <c r="AU153" s="17" t="s">
        <v>83</v>
      </c>
    </row>
    <row r="154" spans="1:65" s="13" customFormat="1" ht="11.25">
      <c r="B154" s="168"/>
      <c r="D154" s="162" t="s">
        <v>146</v>
      </c>
      <c r="E154" s="169" t="s">
        <v>1</v>
      </c>
      <c r="F154" s="170" t="s">
        <v>8</v>
      </c>
      <c r="H154" s="171">
        <v>15</v>
      </c>
      <c r="I154" s="172"/>
      <c r="L154" s="168"/>
      <c r="M154" s="173"/>
      <c r="N154" s="174"/>
      <c r="O154" s="174"/>
      <c r="P154" s="174"/>
      <c r="Q154" s="174"/>
      <c r="R154" s="174"/>
      <c r="S154" s="174"/>
      <c r="T154" s="175"/>
      <c r="AT154" s="169" t="s">
        <v>146</v>
      </c>
      <c r="AU154" s="169" t="s">
        <v>83</v>
      </c>
      <c r="AV154" s="13" t="s">
        <v>83</v>
      </c>
      <c r="AW154" s="13" t="s">
        <v>32</v>
      </c>
      <c r="AX154" s="13" t="s">
        <v>81</v>
      </c>
      <c r="AY154" s="169" t="s">
        <v>134</v>
      </c>
    </row>
    <row r="155" spans="1:65" s="2" customFormat="1" ht="24">
      <c r="A155" s="32"/>
      <c r="B155" s="148"/>
      <c r="C155" s="149" t="s">
        <v>171</v>
      </c>
      <c r="D155" s="149" t="s">
        <v>136</v>
      </c>
      <c r="E155" s="150" t="s">
        <v>172</v>
      </c>
      <c r="F155" s="151" t="s">
        <v>173</v>
      </c>
      <c r="G155" s="152" t="s">
        <v>174</v>
      </c>
      <c r="H155" s="153">
        <v>15</v>
      </c>
      <c r="I155" s="154"/>
      <c r="J155" s="155">
        <f>ROUND(I155*H155,2)</f>
        <v>0</v>
      </c>
      <c r="K155" s="151" t="s">
        <v>168</v>
      </c>
      <c r="L155" s="33"/>
      <c r="M155" s="156" t="s">
        <v>1</v>
      </c>
      <c r="N155" s="157" t="s">
        <v>40</v>
      </c>
      <c r="O155" s="58"/>
      <c r="P155" s="158">
        <f>O155*H155</f>
        <v>0</v>
      </c>
      <c r="Q155" s="158">
        <v>0</v>
      </c>
      <c r="R155" s="158">
        <f>Q155*H155</f>
        <v>0</v>
      </c>
      <c r="S155" s="158">
        <v>0</v>
      </c>
      <c r="T155" s="159">
        <f>S155*H155</f>
        <v>0</v>
      </c>
      <c r="U155" s="32"/>
      <c r="V155" s="32"/>
      <c r="W155" s="32"/>
      <c r="X155" s="32"/>
      <c r="Y155" s="32"/>
      <c r="Z155" s="32"/>
      <c r="AA155" s="32"/>
      <c r="AB155" s="32"/>
      <c r="AC155" s="32"/>
      <c r="AD155" s="32"/>
      <c r="AE155" s="32"/>
      <c r="AR155" s="160" t="s">
        <v>140</v>
      </c>
      <c r="AT155" s="160" t="s">
        <v>136</v>
      </c>
      <c r="AU155" s="160" t="s">
        <v>83</v>
      </c>
      <c r="AY155" s="17" t="s">
        <v>134</v>
      </c>
      <c r="BE155" s="161">
        <f>IF(N155="základní",J155,0)</f>
        <v>0</v>
      </c>
      <c r="BF155" s="161">
        <f>IF(N155="snížená",J155,0)</f>
        <v>0</v>
      </c>
      <c r="BG155" s="161">
        <f>IF(N155="zákl. přenesená",J155,0)</f>
        <v>0</v>
      </c>
      <c r="BH155" s="161">
        <f>IF(N155="sníž. přenesená",J155,0)</f>
        <v>0</v>
      </c>
      <c r="BI155" s="161">
        <f>IF(N155="nulová",J155,0)</f>
        <v>0</v>
      </c>
      <c r="BJ155" s="17" t="s">
        <v>81</v>
      </c>
      <c r="BK155" s="161">
        <f>ROUND(I155*H155,2)</f>
        <v>0</v>
      </c>
      <c r="BL155" s="17" t="s">
        <v>140</v>
      </c>
      <c r="BM155" s="160" t="s">
        <v>175</v>
      </c>
    </row>
    <row r="156" spans="1:65" s="2" customFormat="1" ht="19.5">
      <c r="A156" s="32"/>
      <c r="B156" s="33"/>
      <c r="C156" s="32"/>
      <c r="D156" s="162" t="s">
        <v>142</v>
      </c>
      <c r="E156" s="32"/>
      <c r="F156" s="163" t="s">
        <v>176</v>
      </c>
      <c r="G156" s="32"/>
      <c r="H156" s="32"/>
      <c r="I156" s="164"/>
      <c r="J156" s="32"/>
      <c r="K156" s="32"/>
      <c r="L156" s="33"/>
      <c r="M156" s="165"/>
      <c r="N156" s="166"/>
      <c r="O156" s="58"/>
      <c r="P156" s="58"/>
      <c r="Q156" s="58"/>
      <c r="R156" s="58"/>
      <c r="S156" s="58"/>
      <c r="T156" s="59"/>
      <c r="U156" s="32"/>
      <c r="V156" s="32"/>
      <c r="W156" s="32"/>
      <c r="X156" s="32"/>
      <c r="Y156" s="32"/>
      <c r="Z156" s="32"/>
      <c r="AA156" s="32"/>
      <c r="AB156" s="32"/>
      <c r="AC156" s="32"/>
      <c r="AD156" s="32"/>
      <c r="AE156" s="32"/>
      <c r="AT156" s="17" t="s">
        <v>142</v>
      </c>
      <c r="AU156" s="17" t="s">
        <v>83</v>
      </c>
    </row>
    <row r="157" spans="1:65" s="2" customFormat="1" ht="19.5">
      <c r="A157" s="32"/>
      <c r="B157" s="33"/>
      <c r="C157" s="32"/>
      <c r="D157" s="162" t="s">
        <v>144</v>
      </c>
      <c r="E157" s="32"/>
      <c r="F157" s="167" t="s">
        <v>145</v>
      </c>
      <c r="G157" s="32"/>
      <c r="H157" s="32"/>
      <c r="I157" s="164"/>
      <c r="J157" s="32"/>
      <c r="K157" s="32"/>
      <c r="L157" s="33"/>
      <c r="M157" s="165"/>
      <c r="N157" s="166"/>
      <c r="O157" s="58"/>
      <c r="P157" s="58"/>
      <c r="Q157" s="58"/>
      <c r="R157" s="58"/>
      <c r="S157" s="58"/>
      <c r="T157" s="59"/>
      <c r="U157" s="32"/>
      <c r="V157" s="32"/>
      <c r="W157" s="32"/>
      <c r="X157" s="32"/>
      <c r="Y157" s="32"/>
      <c r="Z157" s="32"/>
      <c r="AA157" s="32"/>
      <c r="AB157" s="32"/>
      <c r="AC157" s="32"/>
      <c r="AD157" s="32"/>
      <c r="AE157" s="32"/>
      <c r="AT157" s="17" t="s">
        <v>144</v>
      </c>
      <c r="AU157" s="17" t="s">
        <v>83</v>
      </c>
    </row>
    <row r="158" spans="1:65" s="13" customFormat="1" ht="11.25">
      <c r="B158" s="168"/>
      <c r="D158" s="162" t="s">
        <v>146</v>
      </c>
      <c r="E158" s="169" t="s">
        <v>1</v>
      </c>
      <c r="F158" s="170" t="s">
        <v>8</v>
      </c>
      <c r="H158" s="171">
        <v>15</v>
      </c>
      <c r="I158" s="172"/>
      <c r="L158" s="168"/>
      <c r="M158" s="173"/>
      <c r="N158" s="174"/>
      <c r="O158" s="174"/>
      <c r="P158" s="174"/>
      <c r="Q158" s="174"/>
      <c r="R158" s="174"/>
      <c r="S158" s="174"/>
      <c r="T158" s="175"/>
      <c r="AT158" s="169" t="s">
        <v>146</v>
      </c>
      <c r="AU158" s="169" t="s">
        <v>83</v>
      </c>
      <c r="AV158" s="13" t="s">
        <v>83</v>
      </c>
      <c r="AW158" s="13" t="s">
        <v>32</v>
      </c>
      <c r="AX158" s="13" t="s">
        <v>81</v>
      </c>
      <c r="AY158" s="169" t="s">
        <v>134</v>
      </c>
    </row>
    <row r="159" spans="1:65" s="2" customFormat="1" ht="24">
      <c r="A159" s="32"/>
      <c r="B159" s="148"/>
      <c r="C159" s="149" t="s">
        <v>177</v>
      </c>
      <c r="D159" s="149" t="s">
        <v>136</v>
      </c>
      <c r="E159" s="150" t="s">
        <v>178</v>
      </c>
      <c r="F159" s="151" t="s">
        <v>179</v>
      </c>
      <c r="G159" s="152" t="s">
        <v>174</v>
      </c>
      <c r="H159" s="153">
        <v>5</v>
      </c>
      <c r="I159" s="154"/>
      <c r="J159" s="155">
        <f>ROUND(I159*H159,2)</f>
        <v>0</v>
      </c>
      <c r="K159" s="151" t="s">
        <v>168</v>
      </c>
      <c r="L159" s="33"/>
      <c r="M159" s="156" t="s">
        <v>1</v>
      </c>
      <c r="N159" s="157"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140</v>
      </c>
      <c r="AT159" s="160" t="s">
        <v>136</v>
      </c>
      <c r="AU159" s="160" t="s">
        <v>83</v>
      </c>
      <c r="AY159" s="17" t="s">
        <v>134</v>
      </c>
      <c r="BE159" s="161">
        <f>IF(N159="základní",J159,0)</f>
        <v>0</v>
      </c>
      <c r="BF159" s="161">
        <f>IF(N159="snížená",J159,0)</f>
        <v>0</v>
      </c>
      <c r="BG159" s="161">
        <f>IF(N159="zákl. přenesená",J159,0)</f>
        <v>0</v>
      </c>
      <c r="BH159" s="161">
        <f>IF(N159="sníž. přenesená",J159,0)</f>
        <v>0</v>
      </c>
      <c r="BI159" s="161">
        <f>IF(N159="nulová",J159,0)</f>
        <v>0</v>
      </c>
      <c r="BJ159" s="17" t="s">
        <v>81</v>
      </c>
      <c r="BK159" s="161">
        <f>ROUND(I159*H159,2)</f>
        <v>0</v>
      </c>
      <c r="BL159" s="17" t="s">
        <v>140</v>
      </c>
      <c r="BM159" s="160" t="s">
        <v>180</v>
      </c>
    </row>
    <row r="160" spans="1:65" s="2" customFormat="1" ht="19.5">
      <c r="A160" s="32"/>
      <c r="B160" s="33"/>
      <c r="C160" s="32"/>
      <c r="D160" s="162" t="s">
        <v>142</v>
      </c>
      <c r="E160" s="32"/>
      <c r="F160" s="163" t="s">
        <v>181</v>
      </c>
      <c r="G160" s="32"/>
      <c r="H160" s="32"/>
      <c r="I160" s="164"/>
      <c r="J160" s="32"/>
      <c r="K160" s="32"/>
      <c r="L160" s="33"/>
      <c r="M160" s="165"/>
      <c r="N160" s="166"/>
      <c r="O160" s="58"/>
      <c r="P160" s="58"/>
      <c r="Q160" s="58"/>
      <c r="R160" s="58"/>
      <c r="S160" s="58"/>
      <c r="T160" s="59"/>
      <c r="U160" s="32"/>
      <c r="V160" s="32"/>
      <c r="W160" s="32"/>
      <c r="X160" s="32"/>
      <c r="Y160" s="32"/>
      <c r="Z160" s="32"/>
      <c r="AA160" s="32"/>
      <c r="AB160" s="32"/>
      <c r="AC160" s="32"/>
      <c r="AD160" s="32"/>
      <c r="AE160" s="32"/>
      <c r="AT160" s="17" t="s">
        <v>142</v>
      </c>
      <c r="AU160" s="17" t="s">
        <v>83</v>
      </c>
    </row>
    <row r="161" spans="1:65" s="2" customFormat="1" ht="19.5">
      <c r="A161" s="32"/>
      <c r="B161" s="33"/>
      <c r="C161" s="32"/>
      <c r="D161" s="162" t="s">
        <v>144</v>
      </c>
      <c r="E161" s="32"/>
      <c r="F161" s="167" t="s">
        <v>145</v>
      </c>
      <c r="G161" s="32"/>
      <c r="H161" s="32"/>
      <c r="I161" s="164"/>
      <c r="J161" s="32"/>
      <c r="K161" s="32"/>
      <c r="L161" s="33"/>
      <c r="M161" s="165"/>
      <c r="N161" s="166"/>
      <c r="O161" s="58"/>
      <c r="P161" s="58"/>
      <c r="Q161" s="58"/>
      <c r="R161" s="58"/>
      <c r="S161" s="58"/>
      <c r="T161" s="59"/>
      <c r="U161" s="32"/>
      <c r="V161" s="32"/>
      <c r="W161" s="32"/>
      <c r="X161" s="32"/>
      <c r="Y161" s="32"/>
      <c r="Z161" s="32"/>
      <c r="AA161" s="32"/>
      <c r="AB161" s="32"/>
      <c r="AC161" s="32"/>
      <c r="AD161" s="32"/>
      <c r="AE161" s="32"/>
      <c r="AT161" s="17" t="s">
        <v>144</v>
      </c>
      <c r="AU161" s="17" t="s">
        <v>83</v>
      </c>
    </row>
    <row r="162" spans="1:65" s="13" customFormat="1" ht="11.25">
      <c r="B162" s="168"/>
      <c r="D162" s="162" t="s">
        <v>146</v>
      </c>
      <c r="E162" s="169" t="s">
        <v>1</v>
      </c>
      <c r="F162" s="170" t="s">
        <v>159</v>
      </c>
      <c r="H162" s="171">
        <v>5</v>
      </c>
      <c r="I162" s="172"/>
      <c r="L162" s="168"/>
      <c r="M162" s="173"/>
      <c r="N162" s="174"/>
      <c r="O162" s="174"/>
      <c r="P162" s="174"/>
      <c r="Q162" s="174"/>
      <c r="R162" s="174"/>
      <c r="S162" s="174"/>
      <c r="T162" s="175"/>
      <c r="AT162" s="169" t="s">
        <v>146</v>
      </c>
      <c r="AU162" s="169" t="s">
        <v>83</v>
      </c>
      <c r="AV162" s="13" t="s">
        <v>83</v>
      </c>
      <c r="AW162" s="13" t="s">
        <v>32</v>
      </c>
      <c r="AX162" s="13" t="s">
        <v>81</v>
      </c>
      <c r="AY162" s="169" t="s">
        <v>134</v>
      </c>
    </row>
    <row r="163" spans="1:65" s="2" customFormat="1" ht="16.5" customHeight="1">
      <c r="A163" s="32"/>
      <c r="B163" s="148"/>
      <c r="C163" s="149" t="s">
        <v>182</v>
      </c>
      <c r="D163" s="149" t="s">
        <v>136</v>
      </c>
      <c r="E163" s="150" t="s">
        <v>183</v>
      </c>
      <c r="F163" s="151" t="s">
        <v>184</v>
      </c>
      <c r="G163" s="152" t="s">
        <v>174</v>
      </c>
      <c r="H163" s="153">
        <v>15</v>
      </c>
      <c r="I163" s="154"/>
      <c r="J163" s="155">
        <f>ROUND(I163*H163,2)</f>
        <v>0</v>
      </c>
      <c r="K163" s="151" t="s">
        <v>168</v>
      </c>
      <c r="L163" s="33"/>
      <c r="M163" s="156" t="s">
        <v>1</v>
      </c>
      <c r="N163" s="157" t="s">
        <v>40</v>
      </c>
      <c r="O163" s="58"/>
      <c r="P163" s="158">
        <f>O163*H163</f>
        <v>0</v>
      </c>
      <c r="Q163" s="158">
        <v>0</v>
      </c>
      <c r="R163" s="158">
        <f>Q163*H163</f>
        <v>0</v>
      </c>
      <c r="S163" s="158">
        <v>0</v>
      </c>
      <c r="T163" s="159">
        <f>S163*H163</f>
        <v>0</v>
      </c>
      <c r="U163" s="32"/>
      <c r="V163" s="32"/>
      <c r="W163" s="32"/>
      <c r="X163" s="32"/>
      <c r="Y163" s="32"/>
      <c r="Z163" s="32"/>
      <c r="AA163" s="32"/>
      <c r="AB163" s="32"/>
      <c r="AC163" s="32"/>
      <c r="AD163" s="32"/>
      <c r="AE163" s="32"/>
      <c r="AR163" s="160" t="s">
        <v>140</v>
      </c>
      <c r="AT163" s="160" t="s">
        <v>136</v>
      </c>
      <c r="AU163" s="160" t="s">
        <v>83</v>
      </c>
      <c r="AY163" s="17" t="s">
        <v>134</v>
      </c>
      <c r="BE163" s="161">
        <f>IF(N163="základní",J163,0)</f>
        <v>0</v>
      </c>
      <c r="BF163" s="161">
        <f>IF(N163="snížená",J163,0)</f>
        <v>0</v>
      </c>
      <c r="BG163" s="161">
        <f>IF(N163="zákl. přenesená",J163,0)</f>
        <v>0</v>
      </c>
      <c r="BH163" s="161">
        <f>IF(N163="sníž. přenesená",J163,0)</f>
        <v>0</v>
      </c>
      <c r="BI163" s="161">
        <f>IF(N163="nulová",J163,0)</f>
        <v>0</v>
      </c>
      <c r="BJ163" s="17" t="s">
        <v>81</v>
      </c>
      <c r="BK163" s="161">
        <f>ROUND(I163*H163,2)</f>
        <v>0</v>
      </c>
      <c r="BL163" s="17" t="s">
        <v>140</v>
      </c>
      <c r="BM163" s="160" t="s">
        <v>185</v>
      </c>
    </row>
    <row r="164" spans="1:65" s="2" customFormat="1" ht="19.5">
      <c r="A164" s="32"/>
      <c r="B164" s="33"/>
      <c r="C164" s="32"/>
      <c r="D164" s="162" t="s">
        <v>142</v>
      </c>
      <c r="E164" s="32"/>
      <c r="F164" s="163" t="s">
        <v>186</v>
      </c>
      <c r="G164" s="32"/>
      <c r="H164" s="32"/>
      <c r="I164" s="164"/>
      <c r="J164" s="32"/>
      <c r="K164" s="32"/>
      <c r="L164" s="33"/>
      <c r="M164" s="165"/>
      <c r="N164" s="166"/>
      <c r="O164" s="58"/>
      <c r="P164" s="58"/>
      <c r="Q164" s="58"/>
      <c r="R164" s="58"/>
      <c r="S164" s="58"/>
      <c r="T164" s="59"/>
      <c r="U164" s="32"/>
      <c r="V164" s="32"/>
      <c r="W164" s="32"/>
      <c r="X164" s="32"/>
      <c r="Y164" s="32"/>
      <c r="Z164" s="32"/>
      <c r="AA164" s="32"/>
      <c r="AB164" s="32"/>
      <c r="AC164" s="32"/>
      <c r="AD164" s="32"/>
      <c r="AE164" s="32"/>
      <c r="AT164" s="17" t="s">
        <v>142</v>
      </c>
      <c r="AU164" s="17" t="s">
        <v>83</v>
      </c>
    </row>
    <row r="165" spans="1:65" s="2" customFormat="1" ht="16.5" customHeight="1">
      <c r="A165" s="32"/>
      <c r="B165" s="148"/>
      <c r="C165" s="149" t="s">
        <v>187</v>
      </c>
      <c r="D165" s="149" t="s">
        <v>136</v>
      </c>
      <c r="E165" s="150" t="s">
        <v>188</v>
      </c>
      <c r="F165" s="151" t="s">
        <v>189</v>
      </c>
      <c r="G165" s="152" t="s">
        <v>174</v>
      </c>
      <c r="H165" s="153">
        <v>15</v>
      </c>
      <c r="I165" s="154"/>
      <c r="J165" s="155">
        <f>ROUND(I165*H165,2)</f>
        <v>0</v>
      </c>
      <c r="K165" s="151" t="s">
        <v>168</v>
      </c>
      <c r="L165" s="33"/>
      <c r="M165" s="156" t="s">
        <v>1</v>
      </c>
      <c r="N165" s="157" t="s">
        <v>40</v>
      </c>
      <c r="O165" s="58"/>
      <c r="P165" s="158">
        <f>O165*H165</f>
        <v>0</v>
      </c>
      <c r="Q165" s="158">
        <v>0</v>
      </c>
      <c r="R165" s="158">
        <f>Q165*H165</f>
        <v>0</v>
      </c>
      <c r="S165" s="158">
        <v>0</v>
      </c>
      <c r="T165" s="159">
        <f>S165*H165</f>
        <v>0</v>
      </c>
      <c r="U165" s="32"/>
      <c r="V165" s="32"/>
      <c r="W165" s="32"/>
      <c r="X165" s="32"/>
      <c r="Y165" s="32"/>
      <c r="Z165" s="32"/>
      <c r="AA165" s="32"/>
      <c r="AB165" s="32"/>
      <c r="AC165" s="32"/>
      <c r="AD165" s="32"/>
      <c r="AE165" s="32"/>
      <c r="AR165" s="160" t="s">
        <v>140</v>
      </c>
      <c r="AT165" s="160" t="s">
        <v>136</v>
      </c>
      <c r="AU165" s="160" t="s">
        <v>83</v>
      </c>
      <c r="AY165" s="17" t="s">
        <v>134</v>
      </c>
      <c r="BE165" s="161">
        <f>IF(N165="základní",J165,0)</f>
        <v>0</v>
      </c>
      <c r="BF165" s="161">
        <f>IF(N165="snížená",J165,0)</f>
        <v>0</v>
      </c>
      <c r="BG165" s="161">
        <f>IF(N165="zákl. přenesená",J165,0)</f>
        <v>0</v>
      </c>
      <c r="BH165" s="161">
        <f>IF(N165="sníž. přenesená",J165,0)</f>
        <v>0</v>
      </c>
      <c r="BI165" s="161">
        <f>IF(N165="nulová",J165,0)</f>
        <v>0</v>
      </c>
      <c r="BJ165" s="17" t="s">
        <v>81</v>
      </c>
      <c r="BK165" s="161">
        <f>ROUND(I165*H165,2)</f>
        <v>0</v>
      </c>
      <c r="BL165" s="17" t="s">
        <v>140</v>
      </c>
      <c r="BM165" s="160" t="s">
        <v>190</v>
      </c>
    </row>
    <row r="166" spans="1:65" s="2" customFormat="1" ht="19.5">
      <c r="A166" s="32"/>
      <c r="B166" s="33"/>
      <c r="C166" s="32"/>
      <c r="D166" s="162" t="s">
        <v>142</v>
      </c>
      <c r="E166" s="32"/>
      <c r="F166" s="163" t="s">
        <v>191</v>
      </c>
      <c r="G166" s="32"/>
      <c r="H166" s="32"/>
      <c r="I166" s="164"/>
      <c r="J166" s="32"/>
      <c r="K166" s="32"/>
      <c r="L166" s="33"/>
      <c r="M166" s="165"/>
      <c r="N166" s="166"/>
      <c r="O166" s="58"/>
      <c r="P166" s="58"/>
      <c r="Q166" s="58"/>
      <c r="R166" s="58"/>
      <c r="S166" s="58"/>
      <c r="T166" s="59"/>
      <c r="U166" s="32"/>
      <c r="V166" s="32"/>
      <c r="W166" s="32"/>
      <c r="X166" s="32"/>
      <c r="Y166" s="32"/>
      <c r="Z166" s="32"/>
      <c r="AA166" s="32"/>
      <c r="AB166" s="32"/>
      <c r="AC166" s="32"/>
      <c r="AD166" s="32"/>
      <c r="AE166" s="32"/>
      <c r="AT166" s="17" t="s">
        <v>142</v>
      </c>
      <c r="AU166" s="17" t="s">
        <v>83</v>
      </c>
    </row>
    <row r="167" spans="1:65" s="2" customFormat="1" ht="24">
      <c r="A167" s="32"/>
      <c r="B167" s="148"/>
      <c r="C167" s="149" t="s">
        <v>192</v>
      </c>
      <c r="D167" s="149" t="s">
        <v>136</v>
      </c>
      <c r="E167" s="150" t="s">
        <v>193</v>
      </c>
      <c r="F167" s="151" t="s">
        <v>194</v>
      </c>
      <c r="G167" s="152" t="s">
        <v>167</v>
      </c>
      <c r="H167" s="153">
        <v>140</v>
      </c>
      <c r="I167" s="154"/>
      <c r="J167" s="155">
        <f>ROUND(I167*H167,2)</f>
        <v>0</v>
      </c>
      <c r="K167" s="151" t="s">
        <v>168</v>
      </c>
      <c r="L167" s="33"/>
      <c r="M167" s="156" t="s">
        <v>1</v>
      </c>
      <c r="N167" s="157" t="s">
        <v>40</v>
      </c>
      <c r="O167" s="58"/>
      <c r="P167" s="158">
        <f>O167*H167</f>
        <v>0</v>
      </c>
      <c r="Q167" s="158">
        <v>0</v>
      </c>
      <c r="R167" s="158">
        <f>Q167*H167</f>
        <v>0</v>
      </c>
      <c r="S167" s="158">
        <v>0.625</v>
      </c>
      <c r="T167" s="159">
        <f>S167*H167</f>
        <v>87.5</v>
      </c>
      <c r="U167" s="32"/>
      <c r="V167" s="32"/>
      <c r="W167" s="32"/>
      <c r="X167" s="32"/>
      <c r="Y167" s="32"/>
      <c r="Z167" s="32"/>
      <c r="AA167" s="32"/>
      <c r="AB167" s="32"/>
      <c r="AC167" s="32"/>
      <c r="AD167" s="32"/>
      <c r="AE167" s="32"/>
      <c r="AR167" s="160" t="s">
        <v>140</v>
      </c>
      <c r="AT167" s="160" t="s">
        <v>136</v>
      </c>
      <c r="AU167" s="160" t="s">
        <v>83</v>
      </c>
      <c r="AY167" s="17" t="s">
        <v>134</v>
      </c>
      <c r="BE167" s="161">
        <f>IF(N167="základní",J167,0)</f>
        <v>0</v>
      </c>
      <c r="BF167" s="161">
        <f>IF(N167="snížená",J167,0)</f>
        <v>0</v>
      </c>
      <c r="BG167" s="161">
        <f>IF(N167="zákl. přenesená",J167,0)</f>
        <v>0</v>
      </c>
      <c r="BH167" s="161">
        <f>IF(N167="sníž. přenesená",J167,0)</f>
        <v>0</v>
      </c>
      <c r="BI167" s="161">
        <f>IF(N167="nulová",J167,0)</f>
        <v>0</v>
      </c>
      <c r="BJ167" s="17" t="s">
        <v>81</v>
      </c>
      <c r="BK167" s="161">
        <f>ROUND(I167*H167,2)</f>
        <v>0</v>
      </c>
      <c r="BL167" s="17" t="s">
        <v>140</v>
      </c>
      <c r="BM167" s="160" t="s">
        <v>195</v>
      </c>
    </row>
    <row r="168" spans="1:65" s="2" customFormat="1" ht="39">
      <c r="A168" s="32"/>
      <c r="B168" s="33"/>
      <c r="C168" s="32"/>
      <c r="D168" s="162" t="s">
        <v>142</v>
      </c>
      <c r="E168" s="32"/>
      <c r="F168" s="163" t="s">
        <v>196</v>
      </c>
      <c r="G168" s="32"/>
      <c r="H168" s="32"/>
      <c r="I168" s="164"/>
      <c r="J168" s="32"/>
      <c r="K168" s="32"/>
      <c r="L168" s="33"/>
      <c r="M168" s="165"/>
      <c r="N168" s="166"/>
      <c r="O168" s="58"/>
      <c r="P168" s="58"/>
      <c r="Q168" s="58"/>
      <c r="R168" s="58"/>
      <c r="S168" s="58"/>
      <c r="T168" s="59"/>
      <c r="U168" s="32"/>
      <c r="V168" s="32"/>
      <c r="W168" s="32"/>
      <c r="X168" s="32"/>
      <c r="Y168" s="32"/>
      <c r="Z168" s="32"/>
      <c r="AA168" s="32"/>
      <c r="AB168" s="32"/>
      <c r="AC168" s="32"/>
      <c r="AD168" s="32"/>
      <c r="AE168" s="32"/>
      <c r="AT168" s="17" t="s">
        <v>142</v>
      </c>
      <c r="AU168" s="17" t="s">
        <v>83</v>
      </c>
    </row>
    <row r="169" spans="1:65" s="2" customFormat="1" ht="24">
      <c r="A169" s="32"/>
      <c r="B169" s="148"/>
      <c r="C169" s="149" t="s">
        <v>197</v>
      </c>
      <c r="D169" s="149" t="s">
        <v>136</v>
      </c>
      <c r="E169" s="150" t="s">
        <v>198</v>
      </c>
      <c r="F169" s="151" t="s">
        <v>199</v>
      </c>
      <c r="G169" s="152" t="s">
        <v>167</v>
      </c>
      <c r="H169" s="153">
        <v>140</v>
      </c>
      <c r="I169" s="154"/>
      <c r="J169" s="155">
        <f>ROUND(I169*H169,2)</f>
        <v>0</v>
      </c>
      <c r="K169" s="151" t="s">
        <v>168</v>
      </c>
      <c r="L169" s="33"/>
      <c r="M169" s="156" t="s">
        <v>1</v>
      </c>
      <c r="N169" s="157" t="s">
        <v>40</v>
      </c>
      <c r="O169" s="58"/>
      <c r="P169" s="158">
        <f>O169*H169</f>
        <v>0</v>
      </c>
      <c r="Q169" s="158">
        <v>0</v>
      </c>
      <c r="R169" s="158">
        <f>Q169*H169</f>
        <v>0</v>
      </c>
      <c r="S169" s="158">
        <v>9.8000000000000004E-2</v>
      </c>
      <c r="T169" s="159">
        <f>S169*H169</f>
        <v>13.72</v>
      </c>
      <c r="U169" s="32"/>
      <c r="V169" s="32"/>
      <c r="W169" s="32"/>
      <c r="X169" s="32"/>
      <c r="Y169" s="32"/>
      <c r="Z169" s="32"/>
      <c r="AA169" s="32"/>
      <c r="AB169" s="32"/>
      <c r="AC169" s="32"/>
      <c r="AD169" s="32"/>
      <c r="AE169" s="32"/>
      <c r="AR169" s="160" t="s">
        <v>140</v>
      </c>
      <c r="AT169" s="160" t="s">
        <v>136</v>
      </c>
      <c r="AU169" s="160" t="s">
        <v>83</v>
      </c>
      <c r="AY169" s="17" t="s">
        <v>134</v>
      </c>
      <c r="BE169" s="161">
        <f>IF(N169="základní",J169,0)</f>
        <v>0</v>
      </c>
      <c r="BF169" s="161">
        <f>IF(N169="snížená",J169,0)</f>
        <v>0</v>
      </c>
      <c r="BG169" s="161">
        <f>IF(N169="zákl. přenesená",J169,0)</f>
        <v>0</v>
      </c>
      <c r="BH169" s="161">
        <f>IF(N169="sníž. přenesená",J169,0)</f>
        <v>0</v>
      </c>
      <c r="BI169" s="161">
        <f>IF(N169="nulová",J169,0)</f>
        <v>0</v>
      </c>
      <c r="BJ169" s="17" t="s">
        <v>81</v>
      </c>
      <c r="BK169" s="161">
        <f>ROUND(I169*H169,2)</f>
        <v>0</v>
      </c>
      <c r="BL169" s="17" t="s">
        <v>140</v>
      </c>
      <c r="BM169" s="160" t="s">
        <v>200</v>
      </c>
    </row>
    <row r="170" spans="1:65" s="2" customFormat="1" ht="39">
      <c r="A170" s="32"/>
      <c r="B170" s="33"/>
      <c r="C170" s="32"/>
      <c r="D170" s="162" t="s">
        <v>142</v>
      </c>
      <c r="E170" s="32"/>
      <c r="F170" s="163" t="s">
        <v>201</v>
      </c>
      <c r="G170" s="32"/>
      <c r="H170" s="32"/>
      <c r="I170" s="164"/>
      <c r="J170" s="32"/>
      <c r="K170" s="32"/>
      <c r="L170" s="33"/>
      <c r="M170" s="165"/>
      <c r="N170" s="166"/>
      <c r="O170" s="58"/>
      <c r="P170" s="58"/>
      <c r="Q170" s="58"/>
      <c r="R170" s="58"/>
      <c r="S170" s="58"/>
      <c r="T170" s="59"/>
      <c r="U170" s="32"/>
      <c r="V170" s="32"/>
      <c r="W170" s="32"/>
      <c r="X170" s="32"/>
      <c r="Y170" s="32"/>
      <c r="Z170" s="32"/>
      <c r="AA170" s="32"/>
      <c r="AB170" s="32"/>
      <c r="AC170" s="32"/>
      <c r="AD170" s="32"/>
      <c r="AE170" s="32"/>
      <c r="AT170" s="17" t="s">
        <v>142</v>
      </c>
      <c r="AU170" s="17" t="s">
        <v>83</v>
      </c>
    </row>
    <row r="171" spans="1:65" s="2" customFormat="1" ht="19.5">
      <c r="A171" s="32"/>
      <c r="B171" s="33"/>
      <c r="C171" s="32"/>
      <c r="D171" s="162" t="s">
        <v>144</v>
      </c>
      <c r="E171" s="32"/>
      <c r="F171" s="167" t="s">
        <v>145</v>
      </c>
      <c r="G171" s="32"/>
      <c r="H171" s="32"/>
      <c r="I171" s="164"/>
      <c r="J171" s="32"/>
      <c r="K171" s="32"/>
      <c r="L171" s="33"/>
      <c r="M171" s="165"/>
      <c r="N171" s="166"/>
      <c r="O171" s="58"/>
      <c r="P171" s="58"/>
      <c r="Q171" s="58"/>
      <c r="R171" s="58"/>
      <c r="S171" s="58"/>
      <c r="T171" s="59"/>
      <c r="U171" s="32"/>
      <c r="V171" s="32"/>
      <c r="W171" s="32"/>
      <c r="X171" s="32"/>
      <c r="Y171" s="32"/>
      <c r="Z171" s="32"/>
      <c r="AA171" s="32"/>
      <c r="AB171" s="32"/>
      <c r="AC171" s="32"/>
      <c r="AD171" s="32"/>
      <c r="AE171" s="32"/>
      <c r="AT171" s="17" t="s">
        <v>144</v>
      </c>
      <c r="AU171" s="17" t="s">
        <v>83</v>
      </c>
    </row>
    <row r="172" spans="1:65" s="14" customFormat="1" ht="11.25">
      <c r="B172" s="176"/>
      <c r="D172" s="162" t="s">
        <v>146</v>
      </c>
      <c r="E172" s="177" t="s">
        <v>1</v>
      </c>
      <c r="F172" s="178" t="s">
        <v>202</v>
      </c>
      <c r="H172" s="177" t="s">
        <v>1</v>
      </c>
      <c r="I172" s="179"/>
      <c r="L172" s="176"/>
      <c r="M172" s="180"/>
      <c r="N172" s="181"/>
      <c r="O172" s="181"/>
      <c r="P172" s="181"/>
      <c r="Q172" s="181"/>
      <c r="R172" s="181"/>
      <c r="S172" s="181"/>
      <c r="T172" s="182"/>
      <c r="AT172" s="177" t="s">
        <v>146</v>
      </c>
      <c r="AU172" s="177" t="s">
        <v>83</v>
      </c>
      <c r="AV172" s="14" t="s">
        <v>81</v>
      </c>
      <c r="AW172" s="14" t="s">
        <v>32</v>
      </c>
      <c r="AX172" s="14" t="s">
        <v>75</v>
      </c>
      <c r="AY172" s="177" t="s">
        <v>134</v>
      </c>
    </row>
    <row r="173" spans="1:65" s="13" customFormat="1" ht="11.25">
      <c r="B173" s="168"/>
      <c r="D173" s="162" t="s">
        <v>146</v>
      </c>
      <c r="E173" s="169" t="s">
        <v>1</v>
      </c>
      <c r="F173" s="170" t="s">
        <v>203</v>
      </c>
      <c r="H173" s="171">
        <v>140</v>
      </c>
      <c r="I173" s="172"/>
      <c r="L173" s="168"/>
      <c r="M173" s="173"/>
      <c r="N173" s="174"/>
      <c r="O173" s="174"/>
      <c r="P173" s="174"/>
      <c r="Q173" s="174"/>
      <c r="R173" s="174"/>
      <c r="S173" s="174"/>
      <c r="T173" s="175"/>
      <c r="AT173" s="169" t="s">
        <v>146</v>
      </c>
      <c r="AU173" s="169" t="s">
        <v>83</v>
      </c>
      <c r="AV173" s="13" t="s">
        <v>83</v>
      </c>
      <c r="AW173" s="13" t="s">
        <v>32</v>
      </c>
      <c r="AX173" s="13" t="s">
        <v>81</v>
      </c>
      <c r="AY173" s="169" t="s">
        <v>134</v>
      </c>
    </row>
    <row r="174" spans="1:65" s="2" customFormat="1" ht="16.5" customHeight="1">
      <c r="A174" s="32"/>
      <c r="B174" s="148"/>
      <c r="C174" s="149" t="s">
        <v>204</v>
      </c>
      <c r="D174" s="149" t="s">
        <v>136</v>
      </c>
      <c r="E174" s="150" t="s">
        <v>205</v>
      </c>
      <c r="F174" s="151" t="s">
        <v>206</v>
      </c>
      <c r="G174" s="152" t="s">
        <v>207</v>
      </c>
      <c r="H174" s="153">
        <v>140</v>
      </c>
      <c r="I174" s="154"/>
      <c r="J174" s="155">
        <f>ROUND(I174*H174,2)</f>
        <v>0</v>
      </c>
      <c r="K174" s="151" t="s">
        <v>168</v>
      </c>
      <c r="L174" s="33"/>
      <c r="M174" s="156" t="s">
        <v>1</v>
      </c>
      <c r="N174" s="157" t="s">
        <v>40</v>
      </c>
      <c r="O174" s="58"/>
      <c r="P174" s="158">
        <f>O174*H174</f>
        <v>0</v>
      </c>
      <c r="Q174" s="158">
        <v>0</v>
      </c>
      <c r="R174" s="158">
        <f>Q174*H174</f>
        <v>0</v>
      </c>
      <c r="S174" s="158">
        <v>0.20499999999999999</v>
      </c>
      <c r="T174" s="159">
        <f>S174*H174</f>
        <v>28.7</v>
      </c>
      <c r="U174" s="32"/>
      <c r="V174" s="32"/>
      <c r="W174" s="32"/>
      <c r="X174" s="32"/>
      <c r="Y174" s="32"/>
      <c r="Z174" s="32"/>
      <c r="AA174" s="32"/>
      <c r="AB174" s="32"/>
      <c r="AC174" s="32"/>
      <c r="AD174" s="32"/>
      <c r="AE174" s="32"/>
      <c r="AR174" s="160" t="s">
        <v>140</v>
      </c>
      <c r="AT174" s="160" t="s">
        <v>136</v>
      </c>
      <c r="AU174" s="160" t="s">
        <v>83</v>
      </c>
      <c r="AY174" s="17" t="s">
        <v>134</v>
      </c>
      <c r="BE174" s="161">
        <f>IF(N174="základní",J174,0)</f>
        <v>0</v>
      </c>
      <c r="BF174" s="161">
        <f>IF(N174="snížená",J174,0)</f>
        <v>0</v>
      </c>
      <c r="BG174" s="161">
        <f>IF(N174="zákl. přenesená",J174,0)</f>
        <v>0</v>
      </c>
      <c r="BH174" s="161">
        <f>IF(N174="sníž. přenesená",J174,0)</f>
        <v>0</v>
      </c>
      <c r="BI174" s="161">
        <f>IF(N174="nulová",J174,0)</f>
        <v>0</v>
      </c>
      <c r="BJ174" s="17" t="s">
        <v>81</v>
      </c>
      <c r="BK174" s="161">
        <f>ROUND(I174*H174,2)</f>
        <v>0</v>
      </c>
      <c r="BL174" s="17" t="s">
        <v>140</v>
      </c>
      <c r="BM174" s="160" t="s">
        <v>208</v>
      </c>
    </row>
    <row r="175" spans="1:65" s="2" customFormat="1" ht="29.25">
      <c r="A175" s="32"/>
      <c r="B175" s="33"/>
      <c r="C175" s="32"/>
      <c r="D175" s="162" t="s">
        <v>142</v>
      </c>
      <c r="E175" s="32"/>
      <c r="F175" s="163" t="s">
        <v>209</v>
      </c>
      <c r="G175" s="32"/>
      <c r="H175" s="32"/>
      <c r="I175" s="164"/>
      <c r="J175" s="32"/>
      <c r="K175" s="32"/>
      <c r="L175" s="33"/>
      <c r="M175" s="165"/>
      <c r="N175" s="166"/>
      <c r="O175" s="58"/>
      <c r="P175" s="58"/>
      <c r="Q175" s="58"/>
      <c r="R175" s="58"/>
      <c r="S175" s="58"/>
      <c r="T175" s="59"/>
      <c r="U175" s="32"/>
      <c r="V175" s="32"/>
      <c r="W175" s="32"/>
      <c r="X175" s="32"/>
      <c r="Y175" s="32"/>
      <c r="Z175" s="32"/>
      <c r="AA175" s="32"/>
      <c r="AB175" s="32"/>
      <c r="AC175" s="32"/>
      <c r="AD175" s="32"/>
      <c r="AE175" s="32"/>
      <c r="AT175" s="17" t="s">
        <v>142</v>
      </c>
      <c r="AU175" s="17" t="s">
        <v>83</v>
      </c>
    </row>
    <row r="176" spans="1:65" s="2" customFormat="1" ht="19.5">
      <c r="A176" s="32"/>
      <c r="B176" s="33"/>
      <c r="C176" s="32"/>
      <c r="D176" s="162" t="s">
        <v>144</v>
      </c>
      <c r="E176" s="32"/>
      <c r="F176" s="167" t="s">
        <v>145</v>
      </c>
      <c r="G176" s="32"/>
      <c r="H176" s="32"/>
      <c r="I176" s="164"/>
      <c r="J176" s="32"/>
      <c r="K176" s="32"/>
      <c r="L176" s="33"/>
      <c r="M176" s="165"/>
      <c r="N176" s="166"/>
      <c r="O176" s="58"/>
      <c r="P176" s="58"/>
      <c r="Q176" s="58"/>
      <c r="R176" s="58"/>
      <c r="S176" s="58"/>
      <c r="T176" s="59"/>
      <c r="U176" s="32"/>
      <c r="V176" s="32"/>
      <c r="W176" s="32"/>
      <c r="X176" s="32"/>
      <c r="Y176" s="32"/>
      <c r="Z176" s="32"/>
      <c r="AA176" s="32"/>
      <c r="AB176" s="32"/>
      <c r="AC176" s="32"/>
      <c r="AD176" s="32"/>
      <c r="AE176" s="32"/>
      <c r="AT176" s="17" t="s">
        <v>144</v>
      </c>
      <c r="AU176" s="17" t="s">
        <v>83</v>
      </c>
    </row>
    <row r="177" spans="1:65" s="13" customFormat="1" ht="11.25">
      <c r="B177" s="168"/>
      <c r="D177" s="162" t="s">
        <v>146</v>
      </c>
      <c r="E177" s="169" t="s">
        <v>1</v>
      </c>
      <c r="F177" s="170" t="s">
        <v>203</v>
      </c>
      <c r="H177" s="171">
        <v>140</v>
      </c>
      <c r="I177" s="172"/>
      <c r="L177" s="168"/>
      <c r="M177" s="173"/>
      <c r="N177" s="174"/>
      <c r="O177" s="174"/>
      <c r="P177" s="174"/>
      <c r="Q177" s="174"/>
      <c r="R177" s="174"/>
      <c r="S177" s="174"/>
      <c r="T177" s="175"/>
      <c r="AT177" s="169" t="s">
        <v>146</v>
      </c>
      <c r="AU177" s="169" t="s">
        <v>83</v>
      </c>
      <c r="AV177" s="13" t="s">
        <v>83</v>
      </c>
      <c r="AW177" s="13" t="s">
        <v>32</v>
      </c>
      <c r="AX177" s="13" t="s">
        <v>81</v>
      </c>
      <c r="AY177" s="169" t="s">
        <v>134</v>
      </c>
    </row>
    <row r="178" spans="1:65" s="2" customFormat="1" ht="33" customHeight="1">
      <c r="A178" s="32"/>
      <c r="B178" s="148"/>
      <c r="C178" s="149" t="s">
        <v>210</v>
      </c>
      <c r="D178" s="149" t="s">
        <v>136</v>
      </c>
      <c r="E178" s="150" t="s">
        <v>211</v>
      </c>
      <c r="F178" s="151" t="s">
        <v>212</v>
      </c>
      <c r="G178" s="152" t="s">
        <v>213</v>
      </c>
      <c r="H178" s="153">
        <v>1.2</v>
      </c>
      <c r="I178" s="154"/>
      <c r="J178" s="155">
        <f>ROUND(I178*H178,2)</f>
        <v>0</v>
      </c>
      <c r="K178" s="151" t="s">
        <v>1</v>
      </c>
      <c r="L178" s="33"/>
      <c r="M178" s="156" t="s">
        <v>1</v>
      </c>
      <c r="N178" s="157" t="s">
        <v>40</v>
      </c>
      <c r="O178" s="58"/>
      <c r="P178" s="158">
        <f>O178*H178</f>
        <v>0</v>
      </c>
      <c r="Q178" s="158">
        <v>0</v>
      </c>
      <c r="R178" s="158">
        <f>Q178*H178</f>
        <v>0</v>
      </c>
      <c r="S178" s="158">
        <v>1.82</v>
      </c>
      <c r="T178" s="159">
        <f>S178*H178</f>
        <v>2.1840000000000002</v>
      </c>
      <c r="U178" s="32"/>
      <c r="V178" s="32"/>
      <c r="W178" s="32"/>
      <c r="X178" s="32"/>
      <c r="Y178" s="32"/>
      <c r="Z178" s="32"/>
      <c r="AA178" s="32"/>
      <c r="AB178" s="32"/>
      <c r="AC178" s="32"/>
      <c r="AD178" s="32"/>
      <c r="AE178" s="32"/>
      <c r="AR178" s="160" t="s">
        <v>140</v>
      </c>
      <c r="AT178" s="160" t="s">
        <v>136</v>
      </c>
      <c r="AU178" s="160" t="s">
        <v>83</v>
      </c>
      <c r="AY178" s="17" t="s">
        <v>134</v>
      </c>
      <c r="BE178" s="161">
        <f>IF(N178="základní",J178,0)</f>
        <v>0</v>
      </c>
      <c r="BF178" s="161">
        <f>IF(N178="snížená",J178,0)</f>
        <v>0</v>
      </c>
      <c r="BG178" s="161">
        <f>IF(N178="zákl. přenesená",J178,0)</f>
        <v>0</v>
      </c>
      <c r="BH178" s="161">
        <f>IF(N178="sníž. přenesená",J178,0)</f>
        <v>0</v>
      </c>
      <c r="BI178" s="161">
        <f>IF(N178="nulová",J178,0)</f>
        <v>0</v>
      </c>
      <c r="BJ178" s="17" t="s">
        <v>81</v>
      </c>
      <c r="BK178" s="161">
        <f>ROUND(I178*H178,2)</f>
        <v>0</v>
      </c>
      <c r="BL178" s="17" t="s">
        <v>140</v>
      </c>
      <c r="BM178" s="160" t="s">
        <v>214</v>
      </c>
    </row>
    <row r="179" spans="1:65" s="2" customFormat="1" ht="19.5">
      <c r="A179" s="32"/>
      <c r="B179" s="33"/>
      <c r="C179" s="32"/>
      <c r="D179" s="162" t="s">
        <v>142</v>
      </c>
      <c r="E179" s="32"/>
      <c r="F179" s="163" t="s">
        <v>215</v>
      </c>
      <c r="G179" s="32"/>
      <c r="H179" s="32"/>
      <c r="I179" s="164"/>
      <c r="J179" s="32"/>
      <c r="K179" s="32"/>
      <c r="L179" s="33"/>
      <c r="M179" s="165"/>
      <c r="N179" s="166"/>
      <c r="O179" s="58"/>
      <c r="P179" s="58"/>
      <c r="Q179" s="58"/>
      <c r="R179" s="58"/>
      <c r="S179" s="58"/>
      <c r="T179" s="59"/>
      <c r="U179" s="32"/>
      <c r="V179" s="32"/>
      <c r="W179" s="32"/>
      <c r="X179" s="32"/>
      <c r="Y179" s="32"/>
      <c r="Z179" s="32"/>
      <c r="AA179" s="32"/>
      <c r="AB179" s="32"/>
      <c r="AC179" s="32"/>
      <c r="AD179" s="32"/>
      <c r="AE179" s="32"/>
      <c r="AT179" s="17" t="s">
        <v>142</v>
      </c>
      <c r="AU179" s="17" t="s">
        <v>83</v>
      </c>
    </row>
    <row r="180" spans="1:65" s="2" customFormat="1" ht="24">
      <c r="A180" s="32"/>
      <c r="B180" s="148"/>
      <c r="C180" s="149" t="s">
        <v>8</v>
      </c>
      <c r="D180" s="149" t="s">
        <v>136</v>
      </c>
      <c r="E180" s="150" t="s">
        <v>216</v>
      </c>
      <c r="F180" s="151" t="s">
        <v>217</v>
      </c>
      <c r="G180" s="152" t="s">
        <v>167</v>
      </c>
      <c r="H180" s="153">
        <v>850</v>
      </c>
      <c r="I180" s="154"/>
      <c r="J180" s="155">
        <f>ROUND(I180*H180,2)</f>
        <v>0</v>
      </c>
      <c r="K180" s="151" t="s">
        <v>168</v>
      </c>
      <c r="L180" s="33"/>
      <c r="M180" s="156" t="s">
        <v>1</v>
      </c>
      <c r="N180" s="157" t="s">
        <v>40</v>
      </c>
      <c r="O180" s="58"/>
      <c r="P180" s="158">
        <f>O180*H180</f>
        <v>0</v>
      </c>
      <c r="Q180" s="158">
        <v>0</v>
      </c>
      <c r="R180" s="158">
        <f>Q180*H180</f>
        <v>0</v>
      </c>
      <c r="S180" s="158">
        <v>0</v>
      </c>
      <c r="T180" s="159">
        <f>S180*H180</f>
        <v>0</v>
      </c>
      <c r="U180" s="32"/>
      <c r="V180" s="32"/>
      <c r="W180" s="32"/>
      <c r="X180" s="32"/>
      <c r="Y180" s="32"/>
      <c r="Z180" s="32"/>
      <c r="AA180" s="32"/>
      <c r="AB180" s="32"/>
      <c r="AC180" s="32"/>
      <c r="AD180" s="32"/>
      <c r="AE180" s="32"/>
      <c r="AR180" s="160" t="s">
        <v>140</v>
      </c>
      <c r="AT180" s="160" t="s">
        <v>136</v>
      </c>
      <c r="AU180" s="160" t="s">
        <v>83</v>
      </c>
      <c r="AY180" s="17" t="s">
        <v>134</v>
      </c>
      <c r="BE180" s="161">
        <f>IF(N180="základní",J180,0)</f>
        <v>0</v>
      </c>
      <c r="BF180" s="161">
        <f>IF(N180="snížená",J180,0)</f>
        <v>0</v>
      </c>
      <c r="BG180" s="161">
        <f>IF(N180="zákl. přenesená",J180,0)</f>
        <v>0</v>
      </c>
      <c r="BH180" s="161">
        <f>IF(N180="sníž. přenesená",J180,0)</f>
        <v>0</v>
      </c>
      <c r="BI180" s="161">
        <f>IF(N180="nulová",J180,0)</f>
        <v>0</v>
      </c>
      <c r="BJ180" s="17" t="s">
        <v>81</v>
      </c>
      <c r="BK180" s="161">
        <f>ROUND(I180*H180,2)</f>
        <v>0</v>
      </c>
      <c r="BL180" s="17" t="s">
        <v>140</v>
      </c>
      <c r="BM180" s="160" t="s">
        <v>218</v>
      </c>
    </row>
    <row r="181" spans="1:65" s="2" customFormat="1" ht="19.5">
      <c r="A181" s="32"/>
      <c r="B181" s="33"/>
      <c r="C181" s="32"/>
      <c r="D181" s="162" t="s">
        <v>142</v>
      </c>
      <c r="E181" s="32"/>
      <c r="F181" s="163" t="s">
        <v>219</v>
      </c>
      <c r="G181" s="32"/>
      <c r="H181" s="32"/>
      <c r="I181" s="164"/>
      <c r="J181" s="32"/>
      <c r="K181" s="32"/>
      <c r="L181" s="33"/>
      <c r="M181" s="165"/>
      <c r="N181" s="166"/>
      <c r="O181" s="58"/>
      <c r="P181" s="58"/>
      <c r="Q181" s="58"/>
      <c r="R181" s="58"/>
      <c r="S181" s="58"/>
      <c r="T181" s="59"/>
      <c r="U181" s="32"/>
      <c r="V181" s="32"/>
      <c r="W181" s="32"/>
      <c r="X181" s="32"/>
      <c r="Y181" s="32"/>
      <c r="Z181" s="32"/>
      <c r="AA181" s="32"/>
      <c r="AB181" s="32"/>
      <c r="AC181" s="32"/>
      <c r="AD181" s="32"/>
      <c r="AE181" s="32"/>
      <c r="AT181" s="17" t="s">
        <v>142</v>
      </c>
      <c r="AU181" s="17" t="s">
        <v>83</v>
      </c>
    </row>
    <row r="182" spans="1:65" s="2" customFormat="1" ht="19.5">
      <c r="A182" s="32"/>
      <c r="B182" s="33"/>
      <c r="C182" s="32"/>
      <c r="D182" s="162" t="s">
        <v>144</v>
      </c>
      <c r="E182" s="32"/>
      <c r="F182" s="167" t="s">
        <v>145</v>
      </c>
      <c r="G182" s="32"/>
      <c r="H182" s="32"/>
      <c r="I182" s="164"/>
      <c r="J182" s="32"/>
      <c r="K182" s="32"/>
      <c r="L182" s="33"/>
      <c r="M182" s="165"/>
      <c r="N182" s="166"/>
      <c r="O182" s="58"/>
      <c r="P182" s="58"/>
      <c r="Q182" s="58"/>
      <c r="R182" s="58"/>
      <c r="S182" s="58"/>
      <c r="T182" s="59"/>
      <c r="U182" s="32"/>
      <c r="V182" s="32"/>
      <c r="W182" s="32"/>
      <c r="X182" s="32"/>
      <c r="Y182" s="32"/>
      <c r="Z182" s="32"/>
      <c r="AA182" s="32"/>
      <c r="AB182" s="32"/>
      <c r="AC182" s="32"/>
      <c r="AD182" s="32"/>
      <c r="AE182" s="32"/>
      <c r="AT182" s="17" t="s">
        <v>144</v>
      </c>
      <c r="AU182" s="17" t="s">
        <v>83</v>
      </c>
    </row>
    <row r="183" spans="1:65" s="14" customFormat="1" ht="11.25">
      <c r="B183" s="176"/>
      <c r="D183" s="162" t="s">
        <v>146</v>
      </c>
      <c r="E183" s="177" t="s">
        <v>1</v>
      </c>
      <c r="F183" s="178" t="s">
        <v>220</v>
      </c>
      <c r="H183" s="177" t="s">
        <v>1</v>
      </c>
      <c r="I183" s="179"/>
      <c r="L183" s="176"/>
      <c r="M183" s="180"/>
      <c r="N183" s="181"/>
      <c r="O183" s="181"/>
      <c r="P183" s="181"/>
      <c r="Q183" s="181"/>
      <c r="R183" s="181"/>
      <c r="S183" s="181"/>
      <c r="T183" s="182"/>
      <c r="AT183" s="177" t="s">
        <v>146</v>
      </c>
      <c r="AU183" s="177" t="s">
        <v>83</v>
      </c>
      <c r="AV183" s="14" t="s">
        <v>81</v>
      </c>
      <c r="AW183" s="14" t="s">
        <v>32</v>
      </c>
      <c r="AX183" s="14" t="s">
        <v>75</v>
      </c>
      <c r="AY183" s="177" t="s">
        <v>134</v>
      </c>
    </row>
    <row r="184" spans="1:65" s="13" customFormat="1" ht="11.25">
      <c r="B184" s="168"/>
      <c r="D184" s="162" t="s">
        <v>146</v>
      </c>
      <c r="E184" s="169" t="s">
        <v>1</v>
      </c>
      <c r="F184" s="170" t="s">
        <v>221</v>
      </c>
      <c r="H184" s="171">
        <v>850</v>
      </c>
      <c r="I184" s="172"/>
      <c r="L184" s="168"/>
      <c r="M184" s="173"/>
      <c r="N184" s="174"/>
      <c r="O184" s="174"/>
      <c r="P184" s="174"/>
      <c r="Q184" s="174"/>
      <c r="R184" s="174"/>
      <c r="S184" s="174"/>
      <c r="T184" s="175"/>
      <c r="AT184" s="169" t="s">
        <v>146</v>
      </c>
      <c r="AU184" s="169" t="s">
        <v>83</v>
      </c>
      <c r="AV184" s="13" t="s">
        <v>83</v>
      </c>
      <c r="AW184" s="13" t="s">
        <v>32</v>
      </c>
      <c r="AX184" s="13" t="s">
        <v>81</v>
      </c>
      <c r="AY184" s="169" t="s">
        <v>134</v>
      </c>
    </row>
    <row r="185" spans="1:65" s="2" customFormat="1" ht="33" customHeight="1">
      <c r="A185" s="32"/>
      <c r="B185" s="148"/>
      <c r="C185" s="149" t="s">
        <v>222</v>
      </c>
      <c r="D185" s="149" t="s">
        <v>136</v>
      </c>
      <c r="E185" s="150" t="s">
        <v>223</v>
      </c>
      <c r="F185" s="151" t="s">
        <v>224</v>
      </c>
      <c r="G185" s="152" t="s">
        <v>213</v>
      </c>
      <c r="H185" s="153">
        <v>90</v>
      </c>
      <c r="I185" s="154"/>
      <c r="J185" s="155">
        <f>ROUND(I185*H185,2)</f>
        <v>0</v>
      </c>
      <c r="K185" s="151" t="s">
        <v>168</v>
      </c>
      <c r="L185" s="33"/>
      <c r="M185" s="156" t="s">
        <v>1</v>
      </c>
      <c r="N185" s="157" t="s">
        <v>40</v>
      </c>
      <c r="O185" s="58"/>
      <c r="P185" s="158">
        <f>O185*H185</f>
        <v>0</v>
      </c>
      <c r="Q185" s="158">
        <v>0</v>
      </c>
      <c r="R185" s="158">
        <f>Q185*H185</f>
        <v>0</v>
      </c>
      <c r="S185" s="158">
        <v>0</v>
      </c>
      <c r="T185" s="159">
        <f>S185*H185</f>
        <v>0</v>
      </c>
      <c r="U185" s="32"/>
      <c r="V185" s="32"/>
      <c r="W185" s="32"/>
      <c r="X185" s="32"/>
      <c r="Y185" s="32"/>
      <c r="Z185" s="32"/>
      <c r="AA185" s="32"/>
      <c r="AB185" s="32"/>
      <c r="AC185" s="32"/>
      <c r="AD185" s="32"/>
      <c r="AE185" s="32"/>
      <c r="AR185" s="160" t="s">
        <v>140</v>
      </c>
      <c r="AT185" s="160" t="s">
        <v>136</v>
      </c>
      <c r="AU185" s="160" t="s">
        <v>83</v>
      </c>
      <c r="AY185" s="17" t="s">
        <v>134</v>
      </c>
      <c r="BE185" s="161">
        <f>IF(N185="základní",J185,0)</f>
        <v>0</v>
      </c>
      <c r="BF185" s="161">
        <f>IF(N185="snížená",J185,0)</f>
        <v>0</v>
      </c>
      <c r="BG185" s="161">
        <f>IF(N185="zákl. přenesená",J185,0)</f>
        <v>0</v>
      </c>
      <c r="BH185" s="161">
        <f>IF(N185="sníž. přenesená",J185,0)</f>
        <v>0</v>
      </c>
      <c r="BI185" s="161">
        <f>IF(N185="nulová",J185,0)</f>
        <v>0</v>
      </c>
      <c r="BJ185" s="17" t="s">
        <v>81</v>
      </c>
      <c r="BK185" s="161">
        <f>ROUND(I185*H185,2)</f>
        <v>0</v>
      </c>
      <c r="BL185" s="17" t="s">
        <v>140</v>
      </c>
      <c r="BM185" s="160" t="s">
        <v>225</v>
      </c>
    </row>
    <row r="186" spans="1:65" s="2" customFormat="1" ht="39">
      <c r="A186" s="32"/>
      <c r="B186" s="33"/>
      <c r="C186" s="32"/>
      <c r="D186" s="162" t="s">
        <v>142</v>
      </c>
      <c r="E186" s="32"/>
      <c r="F186" s="163" t="s">
        <v>226</v>
      </c>
      <c r="G186" s="32"/>
      <c r="H186" s="32"/>
      <c r="I186" s="164"/>
      <c r="J186" s="32"/>
      <c r="K186" s="32"/>
      <c r="L186" s="33"/>
      <c r="M186" s="165"/>
      <c r="N186" s="166"/>
      <c r="O186" s="58"/>
      <c r="P186" s="58"/>
      <c r="Q186" s="58"/>
      <c r="R186" s="58"/>
      <c r="S186" s="58"/>
      <c r="T186" s="59"/>
      <c r="U186" s="32"/>
      <c r="V186" s="32"/>
      <c r="W186" s="32"/>
      <c r="X186" s="32"/>
      <c r="Y186" s="32"/>
      <c r="Z186" s="32"/>
      <c r="AA186" s="32"/>
      <c r="AB186" s="32"/>
      <c r="AC186" s="32"/>
      <c r="AD186" s="32"/>
      <c r="AE186" s="32"/>
      <c r="AT186" s="17" t="s">
        <v>142</v>
      </c>
      <c r="AU186" s="17" t="s">
        <v>83</v>
      </c>
    </row>
    <row r="187" spans="1:65" s="2" customFormat="1" ht="19.5">
      <c r="A187" s="32"/>
      <c r="B187" s="33"/>
      <c r="C187" s="32"/>
      <c r="D187" s="162" t="s">
        <v>144</v>
      </c>
      <c r="E187" s="32"/>
      <c r="F187" s="167" t="s">
        <v>145</v>
      </c>
      <c r="G187" s="32"/>
      <c r="H187" s="32"/>
      <c r="I187" s="164"/>
      <c r="J187" s="32"/>
      <c r="K187" s="32"/>
      <c r="L187" s="33"/>
      <c r="M187" s="165"/>
      <c r="N187" s="166"/>
      <c r="O187" s="58"/>
      <c r="P187" s="58"/>
      <c r="Q187" s="58"/>
      <c r="R187" s="58"/>
      <c r="S187" s="58"/>
      <c r="T187" s="59"/>
      <c r="U187" s="32"/>
      <c r="V187" s="32"/>
      <c r="W187" s="32"/>
      <c r="X187" s="32"/>
      <c r="Y187" s="32"/>
      <c r="Z187" s="32"/>
      <c r="AA187" s="32"/>
      <c r="AB187" s="32"/>
      <c r="AC187" s="32"/>
      <c r="AD187" s="32"/>
      <c r="AE187" s="32"/>
      <c r="AT187" s="17" t="s">
        <v>144</v>
      </c>
      <c r="AU187" s="17" t="s">
        <v>83</v>
      </c>
    </row>
    <row r="188" spans="1:65" s="14" customFormat="1" ht="11.25">
      <c r="B188" s="176"/>
      <c r="D188" s="162" t="s">
        <v>146</v>
      </c>
      <c r="E188" s="177" t="s">
        <v>1</v>
      </c>
      <c r="F188" s="178" t="s">
        <v>227</v>
      </c>
      <c r="H188" s="177" t="s">
        <v>1</v>
      </c>
      <c r="I188" s="179"/>
      <c r="L188" s="176"/>
      <c r="M188" s="180"/>
      <c r="N188" s="181"/>
      <c r="O188" s="181"/>
      <c r="P188" s="181"/>
      <c r="Q188" s="181"/>
      <c r="R188" s="181"/>
      <c r="S188" s="181"/>
      <c r="T188" s="182"/>
      <c r="AT188" s="177" t="s">
        <v>146</v>
      </c>
      <c r="AU188" s="177" t="s">
        <v>83</v>
      </c>
      <c r="AV188" s="14" t="s">
        <v>81</v>
      </c>
      <c r="AW188" s="14" t="s">
        <v>32</v>
      </c>
      <c r="AX188" s="14" t="s">
        <v>75</v>
      </c>
      <c r="AY188" s="177" t="s">
        <v>134</v>
      </c>
    </row>
    <row r="189" spans="1:65" s="13" customFormat="1" ht="11.25">
      <c r="B189" s="168"/>
      <c r="D189" s="162" t="s">
        <v>146</v>
      </c>
      <c r="E189" s="169" t="s">
        <v>1</v>
      </c>
      <c r="F189" s="170" t="s">
        <v>228</v>
      </c>
      <c r="H189" s="171">
        <v>90</v>
      </c>
      <c r="I189" s="172"/>
      <c r="L189" s="168"/>
      <c r="M189" s="173"/>
      <c r="N189" s="174"/>
      <c r="O189" s="174"/>
      <c r="P189" s="174"/>
      <c r="Q189" s="174"/>
      <c r="R189" s="174"/>
      <c r="S189" s="174"/>
      <c r="T189" s="175"/>
      <c r="AT189" s="169" t="s">
        <v>146</v>
      </c>
      <c r="AU189" s="169" t="s">
        <v>83</v>
      </c>
      <c r="AV189" s="13" t="s">
        <v>83</v>
      </c>
      <c r="AW189" s="13" t="s">
        <v>32</v>
      </c>
      <c r="AX189" s="13" t="s">
        <v>81</v>
      </c>
      <c r="AY189" s="169" t="s">
        <v>134</v>
      </c>
    </row>
    <row r="190" spans="1:65" s="2" customFormat="1" ht="33" customHeight="1">
      <c r="A190" s="32"/>
      <c r="B190" s="148"/>
      <c r="C190" s="149" t="s">
        <v>229</v>
      </c>
      <c r="D190" s="149" t="s">
        <v>136</v>
      </c>
      <c r="E190" s="150" t="s">
        <v>230</v>
      </c>
      <c r="F190" s="151" t="s">
        <v>231</v>
      </c>
      <c r="G190" s="152" t="s">
        <v>213</v>
      </c>
      <c r="H190" s="153">
        <v>15</v>
      </c>
      <c r="I190" s="154"/>
      <c r="J190" s="155">
        <f>ROUND(I190*H190,2)</f>
        <v>0</v>
      </c>
      <c r="K190" s="151" t="s">
        <v>168</v>
      </c>
      <c r="L190" s="33"/>
      <c r="M190" s="156" t="s">
        <v>1</v>
      </c>
      <c r="N190" s="157" t="s">
        <v>40</v>
      </c>
      <c r="O190" s="58"/>
      <c r="P190" s="158">
        <f>O190*H190</f>
        <v>0</v>
      </c>
      <c r="Q190" s="158">
        <v>0</v>
      </c>
      <c r="R190" s="158">
        <f>Q190*H190</f>
        <v>0</v>
      </c>
      <c r="S190" s="158">
        <v>0</v>
      </c>
      <c r="T190" s="159">
        <f>S190*H190</f>
        <v>0</v>
      </c>
      <c r="U190" s="32"/>
      <c r="V190" s="32"/>
      <c r="W190" s="32"/>
      <c r="X190" s="32"/>
      <c r="Y190" s="32"/>
      <c r="Z190" s="32"/>
      <c r="AA190" s="32"/>
      <c r="AB190" s="32"/>
      <c r="AC190" s="32"/>
      <c r="AD190" s="32"/>
      <c r="AE190" s="32"/>
      <c r="AR190" s="160" t="s">
        <v>140</v>
      </c>
      <c r="AT190" s="160" t="s">
        <v>136</v>
      </c>
      <c r="AU190" s="160" t="s">
        <v>83</v>
      </c>
      <c r="AY190" s="17" t="s">
        <v>134</v>
      </c>
      <c r="BE190" s="161">
        <f>IF(N190="základní",J190,0)</f>
        <v>0</v>
      </c>
      <c r="BF190" s="161">
        <f>IF(N190="snížená",J190,0)</f>
        <v>0</v>
      </c>
      <c r="BG190" s="161">
        <f>IF(N190="zákl. přenesená",J190,0)</f>
        <v>0</v>
      </c>
      <c r="BH190" s="161">
        <f>IF(N190="sníž. přenesená",J190,0)</f>
        <v>0</v>
      </c>
      <c r="BI190" s="161">
        <f>IF(N190="nulová",J190,0)</f>
        <v>0</v>
      </c>
      <c r="BJ190" s="17" t="s">
        <v>81</v>
      </c>
      <c r="BK190" s="161">
        <f>ROUND(I190*H190,2)</f>
        <v>0</v>
      </c>
      <c r="BL190" s="17" t="s">
        <v>140</v>
      </c>
      <c r="BM190" s="160" t="s">
        <v>232</v>
      </c>
    </row>
    <row r="191" spans="1:65" s="2" customFormat="1" ht="29.25">
      <c r="A191" s="32"/>
      <c r="B191" s="33"/>
      <c r="C191" s="32"/>
      <c r="D191" s="162" t="s">
        <v>142</v>
      </c>
      <c r="E191" s="32"/>
      <c r="F191" s="163" t="s">
        <v>233</v>
      </c>
      <c r="G191" s="32"/>
      <c r="H191" s="32"/>
      <c r="I191" s="164"/>
      <c r="J191" s="32"/>
      <c r="K191" s="32"/>
      <c r="L191" s="33"/>
      <c r="M191" s="165"/>
      <c r="N191" s="166"/>
      <c r="O191" s="58"/>
      <c r="P191" s="58"/>
      <c r="Q191" s="58"/>
      <c r="R191" s="58"/>
      <c r="S191" s="58"/>
      <c r="T191" s="59"/>
      <c r="U191" s="32"/>
      <c r="V191" s="32"/>
      <c r="W191" s="32"/>
      <c r="X191" s="32"/>
      <c r="Y191" s="32"/>
      <c r="Z191" s="32"/>
      <c r="AA191" s="32"/>
      <c r="AB191" s="32"/>
      <c r="AC191" s="32"/>
      <c r="AD191" s="32"/>
      <c r="AE191" s="32"/>
      <c r="AT191" s="17" t="s">
        <v>142</v>
      </c>
      <c r="AU191" s="17" t="s">
        <v>83</v>
      </c>
    </row>
    <row r="192" spans="1:65" s="2" customFormat="1" ht="19.5">
      <c r="A192" s="32"/>
      <c r="B192" s="33"/>
      <c r="C192" s="32"/>
      <c r="D192" s="162" t="s">
        <v>144</v>
      </c>
      <c r="E192" s="32"/>
      <c r="F192" s="167" t="s">
        <v>234</v>
      </c>
      <c r="G192" s="32"/>
      <c r="H192" s="32"/>
      <c r="I192" s="164"/>
      <c r="J192" s="32"/>
      <c r="K192" s="32"/>
      <c r="L192" s="33"/>
      <c r="M192" s="165"/>
      <c r="N192" s="166"/>
      <c r="O192" s="58"/>
      <c r="P192" s="58"/>
      <c r="Q192" s="58"/>
      <c r="R192" s="58"/>
      <c r="S192" s="58"/>
      <c r="T192" s="59"/>
      <c r="U192" s="32"/>
      <c r="V192" s="32"/>
      <c r="W192" s="32"/>
      <c r="X192" s="32"/>
      <c r="Y192" s="32"/>
      <c r="Z192" s="32"/>
      <c r="AA192" s="32"/>
      <c r="AB192" s="32"/>
      <c r="AC192" s="32"/>
      <c r="AD192" s="32"/>
      <c r="AE192" s="32"/>
      <c r="AT192" s="17" t="s">
        <v>144</v>
      </c>
      <c r="AU192" s="17" t="s">
        <v>83</v>
      </c>
    </row>
    <row r="193" spans="1:65" s="14" customFormat="1" ht="11.25">
      <c r="B193" s="176"/>
      <c r="D193" s="162" t="s">
        <v>146</v>
      </c>
      <c r="E193" s="177" t="s">
        <v>1</v>
      </c>
      <c r="F193" s="178" t="s">
        <v>235</v>
      </c>
      <c r="H193" s="177" t="s">
        <v>1</v>
      </c>
      <c r="I193" s="179"/>
      <c r="L193" s="176"/>
      <c r="M193" s="180"/>
      <c r="N193" s="181"/>
      <c r="O193" s="181"/>
      <c r="P193" s="181"/>
      <c r="Q193" s="181"/>
      <c r="R193" s="181"/>
      <c r="S193" s="181"/>
      <c r="T193" s="182"/>
      <c r="AT193" s="177" t="s">
        <v>146</v>
      </c>
      <c r="AU193" s="177" t="s">
        <v>83</v>
      </c>
      <c r="AV193" s="14" t="s">
        <v>81</v>
      </c>
      <c r="AW193" s="14" t="s">
        <v>32</v>
      </c>
      <c r="AX193" s="14" t="s">
        <v>75</v>
      </c>
      <c r="AY193" s="177" t="s">
        <v>134</v>
      </c>
    </row>
    <row r="194" spans="1:65" s="13" customFormat="1" ht="11.25">
      <c r="B194" s="168"/>
      <c r="D194" s="162" t="s">
        <v>146</v>
      </c>
      <c r="E194" s="169" t="s">
        <v>1</v>
      </c>
      <c r="F194" s="170" t="s">
        <v>236</v>
      </c>
      <c r="H194" s="171">
        <v>15</v>
      </c>
      <c r="I194" s="172"/>
      <c r="L194" s="168"/>
      <c r="M194" s="173"/>
      <c r="N194" s="174"/>
      <c r="O194" s="174"/>
      <c r="P194" s="174"/>
      <c r="Q194" s="174"/>
      <c r="R194" s="174"/>
      <c r="S194" s="174"/>
      <c r="T194" s="175"/>
      <c r="AT194" s="169" t="s">
        <v>146</v>
      </c>
      <c r="AU194" s="169" t="s">
        <v>83</v>
      </c>
      <c r="AV194" s="13" t="s">
        <v>83</v>
      </c>
      <c r="AW194" s="13" t="s">
        <v>32</v>
      </c>
      <c r="AX194" s="13" t="s">
        <v>81</v>
      </c>
      <c r="AY194" s="169" t="s">
        <v>134</v>
      </c>
    </row>
    <row r="195" spans="1:65" s="2" customFormat="1" ht="33" customHeight="1">
      <c r="A195" s="32"/>
      <c r="B195" s="148"/>
      <c r="C195" s="149" t="s">
        <v>237</v>
      </c>
      <c r="D195" s="149" t="s">
        <v>136</v>
      </c>
      <c r="E195" s="150" t="s">
        <v>238</v>
      </c>
      <c r="F195" s="151" t="s">
        <v>239</v>
      </c>
      <c r="G195" s="152" t="s">
        <v>213</v>
      </c>
      <c r="H195" s="153">
        <v>46.9</v>
      </c>
      <c r="I195" s="154"/>
      <c r="J195" s="155">
        <f>ROUND(I195*H195,2)</f>
        <v>0</v>
      </c>
      <c r="K195" s="151" t="s">
        <v>168</v>
      </c>
      <c r="L195" s="33"/>
      <c r="M195" s="156" t="s">
        <v>1</v>
      </c>
      <c r="N195" s="157" t="s">
        <v>40</v>
      </c>
      <c r="O195" s="58"/>
      <c r="P195" s="158">
        <f>O195*H195</f>
        <v>0</v>
      </c>
      <c r="Q195" s="158">
        <v>0</v>
      </c>
      <c r="R195" s="158">
        <f>Q195*H195</f>
        <v>0</v>
      </c>
      <c r="S195" s="158">
        <v>0</v>
      </c>
      <c r="T195" s="159">
        <f>S195*H195</f>
        <v>0</v>
      </c>
      <c r="U195" s="32"/>
      <c r="V195" s="32"/>
      <c r="W195" s="32"/>
      <c r="X195" s="32"/>
      <c r="Y195" s="32"/>
      <c r="Z195" s="32"/>
      <c r="AA195" s="32"/>
      <c r="AB195" s="32"/>
      <c r="AC195" s="32"/>
      <c r="AD195" s="32"/>
      <c r="AE195" s="32"/>
      <c r="AR195" s="160" t="s">
        <v>140</v>
      </c>
      <c r="AT195" s="160" t="s">
        <v>136</v>
      </c>
      <c r="AU195" s="160" t="s">
        <v>83</v>
      </c>
      <c r="AY195" s="17" t="s">
        <v>134</v>
      </c>
      <c r="BE195" s="161">
        <f>IF(N195="základní",J195,0)</f>
        <v>0</v>
      </c>
      <c r="BF195" s="161">
        <f>IF(N195="snížená",J195,0)</f>
        <v>0</v>
      </c>
      <c r="BG195" s="161">
        <f>IF(N195="zákl. přenesená",J195,0)</f>
        <v>0</v>
      </c>
      <c r="BH195" s="161">
        <f>IF(N195="sníž. přenesená",J195,0)</f>
        <v>0</v>
      </c>
      <c r="BI195" s="161">
        <f>IF(N195="nulová",J195,0)</f>
        <v>0</v>
      </c>
      <c r="BJ195" s="17" t="s">
        <v>81</v>
      </c>
      <c r="BK195" s="161">
        <f>ROUND(I195*H195,2)</f>
        <v>0</v>
      </c>
      <c r="BL195" s="17" t="s">
        <v>140</v>
      </c>
      <c r="BM195" s="160" t="s">
        <v>240</v>
      </c>
    </row>
    <row r="196" spans="1:65" s="2" customFormat="1" ht="29.25">
      <c r="A196" s="32"/>
      <c r="B196" s="33"/>
      <c r="C196" s="32"/>
      <c r="D196" s="162" t="s">
        <v>142</v>
      </c>
      <c r="E196" s="32"/>
      <c r="F196" s="163" t="s">
        <v>241</v>
      </c>
      <c r="G196" s="32"/>
      <c r="H196" s="32"/>
      <c r="I196" s="164"/>
      <c r="J196" s="32"/>
      <c r="K196" s="32"/>
      <c r="L196" s="33"/>
      <c r="M196" s="165"/>
      <c r="N196" s="166"/>
      <c r="O196" s="58"/>
      <c r="P196" s="58"/>
      <c r="Q196" s="58"/>
      <c r="R196" s="58"/>
      <c r="S196" s="58"/>
      <c r="T196" s="59"/>
      <c r="U196" s="32"/>
      <c r="V196" s="32"/>
      <c r="W196" s="32"/>
      <c r="X196" s="32"/>
      <c r="Y196" s="32"/>
      <c r="Z196" s="32"/>
      <c r="AA196" s="32"/>
      <c r="AB196" s="32"/>
      <c r="AC196" s="32"/>
      <c r="AD196" s="32"/>
      <c r="AE196" s="32"/>
      <c r="AT196" s="17" t="s">
        <v>142</v>
      </c>
      <c r="AU196" s="17" t="s">
        <v>83</v>
      </c>
    </row>
    <row r="197" spans="1:65" s="2" customFormat="1" ht="19.5">
      <c r="A197" s="32"/>
      <c r="B197" s="33"/>
      <c r="C197" s="32"/>
      <c r="D197" s="162" t="s">
        <v>144</v>
      </c>
      <c r="E197" s="32"/>
      <c r="F197" s="167" t="s">
        <v>145</v>
      </c>
      <c r="G197" s="32"/>
      <c r="H197" s="32"/>
      <c r="I197" s="164"/>
      <c r="J197" s="32"/>
      <c r="K197" s="32"/>
      <c r="L197" s="33"/>
      <c r="M197" s="165"/>
      <c r="N197" s="166"/>
      <c r="O197" s="58"/>
      <c r="P197" s="58"/>
      <c r="Q197" s="58"/>
      <c r="R197" s="58"/>
      <c r="S197" s="58"/>
      <c r="T197" s="59"/>
      <c r="U197" s="32"/>
      <c r="V197" s="32"/>
      <c r="W197" s="32"/>
      <c r="X197" s="32"/>
      <c r="Y197" s="32"/>
      <c r="Z197" s="32"/>
      <c r="AA197" s="32"/>
      <c r="AB197" s="32"/>
      <c r="AC197" s="32"/>
      <c r="AD197" s="32"/>
      <c r="AE197" s="32"/>
      <c r="AT197" s="17" t="s">
        <v>144</v>
      </c>
      <c r="AU197" s="17" t="s">
        <v>83</v>
      </c>
    </row>
    <row r="198" spans="1:65" s="14" customFormat="1" ht="11.25">
      <c r="B198" s="176"/>
      <c r="D198" s="162" t="s">
        <v>146</v>
      </c>
      <c r="E198" s="177" t="s">
        <v>1</v>
      </c>
      <c r="F198" s="178" t="s">
        <v>242</v>
      </c>
      <c r="H198" s="177" t="s">
        <v>1</v>
      </c>
      <c r="I198" s="179"/>
      <c r="L198" s="176"/>
      <c r="M198" s="180"/>
      <c r="N198" s="181"/>
      <c r="O198" s="181"/>
      <c r="P198" s="181"/>
      <c r="Q198" s="181"/>
      <c r="R198" s="181"/>
      <c r="S198" s="181"/>
      <c r="T198" s="182"/>
      <c r="AT198" s="177" t="s">
        <v>146</v>
      </c>
      <c r="AU198" s="177" t="s">
        <v>83</v>
      </c>
      <c r="AV198" s="14" t="s">
        <v>81</v>
      </c>
      <c r="AW198" s="14" t="s">
        <v>32</v>
      </c>
      <c r="AX198" s="14" t="s">
        <v>75</v>
      </c>
      <c r="AY198" s="177" t="s">
        <v>134</v>
      </c>
    </row>
    <row r="199" spans="1:65" s="13" customFormat="1" ht="11.25">
      <c r="B199" s="168"/>
      <c r="D199" s="162" t="s">
        <v>146</v>
      </c>
      <c r="E199" s="169" t="s">
        <v>1</v>
      </c>
      <c r="F199" s="170" t="s">
        <v>243</v>
      </c>
      <c r="H199" s="171">
        <v>46.9</v>
      </c>
      <c r="I199" s="172"/>
      <c r="L199" s="168"/>
      <c r="M199" s="173"/>
      <c r="N199" s="174"/>
      <c r="O199" s="174"/>
      <c r="P199" s="174"/>
      <c r="Q199" s="174"/>
      <c r="R199" s="174"/>
      <c r="S199" s="174"/>
      <c r="T199" s="175"/>
      <c r="AT199" s="169" t="s">
        <v>146</v>
      </c>
      <c r="AU199" s="169" t="s">
        <v>83</v>
      </c>
      <c r="AV199" s="13" t="s">
        <v>83</v>
      </c>
      <c r="AW199" s="13" t="s">
        <v>32</v>
      </c>
      <c r="AX199" s="13" t="s">
        <v>81</v>
      </c>
      <c r="AY199" s="169" t="s">
        <v>134</v>
      </c>
    </row>
    <row r="200" spans="1:65" s="2" customFormat="1" ht="24">
      <c r="A200" s="32"/>
      <c r="B200" s="148"/>
      <c r="C200" s="149" t="s">
        <v>244</v>
      </c>
      <c r="D200" s="149" t="s">
        <v>136</v>
      </c>
      <c r="E200" s="150" t="s">
        <v>245</v>
      </c>
      <c r="F200" s="151" t="s">
        <v>246</v>
      </c>
      <c r="G200" s="152" t="s">
        <v>174</v>
      </c>
      <c r="H200" s="153">
        <v>15</v>
      </c>
      <c r="I200" s="154"/>
      <c r="J200" s="155">
        <f>ROUND(I200*H200,2)</f>
        <v>0</v>
      </c>
      <c r="K200" s="151" t="s">
        <v>168</v>
      </c>
      <c r="L200" s="33"/>
      <c r="M200" s="156" t="s">
        <v>1</v>
      </c>
      <c r="N200" s="157" t="s">
        <v>40</v>
      </c>
      <c r="O200" s="58"/>
      <c r="P200" s="158">
        <f>O200*H200</f>
        <v>0</v>
      </c>
      <c r="Q200" s="158">
        <v>0</v>
      </c>
      <c r="R200" s="158">
        <f>Q200*H200</f>
        <v>0</v>
      </c>
      <c r="S200" s="158">
        <v>0</v>
      </c>
      <c r="T200" s="159">
        <f>S200*H200</f>
        <v>0</v>
      </c>
      <c r="U200" s="32"/>
      <c r="V200" s="32"/>
      <c r="W200" s="32"/>
      <c r="X200" s="32"/>
      <c r="Y200" s="32"/>
      <c r="Z200" s="32"/>
      <c r="AA200" s="32"/>
      <c r="AB200" s="32"/>
      <c r="AC200" s="32"/>
      <c r="AD200" s="32"/>
      <c r="AE200" s="32"/>
      <c r="AR200" s="160" t="s">
        <v>140</v>
      </c>
      <c r="AT200" s="160" t="s">
        <v>136</v>
      </c>
      <c r="AU200" s="160" t="s">
        <v>83</v>
      </c>
      <c r="AY200" s="17" t="s">
        <v>134</v>
      </c>
      <c r="BE200" s="161">
        <f>IF(N200="základní",J200,0)</f>
        <v>0</v>
      </c>
      <c r="BF200" s="161">
        <f>IF(N200="snížená",J200,0)</f>
        <v>0</v>
      </c>
      <c r="BG200" s="161">
        <f>IF(N200="zákl. přenesená",J200,0)</f>
        <v>0</v>
      </c>
      <c r="BH200" s="161">
        <f>IF(N200="sníž. přenesená",J200,0)</f>
        <v>0</v>
      </c>
      <c r="BI200" s="161">
        <f>IF(N200="nulová",J200,0)</f>
        <v>0</v>
      </c>
      <c r="BJ200" s="17" t="s">
        <v>81</v>
      </c>
      <c r="BK200" s="161">
        <f>ROUND(I200*H200,2)</f>
        <v>0</v>
      </c>
      <c r="BL200" s="17" t="s">
        <v>140</v>
      </c>
      <c r="BM200" s="160" t="s">
        <v>247</v>
      </c>
    </row>
    <row r="201" spans="1:65" s="2" customFormat="1" ht="29.25">
      <c r="A201" s="32"/>
      <c r="B201" s="33"/>
      <c r="C201" s="32"/>
      <c r="D201" s="162" t="s">
        <v>142</v>
      </c>
      <c r="E201" s="32"/>
      <c r="F201" s="163" t="s">
        <v>248</v>
      </c>
      <c r="G201" s="32"/>
      <c r="H201" s="32"/>
      <c r="I201" s="164"/>
      <c r="J201" s="32"/>
      <c r="K201" s="32"/>
      <c r="L201" s="33"/>
      <c r="M201" s="165"/>
      <c r="N201" s="166"/>
      <c r="O201" s="58"/>
      <c r="P201" s="58"/>
      <c r="Q201" s="58"/>
      <c r="R201" s="58"/>
      <c r="S201" s="58"/>
      <c r="T201" s="59"/>
      <c r="U201" s="32"/>
      <c r="V201" s="32"/>
      <c r="W201" s="32"/>
      <c r="X201" s="32"/>
      <c r="Y201" s="32"/>
      <c r="Z201" s="32"/>
      <c r="AA201" s="32"/>
      <c r="AB201" s="32"/>
      <c r="AC201" s="32"/>
      <c r="AD201" s="32"/>
      <c r="AE201" s="32"/>
      <c r="AT201" s="17" t="s">
        <v>142</v>
      </c>
      <c r="AU201" s="17" t="s">
        <v>83</v>
      </c>
    </row>
    <row r="202" spans="1:65" s="2" customFormat="1" ht="24">
      <c r="A202" s="32"/>
      <c r="B202" s="148"/>
      <c r="C202" s="149" t="s">
        <v>249</v>
      </c>
      <c r="D202" s="149" t="s">
        <v>136</v>
      </c>
      <c r="E202" s="150" t="s">
        <v>250</v>
      </c>
      <c r="F202" s="151" t="s">
        <v>251</v>
      </c>
      <c r="G202" s="152" t="s">
        <v>174</v>
      </c>
      <c r="H202" s="153">
        <v>5</v>
      </c>
      <c r="I202" s="154"/>
      <c r="J202" s="155">
        <f>ROUND(I202*H202,2)</f>
        <v>0</v>
      </c>
      <c r="K202" s="151" t="s">
        <v>168</v>
      </c>
      <c r="L202" s="33"/>
      <c r="M202" s="156" t="s">
        <v>1</v>
      </c>
      <c r="N202" s="157" t="s">
        <v>40</v>
      </c>
      <c r="O202" s="58"/>
      <c r="P202" s="158">
        <f>O202*H202</f>
        <v>0</v>
      </c>
      <c r="Q202" s="158">
        <v>0</v>
      </c>
      <c r="R202" s="158">
        <f>Q202*H202</f>
        <v>0</v>
      </c>
      <c r="S202" s="158">
        <v>0</v>
      </c>
      <c r="T202" s="159">
        <f>S202*H202</f>
        <v>0</v>
      </c>
      <c r="U202" s="32"/>
      <c r="V202" s="32"/>
      <c r="W202" s="32"/>
      <c r="X202" s="32"/>
      <c r="Y202" s="32"/>
      <c r="Z202" s="32"/>
      <c r="AA202" s="32"/>
      <c r="AB202" s="32"/>
      <c r="AC202" s="32"/>
      <c r="AD202" s="32"/>
      <c r="AE202" s="32"/>
      <c r="AR202" s="160" t="s">
        <v>140</v>
      </c>
      <c r="AT202" s="160" t="s">
        <v>136</v>
      </c>
      <c r="AU202" s="160" t="s">
        <v>83</v>
      </c>
      <c r="AY202" s="17" t="s">
        <v>134</v>
      </c>
      <c r="BE202" s="161">
        <f>IF(N202="základní",J202,0)</f>
        <v>0</v>
      </c>
      <c r="BF202" s="161">
        <f>IF(N202="snížená",J202,0)</f>
        <v>0</v>
      </c>
      <c r="BG202" s="161">
        <f>IF(N202="zákl. přenesená",J202,0)</f>
        <v>0</v>
      </c>
      <c r="BH202" s="161">
        <f>IF(N202="sníž. přenesená",J202,0)</f>
        <v>0</v>
      </c>
      <c r="BI202" s="161">
        <f>IF(N202="nulová",J202,0)</f>
        <v>0</v>
      </c>
      <c r="BJ202" s="17" t="s">
        <v>81</v>
      </c>
      <c r="BK202" s="161">
        <f>ROUND(I202*H202,2)</f>
        <v>0</v>
      </c>
      <c r="BL202" s="17" t="s">
        <v>140</v>
      </c>
      <c r="BM202" s="160" t="s">
        <v>252</v>
      </c>
    </row>
    <row r="203" spans="1:65" s="2" customFormat="1" ht="29.25">
      <c r="A203" s="32"/>
      <c r="B203" s="33"/>
      <c r="C203" s="32"/>
      <c r="D203" s="162" t="s">
        <v>142</v>
      </c>
      <c r="E203" s="32"/>
      <c r="F203" s="163" t="s">
        <v>253</v>
      </c>
      <c r="G203" s="32"/>
      <c r="H203" s="32"/>
      <c r="I203" s="164"/>
      <c r="J203" s="32"/>
      <c r="K203" s="32"/>
      <c r="L203" s="33"/>
      <c r="M203" s="165"/>
      <c r="N203" s="166"/>
      <c r="O203" s="58"/>
      <c r="P203" s="58"/>
      <c r="Q203" s="58"/>
      <c r="R203" s="58"/>
      <c r="S203" s="58"/>
      <c r="T203" s="59"/>
      <c r="U203" s="32"/>
      <c r="V203" s="32"/>
      <c r="W203" s="32"/>
      <c r="X203" s="32"/>
      <c r="Y203" s="32"/>
      <c r="Z203" s="32"/>
      <c r="AA203" s="32"/>
      <c r="AB203" s="32"/>
      <c r="AC203" s="32"/>
      <c r="AD203" s="32"/>
      <c r="AE203" s="32"/>
      <c r="AT203" s="17" t="s">
        <v>142</v>
      </c>
      <c r="AU203" s="17" t="s">
        <v>83</v>
      </c>
    </row>
    <row r="204" spans="1:65" s="2" customFormat="1" ht="24">
      <c r="A204" s="32"/>
      <c r="B204" s="148"/>
      <c r="C204" s="149" t="s">
        <v>7</v>
      </c>
      <c r="D204" s="149" t="s">
        <v>136</v>
      </c>
      <c r="E204" s="150" t="s">
        <v>254</v>
      </c>
      <c r="F204" s="151" t="s">
        <v>255</v>
      </c>
      <c r="G204" s="152" t="s">
        <v>174</v>
      </c>
      <c r="H204" s="153">
        <v>15</v>
      </c>
      <c r="I204" s="154"/>
      <c r="J204" s="155">
        <f>ROUND(I204*H204,2)</f>
        <v>0</v>
      </c>
      <c r="K204" s="151" t="s">
        <v>168</v>
      </c>
      <c r="L204" s="33"/>
      <c r="M204" s="156" t="s">
        <v>1</v>
      </c>
      <c r="N204" s="157" t="s">
        <v>40</v>
      </c>
      <c r="O204" s="58"/>
      <c r="P204" s="158">
        <f>O204*H204</f>
        <v>0</v>
      </c>
      <c r="Q204" s="158">
        <v>0</v>
      </c>
      <c r="R204" s="158">
        <f>Q204*H204</f>
        <v>0</v>
      </c>
      <c r="S204" s="158">
        <v>0</v>
      </c>
      <c r="T204" s="159">
        <f>S204*H204</f>
        <v>0</v>
      </c>
      <c r="U204" s="32"/>
      <c r="V204" s="32"/>
      <c r="W204" s="32"/>
      <c r="X204" s="32"/>
      <c r="Y204" s="32"/>
      <c r="Z204" s="32"/>
      <c r="AA204" s="32"/>
      <c r="AB204" s="32"/>
      <c r="AC204" s="32"/>
      <c r="AD204" s="32"/>
      <c r="AE204" s="32"/>
      <c r="AR204" s="160" t="s">
        <v>140</v>
      </c>
      <c r="AT204" s="160" t="s">
        <v>136</v>
      </c>
      <c r="AU204" s="160" t="s">
        <v>83</v>
      </c>
      <c r="AY204" s="17" t="s">
        <v>134</v>
      </c>
      <c r="BE204" s="161">
        <f>IF(N204="základní",J204,0)</f>
        <v>0</v>
      </c>
      <c r="BF204" s="161">
        <f>IF(N204="snížená",J204,0)</f>
        <v>0</v>
      </c>
      <c r="BG204" s="161">
        <f>IF(N204="zákl. přenesená",J204,0)</f>
        <v>0</v>
      </c>
      <c r="BH204" s="161">
        <f>IF(N204="sníž. přenesená",J204,0)</f>
        <v>0</v>
      </c>
      <c r="BI204" s="161">
        <f>IF(N204="nulová",J204,0)</f>
        <v>0</v>
      </c>
      <c r="BJ204" s="17" t="s">
        <v>81</v>
      </c>
      <c r="BK204" s="161">
        <f>ROUND(I204*H204,2)</f>
        <v>0</v>
      </c>
      <c r="BL204" s="17" t="s">
        <v>140</v>
      </c>
      <c r="BM204" s="160" t="s">
        <v>256</v>
      </c>
    </row>
    <row r="205" spans="1:65" s="2" customFormat="1" ht="29.25">
      <c r="A205" s="32"/>
      <c r="B205" s="33"/>
      <c r="C205" s="32"/>
      <c r="D205" s="162" t="s">
        <v>142</v>
      </c>
      <c r="E205" s="32"/>
      <c r="F205" s="163" t="s">
        <v>257</v>
      </c>
      <c r="G205" s="32"/>
      <c r="H205" s="32"/>
      <c r="I205" s="164"/>
      <c r="J205" s="32"/>
      <c r="K205" s="32"/>
      <c r="L205" s="33"/>
      <c r="M205" s="165"/>
      <c r="N205" s="166"/>
      <c r="O205" s="58"/>
      <c r="P205" s="58"/>
      <c r="Q205" s="58"/>
      <c r="R205" s="58"/>
      <c r="S205" s="58"/>
      <c r="T205" s="59"/>
      <c r="U205" s="32"/>
      <c r="V205" s="32"/>
      <c r="W205" s="32"/>
      <c r="X205" s="32"/>
      <c r="Y205" s="32"/>
      <c r="Z205" s="32"/>
      <c r="AA205" s="32"/>
      <c r="AB205" s="32"/>
      <c r="AC205" s="32"/>
      <c r="AD205" s="32"/>
      <c r="AE205" s="32"/>
      <c r="AT205" s="17" t="s">
        <v>142</v>
      </c>
      <c r="AU205" s="17" t="s">
        <v>83</v>
      </c>
    </row>
    <row r="206" spans="1:65" s="2" customFormat="1" ht="24">
      <c r="A206" s="32"/>
      <c r="B206" s="148"/>
      <c r="C206" s="149" t="s">
        <v>258</v>
      </c>
      <c r="D206" s="149" t="s">
        <v>136</v>
      </c>
      <c r="E206" s="150" t="s">
        <v>259</v>
      </c>
      <c r="F206" s="151" t="s">
        <v>260</v>
      </c>
      <c r="G206" s="152" t="s">
        <v>174</v>
      </c>
      <c r="H206" s="153">
        <v>5</v>
      </c>
      <c r="I206" s="154"/>
      <c r="J206" s="155">
        <f>ROUND(I206*H206,2)</f>
        <v>0</v>
      </c>
      <c r="K206" s="151" t="s">
        <v>168</v>
      </c>
      <c r="L206" s="33"/>
      <c r="M206" s="156" t="s">
        <v>1</v>
      </c>
      <c r="N206" s="157" t="s">
        <v>40</v>
      </c>
      <c r="O206" s="58"/>
      <c r="P206" s="158">
        <f>O206*H206</f>
        <v>0</v>
      </c>
      <c r="Q206" s="158">
        <v>0</v>
      </c>
      <c r="R206" s="158">
        <f>Q206*H206</f>
        <v>0</v>
      </c>
      <c r="S206" s="158">
        <v>0</v>
      </c>
      <c r="T206" s="159">
        <f>S206*H206</f>
        <v>0</v>
      </c>
      <c r="U206" s="32"/>
      <c r="V206" s="32"/>
      <c r="W206" s="32"/>
      <c r="X206" s="32"/>
      <c r="Y206" s="32"/>
      <c r="Z206" s="32"/>
      <c r="AA206" s="32"/>
      <c r="AB206" s="32"/>
      <c r="AC206" s="32"/>
      <c r="AD206" s="32"/>
      <c r="AE206" s="32"/>
      <c r="AR206" s="160" t="s">
        <v>140</v>
      </c>
      <c r="AT206" s="160" t="s">
        <v>136</v>
      </c>
      <c r="AU206" s="160" t="s">
        <v>83</v>
      </c>
      <c r="AY206" s="17" t="s">
        <v>134</v>
      </c>
      <c r="BE206" s="161">
        <f>IF(N206="základní",J206,0)</f>
        <v>0</v>
      </c>
      <c r="BF206" s="161">
        <f>IF(N206="snížená",J206,0)</f>
        <v>0</v>
      </c>
      <c r="BG206" s="161">
        <f>IF(N206="zákl. přenesená",J206,0)</f>
        <v>0</v>
      </c>
      <c r="BH206" s="161">
        <f>IF(N206="sníž. přenesená",J206,0)</f>
        <v>0</v>
      </c>
      <c r="BI206" s="161">
        <f>IF(N206="nulová",J206,0)</f>
        <v>0</v>
      </c>
      <c r="BJ206" s="17" t="s">
        <v>81</v>
      </c>
      <c r="BK206" s="161">
        <f>ROUND(I206*H206,2)</f>
        <v>0</v>
      </c>
      <c r="BL206" s="17" t="s">
        <v>140</v>
      </c>
      <c r="BM206" s="160" t="s">
        <v>261</v>
      </c>
    </row>
    <row r="207" spans="1:65" s="2" customFormat="1" ht="29.25">
      <c r="A207" s="32"/>
      <c r="B207" s="33"/>
      <c r="C207" s="32"/>
      <c r="D207" s="162" t="s">
        <v>142</v>
      </c>
      <c r="E207" s="32"/>
      <c r="F207" s="163" t="s">
        <v>262</v>
      </c>
      <c r="G207" s="32"/>
      <c r="H207" s="32"/>
      <c r="I207" s="164"/>
      <c r="J207" s="32"/>
      <c r="K207" s="32"/>
      <c r="L207" s="33"/>
      <c r="M207" s="165"/>
      <c r="N207" s="166"/>
      <c r="O207" s="58"/>
      <c r="P207" s="58"/>
      <c r="Q207" s="58"/>
      <c r="R207" s="58"/>
      <c r="S207" s="58"/>
      <c r="T207" s="59"/>
      <c r="U207" s="32"/>
      <c r="V207" s="32"/>
      <c r="W207" s="32"/>
      <c r="X207" s="32"/>
      <c r="Y207" s="32"/>
      <c r="Z207" s="32"/>
      <c r="AA207" s="32"/>
      <c r="AB207" s="32"/>
      <c r="AC207" s="32"/>
      <c r="AD207" s="32"/>
      <c r="AE207" s="32"/>
      <c r="AT207" s="17" t="s">
        <v>142</v>
      </c>
      <c r="AU207" s="17" t="s">
        <v>83</v>
      </c>
    </row>
    <row r="208" spans="1:65" s="2" customFormat="1" ht="21.75" customHeight="1">
      <c r="A208" s="32"/>
      <c r="B208" s="148"/>
      <c r="C208" s="149" t="s">
        <v>263</v>
      </c>
      <c r="D208" s="149" t="s">
        <v>136</v>
      </c>
      <c r="E208" s="150" t="s">
        <v>264</v>
      </c>
      <c r="F208" s="151" t="s">
        <v>265</v>
      </c>
      <c r="G208" s="152" t="s">
        <v>174</v>
      </c>
      <c r="H208" s="153">
        <v>15</v>
      </c>
      <c r="I208" s="154"/>
      <c r="J208" s="155">
        <f>ROUND(I208*H208,2)</f>
        <v>0</v>
      </c>
      <c r="K208" s="151" t="s">
        <v>168</v>
      </c>
      <c r="L208" s="33"/>
      <c r="M208" s="156" t="s">
        <v>1</v>
      </c>
      <c r="N208" s="157" t="s">
        <v>40</v>
      </c>
      <c r="O208" s="58"/>
      <c r="P208" s="158">
        <f>O208*H208</f>
        <v>0</v>
      </c>
      <c r="Q208" s="158">
        <v>0</v>
      </c>
      <c r="R208" s="158">
        <f>Q208*H208</f>
        <v>0</v>
      </c>
      <c r="S208" s="158">
        <v>0</v>
      </c>
      <c r="T208" s="159">
        <f>S208*H208</f>
        <v>0</v>
      </c>
      <c r="U208" s="32"/>
      <c r="V208" s="32"/>
      <c r="W208" s="32"/>
      <c r="X208" s="32"/>
      <c r="Y208" s="32"/>
      <c r="Z208" s="32"/>
      <c r="AA208" s="32"/>
      <c r="AB208" s="32"/>
      <c r="AC208" s="32"/>
      <c r="AD208" s="32"/>
      <c r="AE208" s="32"/>
      <c r="AR208" s="160" t="s">
        <v>140</v>
      </c>
      <c r="AT208" s="160" t="s">
        <v>136</v>
      </c>
      <c r="AU208" s="160" t="s">
        <v>83</v>
      </c>
      <c r="AY208" s="17" t="s">
        <v>134</v>
      </c>
      <c r="BE208" s="161">
        <f>IF(N208="základní",J208,0)</f>
        <v>0</v>
      </c>
      <c r="BF208" s="161">
        <f>IF(N208="snížená",J208,0)</f>
        <v>0</v>
      </c>
      <c r="BG208" s="161">
        <f>IF(N208="zákl. přenesená",J208,0)</f>
        <v>0</v>
      </c>
      <c r="BH208" s="161">
        <f>IF(N208="sníž. přenesená",J208,0)</f>
        <v>0</v>
      </c>
      <c r="BI208" s="161">
        <f>IF(N208="nulová",J208,0)</f>
        <v>0</v>
      </c>
      <c r="BJ208" s="17" t="s">
        <v>81</v>
      </c>
      <c r="BK208" s="161">
        <f>ROUND(I208*H208,2)</f>
        <v>0</v>
      </c>
      <c r="BL208" s="17" t="s">
        <v>140</v>
      </c>
      <c r="BM208" s="160" t="s">
        <v>266</v>
      </c>
    </row>
    <row r="209" spans="1:65" s="2" customFormat="1" ht="29.25">
      <c r="A209" s="32"/>
      <c r="B209" s="33"/>
      <c r="C209" s="32"/>
      <c r="D209" s="162" t="s">
        <v>142</v>
      </c>
      <c r="E209" s="32"/>
      <c r="F209" s="163" t="s">
        <v>267</v>
      </c>
      <c r="G209" s="32"/>
      <c r="H209" s="32"/>
      <c r="I209" s="164"/>
      <c r="J209" s="32"/>
      <c r="K209" s="32"/>
      <c r="L209" s="33"/>
      <c r="M209" s="165"/>
      <c r="N209" s="166"/>
      <c r="O209" s="58"/>
      <c r="P209" s="58"/>
      <c r="Q209" s="58"/>
      <c r="R209" s="58"/>
      <c r="S209" s="58"/>
      <c r="T209" s="59"/>
      <c r="U209" s="32"/>
      <c r="V209" s="32"/>
      <c r="W209" s="32"/>
      <c r="X209" s="32"/>
      <c r="Y209" s="32"/>
      <c r="Z209" s="32"/>
      <c r="AA209" s="32"/>
      <c r="AB209" s="32"/>
      <c r="AC209" s="32"/>
      <c r="AD209" s="32"/>
      <c r="AE209" s="32"/>
      <c r="AT209" s="17" t="s">
        <v>142</v>
      </c>
      <c r="AU209" s="17" t="s">
        <v>83</v>
      </c>
    </row>
    <row r="210" spans="1:65" s="2" customFormat="1" ht="21.75" customHeight="1">
      <c r="A210" s="32"/>
      <c r="B210" s="148"/>
      <c r="C210" s="149" t="s">
        <v>268</v>
      </c>
      <c r="D210" s="149" t="s">
        <v>136</v>
      </c>
      <c r="E210" s="150" t="s">
        <v>269</v>
      </c>
      <c r="F210" s="151" t="s">
        <v>270</v>
      </c>
      <c r="G210" s="152" t="s">
        <v>174</v>
      </c>
      <c r="H210" s="153">
        <v>5</v>
      </c>
      <c r="I210" s="154"/>
      <c r="J210" s="155">
        <f>ROUND(I210*H210,2)</f>
        <v>0</v>
      </c>
      <c r="K210" s="151" t="s">
        <v>168</v>
      </c>
      <c r="L210" s="33"/>
      <c r="M210" s="156" t="s">
        <v>1</v>
      </c>
      <c r="N210" s="157" t="s">
        <v>40</v>
      </c>
      <c r="O210" s="58"/>
      <c r="P210" s="158">
        <f>O210*H210</f>
        <v>0</v>
      </c>
      <c r="Q210" s="158">
        <v>0</v>
      </c>
      <c r="R210" s="158">
        <f>Q210*H210</f>
        <v>0</v>
      </c>
      <c r="S210" s="158">
        <v>0</v>
      </c>
      <c r="T210" s="159">
        <f>S210*H210</f>
        <v>0</v>
      </c>
      <c r="U210" s="32"/>
      <c r="V210" s="32"/>
      <c r="W210" s="32"/>
      <c r="X210" s="32"/>
      <c r="Y210" s="32"/>
      <c r="Z210" s="32"/>
      <c r="AA210" s="32"/>
      <c r="AB210" s="32"/>
      <c r="AC210" s="32"/>
      <c r="AD210" s="32"/>
      <c r="AE210" s="32"/>
      <c r="AR210" s="160" t="s">
        <v>140</v>
      </c>
      <c r="AT210" s="160" t="s">
        <v>136</v>
      </c>
      <c r="AU210" s="160" t="s">
        <v>83</v>
      </c>
      <c r="AY210" s="17" t="s">
        <v>134</v>
      </c>
      <c r="BE210" s="161">
        <f>IF(N210="základní",J210,0)</f>
        <v>0</v>
      </c>
      <c r="BF210" s="161">
        <f>IF(N210="snížená",J210,0)</f>
        <v>0</v>
      </c>
      <c r="BG210" s="161">
        <f>IF(N210="zákl. přenesená",J210,0)</f>
        <v>0</v>
      </c>
      <c r="BH210" s="161">
        <f>IF(N210="sníž. přenesená",J210,0)</f>
        <v>0</v>
      </c>
      <c r="BI210" s="161">
        <f>IF(N210="nulová",J210,0)</f>
        <v>0</v>
      </c>
      <c r="BJ210" s="17" t="s">
        <v>81</v>
      </c>
      <c r="BK210" s="161">
        <f>ROUND(I210*H210,2)</f>
        <v>0</v>
      </c>
      <c r="BL210" s="17" t="s">
        <v>140</v>
      </c>
      <c r="BM210" s="160" t="s">
        <v>271</v>
      </c>
    </row>
    <row r="211" spans="1:65" s="2" customFormat="1" ht="29.25">
      <c r="A211" s="32"/>
      <c r="B211" s="33"/>
      <c r="C211" s="32"/>
      <c r="D211" s="162" t="s">
        <v>142</v>
      </c>
      <c r="E211" s="32"/>
      <c r="F211" s="163" t="s">
        <v>272</v>
      </c>
      <c r="G211" s="32"/>
      <c r="H211" s="32"/>
      <c r="I211" s="164"/>
      <c r="J211" s="32"/>
      <c r="K211" s="32"/>
      <c r="L211" s="33"/>
      <c r="M211" s="165"/>
      <c r="N211" s="166"/>
      <c r="O211" s="58"/>
      <c r="P211" s="58"/>
      <c r="Q211" s="58"/>
      <c r="R211" s="58"/>
      <c r="S211" s="58"/>
      <c r="T211" s="59"/>
      <c r="U211" s="32"/>
      <c r="V211" s="32"/>
      <c r="W211" s="32"/>
      <c r="X211" s="32"/>
      <c r="Y211" s="32"/>
      <c r="Z211" s="32"/>
      <c r="AA211" s="32"/>
      <c r="AB211" s="32"/>
      <c r="AC211" s="32"/>
      <c r="AD211" s="32"/>
      <c r="AE211" s="32"/>
      <c r="AT211" s="17" t="s">
        <v>142</v>
      </c>
      <c r="AU211" s="17" t="s">
        <v>83</v>
      </c>
    </row>
    <row r="212" spans="1:65" s="2" customFormat="1" ht="24">
      <c r="A212" s="32"/>
      <c r="B212" s="148"/>
      <c r="C212" s="149" t="s">
        <v>273</v>
      </c>
      <c r="D212" s="149" t="s">
        <v>136</v>
      </c>
      <c r="E212" s="150" t="s">
        <v>274</v>
      </c>
      <c r="F212" s="151" t="s">
        <v>275</v>
      </c>
      <c r="G212" s="152" t="s">
        <v>167</v>
      </c>
      <c r="H212" s="153">
        <v>15</v>
      </c>
      <c r="I212" s="154"/>
      <c r="J212" s="155">
        <f>ROUND(I212*H212,2)</f>
        <v>0</v>
      </c>
      <c r="K212" s="151" t="s">
        <v>168</v>
      </c>
      <c r="L212" s="33"/>
      <c r="M212" s="156" t="s">
        <v>1</v>
      </c>
      <c r="N212" s="157" t="s">
        <v>40</v>
      </c>
      <c r="O212" s="58"/>
      <c r="P212" s="158">
        <f>O212*H212</f>
        <v>0</v>
      </c>
      <c r="Q212" s="158">
        <v>0</v>
      </c>
      <c r="R212" s="158">
        <f>Q212*H212</f>
        <v>0</v>
      </c>
      <c r="S212" s="158">
        <v>0</v>
      </c>
      <c r="T212" s="159">
        <f>S212*H212</f>
        <v>0</v>
      </c>
      <c r="U212" s="32"/>
      <c r="V212" s="32"/>
      <c r="W212" s="32"/>
      <c r="X212" s="32"/>
      <c r="Y212" s="32"/>
      <c r="Z212" s="32"/>
      <c r="AA212" s="32"/>
      <c r="AB212" s="32"/>
      <c r="AC212" s="32"/>
      <c r="AD212" s="32"/>
      <c r="AE212" s="32"/>
      <c r="AR212" s="160" t="s">
        <v>140</v>
      </c>
      <c r="AT212" s="160" t="s">
        <v>136</v>
      </c>
      <c r="AU212" s="160" t="s">
        <v>83</v>
      </c>
      <c r="AY212" s="17" t="s">
        <v>134</v>
      </c>
      <c r="BE212" s="161">
        <f>IF(N212="základní",J212,0)</f>
        <v>0</v>
      </c>
      <c r="BF212" s="161">
        <f>IF(N212="snížená",J212,0)</f>
        <v>0</v>
      </c>
      <c r="BG212" s="161">
        <f>IF(N212="zákl. přenesená",J212,0)</f>
        <v>0</v>
      </c>
      <c r="BH212" s="161">
        <f>IF(N212="sníž. přenesená",J212,0)</f>
        <v>0</v>
      </c>
      <c r="BI212" s="161">
        <f>IF(N212="nulová",J212,0)</f>
        <v>0</v>
      </c>
      <c r="BJ212" s="17" t="s">
        <v>81</v>
      </c>
      <c r="BK212" s="161">
        <f>ROUND(I212*H212,2)</f>
        <v>0</v>
      </c>
      <c r="BL212" s="17" t="s">
        <v>140</v>
      </c>
      <c r="BM212" s="160" t="s">
        <v>276</v>
      </c>
    </row>
    <row r="213" spans="1:65" s="2" customFormat="1" ht="19.5">
      <c r="A213" s="32"/>
      <c r="B213" s="33"/>
      <c r="C213" s="32"/>
      <c r="D213" s="162" t="s">
        <v>142</v>
      </c>
      <c r="E213" s="32"/>
      <c r="F213" s="163" t="s">
        <v>277</v>
      </c>
      <c r="G213" s="32"/>
      <c r="H213" s="32"/>
      <c r="I213" s="164"/>
      <c r="J213" s="32"/>
      <c r="K213" s="32"/>
      <c r="L213" s="33"/>
      <c r="M213" s="165"/>
      <c r="N213" s="166"/>
      <c r="O213" s="58"/>
      <c r="P213" s="58"/>
      <c r="Q213" s="58"/>
      <c r="R213" s="58"/>
      <c r="S213" s="58"/>
      <c r="T213" s="59"/>
      <c r="U213" s="32"/>
      <c r="V213" s="32"/>
      <c r="W213" s="32"/>
      <c r="X213" s="32"/>
      <c r="Y213" s="32"/>
      <c r="Z213" s="32"/>
      <c r="AA213" s="32"/>
      <c r="AB213" s="32"/>
      <c r="AC213" s="32"/>
      <c r="AD213" s="32"/>
      <c r="AE213" s="32"/>
      <c r="AT213" s="17" t="s">
        <v>142</v>
      </c>
      <c r="AU213" s="17" t="s">
        <v>83</v>
      </c>
    </row>
    <row r="214" spans="1:65" s="2" customFormat="1" ht="24">
      <c r="A214" s="32"/>
      <c r="B214" s="148"/>
      <c r="C214" s="149" t="s">
        <v>278</v>
      </c>
      <c r="D214" s="149" t="s">
        <v>136</v>
      </c>
      <c r="E214" s="150" t="s">
        <v>279</v>
      </c>
      <c r="F214" s="151" t="s">
        <v>280</v>
      </c>
      <c r="G214" s="152" t="s">
        <v>174</v>
      </c>
      <c r="H214" s="153">
        <v>210</v>
      </c>
      <c r="I214" s="154"/>
      <c r="J214" s="155">
        <f>ROUND(I214*H214,2)</f>
        <v>0</v>
      </c>
      <c r="K214" s="151" t="s">
        <v>168</v>
      </c>
      <c r="L214" s="33"/>
      <c r="M214" s="156" t="s">
        <v>1</v>
      </c>
      <c r="N214" s="157" t="s">
        <v>40</v>
      </c>
      <c r="O214" s="58"/>
      <c r="P214" s="158">
        <f>O214*H214</f>
        <v>0</v>
      </c>
      <c r="Q214" s="158">
        <v>0</v>
      </c>
      <c r="R214" s="158">
        <f>Q214*H214</f>
        <v>0</v>
      </c>
      <c r="S214" s="158">
        <v>0</v>
      </c>
      <c r="T214" s="159">
        <f>S214*H214</f>
        <v>0</v>
      </c>
      <c r="U214" s="32"/>
      <c r="V214" s="32"/>
      <c r="W214" s="32"/>
      <c r="X214" s="32"/>
      <c r="Y214" s="32"/>
      <c r="Z214" s="32"/>
      <c r="AA214" s="32"/>
      <c r="AB214" s="32"/>
      <c r="AC214" s="32"/>
      <c r="AD214" s="32"/>
      <c r="AE214" s="32"/>
      <c r="AR214" s="160" t="s">
        <v>140</v>
      </c>
      <c r="AT214" s="160" t="s">
        <v>136</v>
      </c>
      <c r="AU214" s="160" t="s">
        <v>83</v>
      </c>
      <c r="AY214" s="17" t="s">
        <v>134</v>
      </c>
      <c r="BE214" s="161">
        <f>IF(N214="základní",J214,0)</f>
        <v>0</v>
      </c>
      <c r="BF214" s="161">
        <f>IF(N214="snížená",J214,0)</f>
        <v>0</v>
      </c>
      <c r="BG214" s="161">
        <f>IF(N214="zákl. přenesená",J214,0)</f>
        <v>0</v>
      </c>
      <c r="BH214" s="161">
        <f>IF(N214="sníž. přenesená",J214,0)</f>
        <v>0</v>
      </c>
      <c r="BI214" s="161">
        <f>IF(N214="nulová",J214,0)</f>
        <v>0</v>
      </c>
      <c r="BJ214" s="17" t="s">
        <v>81</v>
      </c>
      <c r="BK214" s="161">
        <f>ROUND(I214*H214,2)</f>
        <v>0</v>
      </c>
      <c r="BL214" s="17" t="s">
        <v>140</v>
      </c>
      <c r="BM214" s="160" t="s">
        <v>281</v>
      </c>
    </row>
    <row r="215" spans="1:65" s="2" customFormat="1" ht="39">
      <c r="A215" s="32"/>
      <c r="B215" s="33"/>
      <c r="C215" s="32"/>
      <c r="D215" s="162" t="s">
        <v>142</v>
      </c>
      <c r="E215" s="32"/>
      <c r="F215" s="163" t="s">
        <v>282</v>
      </c>
      <c r="G215" s="32"/>
      <c r="H215" s="32"/>
      <c r="I215" s="164"/>
      <c r="J215" s="32"/>
      <c r="K215" s="32"/>
      <c r="L215" s="33"/>
      <c r="M215" s="165"/>
      <c r="N215" s="166"/>
      <c r="O215" s="58"/>
      <c r="P215" s="58"/>
      <c r="Q215" s="58"/>
      <c r="R215" s="58"/>
      <c r="S215" s="58"/>
      <c r="T215" s="59"/>
      <c r="U215" s="32"/>
      <c r="V215" s="32"/>
      <c r="W215" s="32"/>
      <c r="X215" s="32"/>
      <c r="Y215" s="32"/>
      <c r="Z215" s="32"/>
      <c r="AA215" s="32"/>
      <c r="AB215" s="32"/>
      <c r="AC215" s="32"/>
      <c r="AD215" s="32"/>
      <c r="AE215" s="32"/>
      <c r="AT215" s="17" t="s">
        <v>142</v>
      </c>
      <c r="AU215" s="17" t="s">
        <v>83</v>
      </c>
    </row>
    <row r="216" spans="1:65" s="13" customFormat="1" ht="11.25">
      <c r="B216" s="168"/>
      <c r="D216" s="162" t="s">
        <v>146</v>
      </c>
      <c r="F216" s="170" t="s">
        <v>283</v>
      </c>
      <c r="H216" s="171">
        <v>210</v>
      </c>
      <c r="I216" s="172"/>
      <c r="L216" s="168"/>
      <c r="M216" s="173"/>
      <c r="N216" s="174"/>
      <c r="O216" s="174"/>
      <c r="P216" s="174"/>
      <c r="Q216" s="174"/>
      <c r="R216" s="174"/>
      <c r="S216" s="174"/>
      <c r="T216" s="175"/>
      <c r="AT216" s="169" t="s">
        <v>146</v>
      </c>
      <c r="AU216" s="169" t="s">
        <v>83</v>
      </c>
      <c r="AV216" s="13" t="s">
        <v>83</v>
      </c>
      <c r="AW216" s="13" t="s">
        <v>3</v>
      </c>
      <c r="AX216" s="13" t="s">
        <v>81</v>
      </c>
      <c r="AY216" s="169" t="s">
        <v>134</v>
      </c>
    </row>
    <row r="217" spans="1:65" s="2" customFormat="1" ht="24">
      <c r="A217" s="32"/>
      <c r="B217" s="148"/>
      <c r="C217" s="149" t="s">
        <v>284</v>
      </c>
      <c r="D217" s="149" t="s">
        <v>136</v>
      </c>
      <c r="E217" s="150" t="s">
        <v>285</v>
      </c>
      <c r="F217" s="151" t="s">
        <v>286</v>
      </c>
      <c r="G217" s="152" t="s">
        <v>174</v>
      </c>
      <c r="H217" s="153">
        <v>70</v>
      </c>
      <c r="I217" s="154"/>
      <c r="J217" s="155">
        <f>ROUND(I217*H217,2)</f>
        <v>0</v>
      </c>
      <c r="K217" s="151" t="s">
        <v>168</v>
      </c>
      <c r="L217" s="33"/>
      <c r="M217" s="156" t="s">
        <v>1</v>
      </c>
      <c r="N217" s="157" t="s">
        <v>40</v>
      </c>
      <c r="O217" s="58"/>
      <c r="P217" s="158">
        <f>O217*H217</f>
        <v>0</v>
      </c>
      <c r="Q217" s="158">
        <v>0</v>
      </c>
      <c r="R217" s="158">
        <f>Q217*H217</f>
        <v>0</v>
      </c>
      <c r="S217" s="158">
        <v>0</v>
      </c>
      <c r="T217" s="159">
        <f>S217*H217</f>
        <v>0</v>
      </c>
      <c r="U217" s="32"/>
      <c r="V217" s="32"/>
      <c r="W217" s="32"/>
      <c r="X217" s="32"/>
      <c r="Y217" s="32"/>
      <c r="Z217" s="32"/>
      <c r="AA217" s="32"/>
      <c r="AB217" s="32"/>
      <c r="AC217" s="32"/>
      <c r="AD217" s="32"/>
      <c r="AE217" s="32"/>
      <c r="AR217" s="160" t="s">
        <v>140</v>
      </c>
      <c r="AT217" s="160" t="s">
        <v>136</v>
      </c>
      <c r="AU217" s="160" t="s">
        <v>83</v>
      </c>
      <c r="AY217" s="17" t="s">
        <v>134</v>
      </c>
      <c r="BE217" s="161">
        <f>IF(N217="základní",J217,0)</f>
        <v>0</v>
      </c>
      <c r="BF217" s="161">
        <f>IF(N217="snížená",J217,0)</f>
        <v>0</v>
      </c>
      <c r="BG217" s="161">
        <f>IF(N217="zákl. přenesená",J217,0)</f>
        <v>0</v>
      </c>
      <c r="BH217" s="161">
        <f>IF(N217="sníž. přenesená",J217,0)</f>
        <v>0</v>
      </c>
      <c r="BI217" s="161">
        <f>IF(N217="nulová",J217,0)</f>
        <v>0</v>
      </c>
      <c r="BJ217" s="17" t="s">
        <v>81</v>
      </c>
      <c r="BK217" s="161">
        <f>ROUND(I217*H217,2)</f>
        <v>0</v>
      </c>
      <c r="BL217" s="17" t="s">
        <v>140</v>
      </c>
      <c r="BM217" s="160" t="s">
        <v>287</v>
      </c>
    </row>
    <row r="218" spans="1:65" s="2" customFormat="1" ht="39">
      <c r="A218" s="32"/>
      <c r="B218" s="33"/>
      <c r="C218" s="32"/>
      <c r="D218" s="162" t="s">
        <v>142</v>
      </c>
      <c r="E218" s="32"/>
      <c r="F218" s="163" t="s">
        <v>288</v>
      </c>
      <c r="G218" s="32"/>
      <c r="H218" s="32"/>
      <c r="I218" s="164"/>
      <c r="J218" s="32"/>
      <c r="K218" s="32"/>
      <c r="L218" s="33"/>
      <c r="M218" s="165"/>
      <c r="N218" s="166"/>
      <c r="O218" s="58"/>
      <c r="P218" s="58"/>
      <c r="Q218" s="58"/>
      <c r="R218" s="58"/>
      <c r="S218" s="58"/>
      <c r="T218" s="59"/>
      <c r="U218" s="32"/>
      <c r="V218" s="32"/>
      <c r="W218" s="32"/>
      <c r="X218" s="32"/>
      <c r="Y218" s="32"/>
      <c r="Z218" s="32"/>
      <c r="AA218" s="32"/>
      <c r="AB218" s="32"/>
      <c r="AC218" s="32"/>
      <c r="AD218" s="32"/>
      <c r="AE218" s="32"/>
      <c r="AT218" s="17" t="s">
        <v>142</v>
      </c>
      <c r="AU218" s="17" t="s">
        <v>83</v>
      </c>
    </row>
    <row r="219" spans="1:65" s="13" customFormat="1" ht="11.25">
      <c r="B219" s="168"/>
      <c r="D219" s="162" t="s">
        <v>146</v>
      </c>
      <c r="F219" s="170" t="s">
        <v>289</v>
      </c>
      <c r="H219" s="171">
        <v>70</v>
      </c>
      <c r="I219" s="172"/>
      <c r="L219" s="168"/>
      <c r="M219" s="173"/>
      <c r="N219" s="174"/>
      <c r="O219" s="174"/>
      <c r="P219" s="174"/>
      <c r="Q219" s="174"/>
      <c r="R219" s="174"/>
      <c r="S219" s="174"/>
      <c r="T219" s="175"/>
      <c r="AT219" s="169" t="s">
        <v>146</v>
      </c>
      <c r="AU219" s="169" t="s">
        <v>83</v>
      </c>
      <c r="AV219" s="13" t="s">
        <v>83</v>
      </c>
      <c r="AW219" s="13" t="s">
        <v>3</v>
      </c>
      <c r="AX219" s="13" t="s">
        <v>81</v>
      </c>
      <c r="AY219" s="169" t="s">
        <v>134</v>
      </c>
    </row>
    <row r="220" spans="1:65" s="2" customFormat="1" ht="33" customHeight="1">
      <c r="A220" s="32"/>
      <c r="B220" s="148"/>
      <c r="C220" s="149" t="s">
        <v>290</v>
      </c>
      <c r="D220" s="149" t="s">
        <v>136</v>
      </c>
      <c r="E220" s="150" t="s">
        <v>291</v>
      </c>
      <c r="F220" s="151" t="s">
        <v>292</v>
      </c>
      <c r="G220" s="152" t="s">
        <v>174</v>
      </c>
      <c r="H220" s="153">
        <v>210</v>
      </c>
      <c r="I220" s="154"/>
      <c r="J220" s="155">
        <f>ROUND(I220*H220,2)</f>
        <v>0</v>
      </c>
      <c r="K220" s="151" t="s">
        <v>168</v>
      </c>
      <c r="L220" s="33"/>
      <c r="M220" s="156" t="s">
        <v>1</v>
      </c>
      <c r="N220" s="157" t="s">
        <v>40</v>
      </c>
      <c r="O220" s="58"/>
      <c r="P220" s="158">
        <f>O220*H220</f>
        <v>0</v>
      </c>
      <c r="Q220" s="158">
        <v>0</v>
      </c>
      <c r="R220" s="158">
        <f>Q220*H220</f>
        <v>0</v>
      </c>
      <c r="S220" s="158">
        <v>0</v>
      </c>
      <c r="T220" s="159">
        <f>S220*H220</f>
        <v>0</v>
      </c>
      <c r="U220" s="32"/>
      <c r="V220" s="32"/>
      <c r="W220" s="32"/>
      <c r="X220" s="32"/>
      <c r="Y220" s="32"/>
      <c r="Z220" s="32"/>
      <c r="AA220" s="32"/>
      <c r="AB220" s="32"/>
      <c r="AC220" s="32"/>
      <c r="AD220" s="32"/>
      <c r="AE220" s="32"/>
      <c r="AR220" s="160" t="s">
        <v>140</v>
      </c>
      <c r="AT220" s="160" t="s">
        <v>136</v>
      </c>
      <c r="AU220" s="160" t="s">
        <v>83</v>
      </c>
      <c r="AY220" s="17" t="s">
        <v>134</v>
      </c>
      <c r="BE220" s="161">
        <f>IF(N220="základní",J220,0)</f>
        <v>0</v>
      </c>
      <c r="BF220" s="161">
        <f>IF(N220="snížená",J220,0)</f>
        <v>0</v>
      </c>
      <c r="BG220" s="161">
        <f>IF(N220="zákl. přenesená",J220,0)</f>
        <v>0</v>
      </c>
      <c r="BH220" s="161">
        <f>IF(N220="sníž. přenesená",J220,0)</f>
        <v>0</v>
      </c>
      <c r="BI220" s="161">
        <f>IF(N220="nulová",J220,0)</f>
        <v>0</v>
      </c>
      <c r="BJ220" s="17" t="s">
        <v>81</v>
      </c>
      <c r="BK220" s="161">
        <f>ROUND(I220*H220,2)</f>
        <v>0</v>
      </c>
      <c r="BL220" s="17" t="s">
        <v>140</v>
      </c>
      <c r="BM220" s="160" t="s">
        <v>293</v>
      </c>
    </row>
    <row r="221" spans="1:65" s="2" customFormat="1" ht="39">
      <c r="A221" s="32"/>
      <c r="B221" s="33"/>
      <c r="C221" s="32"/>
      <c r="D221" s="162" t="s">
        <v>142</v>
      </c>
      <c r="E221" s="32"/>
      <c r="F221" s="163" t="s">
        <v>294</v>
      </c>
      <c r="G221" s="32"/>
      <c r="H221" s="32"/>
      <c r="I221" s="164"/>
      <c r="J221" s="32"/>
      <c r="K221" s="32"/>
      <c r="L221" s="33"/>
      <c r="M221" s="165"/>
      <c r="N221" s="166"/>
      <c r="O221" s="58"/>
      <c r="P221" s="58"/>
      <c r="Q221" s="58"/>
      <c r="R221" s="58"/>
      <c r="S221" s="58"/>
      <c r="T221" s="59"/>
      <c r="U221" s="32"/>
      <c r="V221" s="32"/>
      <c r="W221" s="32"/>
      <c r="X221" s="32"/>
      <c r="Y221" s="32"/>
      <c r="Z221" s="32"/>
      <c r="AA221" s="32"/>
      <c r="AB221" s="32"/>
      <c r="AC221" s="32"/>
      <c r="AD221" s="32"/>
      <c r="AE221" s="32"/>
      <c r="AT221" s="17" t="s">
        <v>142</v>
      </c>
      <c r="AU221" s="17" t="s">
        <v>83</v>
      </c>
    </row>
    <row r="222" spans="1:65" s="13" customFormat="1" ht="11.25">
      <c r="B222" s="168"/>
      <c r="D222" s="162" t="s">
        <v>146</v>
      </c>
      <c r="F222" s="170" t="s">
        <v>283</v>
      </c>
      <c r="H222" s="171">
        <v>210</v>
      </c>
      <c r="I222" s="172"/>
      <c r="L222" s="168"/>
      <c r="M222" s="173"/>
      <c r="N222" s="174"/>
      <c r="O222" s="174"/>
      <c r="P222" s="174"/>
      <c r="Q222" s="174"/>
      <c r="R222" s="174"/>
      <c r="S222" s="174"/>
      <c r="T222" s="175"/>
      <c r="AT222" s="169" t="s">
        <v>146</v>
      </c>
      <c r="AU222" s="169" t="s">
        <v>83</v>
      </c>
      <c r="AV222" s="13" t="s">
        <v>83</v>
      </c>
      <c r="AW222" s="13" t="s">
        <v>3</v>
      </c>
      <c r="AX222" s="13" t="s">
        <v>81</v>
      </c>
      <c r="AY222" s="169" t="s">
        <v>134</v>
      </c>
    </row>
    <row r="223" spans="1:65" s="2" customFormat="1" ht="33" customHeight="1">
      <c r="A223" s="32"/>
      <c r="B223" s="148"/>
      <c r="C223" s="149" t="s">
        <v>295</v>
      </c>
      <c r="D223" s="149" t="s">
        <v>136</v>
      </c>
      <c r="E223" s="150" t="s">
        <v>296</v>
      </c>
      <c r="F223" s="151" t="s">
        <v>297</v>
      </c>
      <c r="G223" s="152" t="s">
        <v>174</v>
      </c>
      <c r="H223" s="153">
        <v>70</v>
      </c>
      <c r="I223" s="154"/>
      <c r="J223" s="155">
        <f>ROUND(I223*H223,2)</f>
        <v>0</v>
      </c>
      <c r="K223" s="151" t="s">
        <v>168</v>
      </c>
      <c r="L223" s="33"/>
      <c r="M223" s="156" t="s">
        <v>1</v>
      </c>
      <c r="N223" s="157" t="s">
        <v>40</v>
      </c>
      <c r="O223" s="58"/>
      <c r="P223" s="158">
        <f>O223*H223</f>
        <v>0</v>
      </c>
      <c r="Q223" s="158">
        <v>0</v>
      </c>
      <c r="R223" s="158">
        <f>Q223*H223</f>
        <v>0</v>
      </c>
      <c r="S223" s="158">
        <v>0</v>
      </c>
      <c r="T223" s="159">
        <f>S223*H223</f>
        <v>0</v>
      </c>
      <c r="U223" s="32"/>
      <c r="V223" s="32"/>
      <c r="W223" s="32"/>
      <c r="X223" s="32"/>
      <c r="Y223" s="32"/>
      <c r="Z223" s="32"/>
      <c r="AA223" s="32"/>
      <c r="AB223" s="32"/>
      <c r="AC223" s="32"/>
      <c r="AD223" s="32"/>
      <c r="AE223" s="32"/>
      <c r="AR223" s="160" t="s">
        <v>140</v>
      </c>
      <c r="AT223" s="160" t="s">
        <v>136</v>
      </c>
      <c r="AU223" s="160" t="s">
        <v>83</v>
      </c>
      <c r="AY223" s="17" t="s">
        <v>134</v>
      </c>
      <c r="BE223" s="161">
        <f>IF(N223="základní",J223,0)</f>
        <v>0</v>
      </c>
      <c r="BF223" s="161">
        <f>IF(N223="snížená",J223,0)</f>
        <v>0</v>
      </c>
      <c r="BG223" s="161">
        <f>IF(N223="zákl. přenesená",J223,0)</f>
        <v>0</v>
      </c>
      <c r="BH223" s="161">
        <f>IF(N223="sníž. přenesená",J223,0)</f>
        <v>0</v>
      </c>
      <c r="BI223" s="161">
        <f>IF(N223="nulová",J223,0)</f>
        <v>0</v>
      </c>
      <c r="BJ223" s="17" t="s">
        <v>81</v>
      </c>
      <c r="BK223" s="161">
        <f>ROUND(I223*H223,2)</f>
        <v>0</v>
      </c>
      <c r="BL223" s="17" t="s">
        <v>140</v>
      </c>
      <c r="BM223" s="160" t="s">
        <v>298</v>
      </c>
    </row>
    <row r="224" spans="1:65" s="2" customFormat="1" ht="39">
      <c r="A224" s="32"/>
      <c r="B224" s="33"/>
      <c r="C224" s="32"/>
      <c r="D224" s="162" t="s">
        <v>142</v>
      </c>
      <c r="E224" s="32"/>
      <c r="F224" s="163" t="s">
        <v>299</v>
      </c>
      <c r="G224" s="32"/>
      <c r="H224" s="32"/>
      <c r="I224" s="164"/>
      <c r="J224" s="32"/>
      <c r="K224" s="32"/>
      <c r="L224" s="33"/>
      <c r="M224" s="165"/>
      <c r="N224" s="166"/>
      <c r="O224" s="58"/>
      <c r="P224" s="58"/>
      <c r="Q224" s="58"/>
      <c r="R224" s="58"/>
      <c r="S224" s="58"/>
      <c r="T224" s="59"/>
      <c r="U224" s="32"/>
      <c r="V224" s="32"/>
      <c r="W224" s="32"/>
      <c r="X224" s="32"/>
      <c r="Y224" s="32"/>
      <c r="Z224" s="32"/>
      <c r="AA224" s="32"/>
      <c r="AB224" s="32"/>
      <c r="AC224" s="32"/>
      <c r="AD224" s="32"/>
      <c r="AE224" s="32"/>
      <c r="AT224" s="17" t="s">
        <v>142</v>
      </c>
      <c r="AU224" s="17" t="s">
        <v>83</v>
      </c>
    </row>
    <row r="225" spans="1:65" s="13" customFormat="1" ht="11.25">
      <c r="B225" s="168"/>
      <c r="D225" s="162" t="s">
        <v>146</v>
      </c>
      <c r="F225" s="170" t="s">
        <v>289</v>
      </c>
      <c r="H225" s="171">
        <v>70</v>
      </c>
      <c r="I225" s="172"/>
      <c r="L225" s="168"/>
      <c r="M225" s="173"/>
      <c r="N225" s="174"/>
      <c r="O225" s="174"/>
      <c r="P225" s="174"/>
      <c r="Q225" s="174"/>
      <c r="R225" s="174"/>
      <c r="S225" s="174"/>
      <c r="T225" s="175"/>
      <c r="AT225" s="169" t="s">
        <v>146</v>
      </c>
      <c r="AU225" s="169" t="s">
        <v>83</v>
      </c>
      <c r="AV225" s="13" t="s">
        <v>83</v>
      </c>
      <c r="AW225" s="13" t="s">
        <v>3</v>
      </c>
      <c r="AX225" s="13" t="s">
        <v>81</v>
      </c>
      <c r="AY225" s="169" t="s">
        <v>134</v>
      </c>
    </row>
    <row r="226" spans="1:65" s="2" customFormat="1" ht="24">
      <c r="A226" s="32"/>
      <c r="B226" s="148"/>
      <c r="C226" s="149" t="s">
        <v>300</v>
      </c>
      <c r="D226" s="149" t="s">
        <v>136</v>
      </c>
      <c r="E226" s="150" t="s">
        <v>301</v>
      </c>
      <c r="F226" s="151" t="s">
        <v>302</v>
      </c>
      <c r="G226" s="152" t="s">
        <v>174</v>
      </c>
      <c r="H226" s="153">
        <v>210</v>
      </c>
      <c r="I226" s="154"/>
      <c r="J226" s="155">
        <f>ROUND(I226*H226,2)</f>
        <v>0</v>
      </c>
      <c r="K226" s="151" t="s">
        <v>168</v>
      </c>
      <c r="L226" s="33"/>
      <c r="M226" s="156" t="s">
        <v>1</v>
      </c>
      <c r="N226" s="157" t="s">
        <v>40</v>
      </c>
      <c r="O226" s="58"/>
      <c r="P226" s="158">
        <f>O226*H226</f>
        <v>0</v>
      </c>
      <c r="Q226" s="158">
        <v>0</v>
      </c>
      <c r="R226" s="158">
        <f>Q226*H226</f>
        <v>0</v>
      </c>
      <c r="S226" s="158">
        <v>0</v>
      </c>
      <c r="T226" s="159">
        <f>S226*H226</f>
        <v>0</v>
      </c>
      <c r="U226" s="32"/>
      <c r="V226" s="32"/>
      <c r="W226" s="32"/>
      <c r="X226" s="32"/>
      <c r="Y226" s="32"/>
      <c r="Z226" s="32"/>
      <c r="AA226" s="32"/>
      <c r="AB226" s="32"/>
      <c r="AC226" s="32"/>
      <c r="AD226" s="32"/>
      <c r="AE226" s="32"/>
      <c r="AR226" s="160" t="s">
        <v>140</v>
      </c>
      <c r="AT226" s="160" t="s">
        <v>136</v>
      </c>
      <c r="AU226" s="160" t="s">
        <v>83</v>
      </c>
      <c r="AY226" s="17" t="s">
        <v>134</v>
      </c>
      <c r="BE226" s="161">
        <f>IF(N226="základní",J226,0)</f>
        <v>0</v>
      </c>
      <c r="BF226" s="161">
        <f>IF(N226="snížená",J226,0)</f>
        <v>0</v>
      </c>
      <c r="BG226" s="161">
        <f>IF(N226="zákl. přenesená",J226,0)</f>
        <v>0</v>
      </c>
      <c r="BH226" s="161">
        <f>IF(N226="sníž. přenesená",J226,0)</f>
        <v>0</v>
      </c>
      <c r="BI226" s="161">
        <f>IF(N226="nulová",J226,0)</f>
        <v>0</v>
      </c>
      <c r="BJ226" s="17" t="s">
        <v>81</v>
      </c>
      <c r="BK226" s="161">
        <f>ROUND(I226*H226,2)</f>
        <v>0</v>
      </c>
      <c r="BL226" s="17" t="s">
        <v>140</v>
      </c>
      <c r="BM226" s="160" t="s">
        <v>303</v>
      </c>
    </row>
    <row r="227" spans="1:65" s="2" customFormat="1" ht="39">
      <c r="A227" s="32"/>
      <c r="B227" s="33"/>
      <c r="C227" s="32"/>
      <c r="D227" s="162" t="s">
        <v>142</v>
      </c>
      <c r="E227" s="32"/>
      <c r="F227" s="163" t="s">
        <v>304</v>
      </c>
      <c r="G227" s="32"/>
      <c r="H227" s="32"/>
      <c r="I227" s="164"/>
      <c r="J227" s="32"/>
      <c r="K227" s="32"/>
      <c r="L227" s="33"/>
      <c r="M227" s="165"/>
      <c r="N227" s="166"/>
      <c r="O227" s="58"/>
      <c r="P227" s="58"/>
      <c r="Q227" s="58"/>
      <c r="R227" s="58"/>
      <c r="S227" s="58"/>
      <c r="T227" s="59"/>
      <c r="U227" s="32"/>
      <c r="V227" s="32"/>
      <c r="W227" s="32"/>
      <c r="X227" s="32"/>
      <c r="Y227" s="32"/>
      <c r="Z227" s="32"/>
      <c r="AA227" s="32"/>
      <c r="AB227" s="32"/>
      <c r="AC227" s="32"/>
      <c r="AD227" s="32"/>
      <c r="AE227" s="32"/>
      <c r="AT227" s="17" t="s">
        <v>142</v>
      </c>
      <c r="AU227" s="17" t="s">
        <v>83</v>
      </c>
    </row>
    <row r="228" spans="1:65" s="13" customFormat="1" ht="11.25">
      <c r="B228" s="168"/>
      <c r="D228" s="162" t="s">
        <v>146</v>
      </c>
      <c r="F228" s="170" t="s">
        <v>283</v>
      </c>
      <c r="H228" s="171">
        <v>210</v>
      </c>
      <c r="I228" s="172"/>
      <c r="L228" s="168"/>
      <c r="M228" s="173"/>
      <c r="N228" s="174"/>
      <c r="O228" s="174"/>
      <c r="P228" s="174"/>
      <c r="Q228" s="174"/>
      <c r="R228" s="174"/>
      <c r="S228" s="174"/>
      <c r="T228" s="175"/>
      <c r="AT228" s="169" t="s">
        <v>146</v>
      </c>
      <c r="AU228" s="169" t="s">
        <v>83</v>
      </c>
      <c r="AV228" s="13" t="s">
        <v>83</v>
      </c>
      <c r="AW228" s="13" t="s">
        <v>3</v>
      </c>
      <c r="AX228" s="13" t="s">
        <v>81</v>
      </c>
      <c r="AY228" s="169" t="s">
        <v>134</v>
      </c>
    </row>
    <row r="229" spans="1:65" s="2" customFormat="1" ht="24">
      <c r="A229" s="32"/>
      <c r="B229" s="148"/>
      <c r="C229" s="149" t="s">
        <v>305</v>
      </c>
      <c r="D229" s="149" t="s">
        <v>136</v>
      </c>
      <c r="E229" s="150" t="s">
        <v>306</v>
      </c>
      <c r="F229" s="151" t="s">
        <v>307</v>
      </c>
      <c r="G229" s="152" t="s">
        <v>174</v>
      </c>
      <c r="H229" s="153">
        <v>70</v>
      </c>
      <c r="I229" s="154"/>
      <c r="J229" s="155">
        <f>ROUND(I229*H229,2)</f>
        <v>0</v>
      </c>
      <c r="K229" s="151" t="s">
        <v>168</v>
      </c>
      <c r="L229" s="33"/>
      <c r="M229" s="156" t="s">
        <v>1</v>
      </c>
      <c r="N229" s="157" t="s">
        <v>40</v>
      </c>
      <c r="O229" s="58"/>
      <c r="P229" s="158">
        <f>O229*H229</f>
        <v>0</v>
      </c>
      <c r="Q229" s="158">
        <v>0</v>
      </c>
      <c r="R229" s="158">
        <f>Q229*H229</f>
        <v>0</v>
      </c>
      <c r="S229" s="158">
        <v>0</v>
      </c>
      <c r="T229" s="159">
        <f>S229*H229</f>
        <v>0</v>
      </c>
      <c r="U229" s="32"/>
      <c r="V229" s="32"/>
      <c r="W229" s="32"/>
      <c r="X229" s="32"/>
      <c r="Y229" s="32"/>
      <c r="Z229" s="32"/>
      <c r="AA229" s="32"/>
      <c r="AB229" s="32"/>
      <c r="AC229" s="32"/>
      <c r="AD229" s="32"/>
      <c r="AE229" s="32"/>
      <c r="AR229" s="160" t="s">
        <v>140</v>
      </c>
      <c r="AT229" s="160" t="s">
        <v>136</v>
      </c>
      <c r="AU229" s="160" t="s">
        <v>83</v>
      </c>
      <c r="AY229" s="17" t="s">
        <v>134</v>
      </c>
      <c r="BE229" s="161">
        <f>IF(N229="základní",J229,0)</f>
        <v>0</v>
      </c>
      <c r="BF229" s="161">
        <f>IF(N229="snížená",J229,0)</f>
        <v>0</v>
      </c>
      <c r="BG229" s="161">
        <f>IF(N229="zákl. přenesená",J229,0)</f>
        <v>0</v>
      </c>
      <c r="BH229" s="161">
        <f>IF(N229="sníž. přenesená",J229,0)</f>
        <v>0</v>
      </c>
      <c r="BI229" s="161">
        <f>IF(N229="nulová",J229,0)</f>
        <v>0</v>
      </c>
      <c r="BJ229" s="17" t="s">
        <v>81</v>
      </c>
      <c r="BK229" s="161">
        <f>ROUND(I229*H229,2)</f>
        <v>0</v>
      </c>
      <c r="BL229" s="17" t="s">
        <v>140</v>
      </c>
      <c r="BM229" s="160" t="s">
        <v>308</v>
      </c>
    </row>
    <row r="230" spans="1:65" s="2" customFormat="1" ht="39">
      <c r="A230" s="32"/>
      <c r="B230" s="33"/>
      <c r="C230" s="32"/>
      <c r="D230" s="162" t="s">
        <v>142</v>
      </c>
      <c r="E230" s="32"/>
      <c r="F230" s="163" t="s">
        <v>309</v>
      </c>
      <c r="G230" s="32"/>
      <c r="H230" s="32"/>
      <c r="I230" s="164"/>
      <c r="J230" s="32"/>
      <c r="K230" s="32"/>
      <c r="L230" s="33"/>
      <c r="M230" s="165"/>
      <c r="N230" s="166"/>
      <c r="O230" s="58"/>
      <c r="P230" s="58"/>
      <c r="Q230" s="58"/>
      <c r="R230" s="58"/>
      <c r="S230" s="58"/>
      <c r="T230" s="59"/>
      <c r="U230" s="32"/>
      <c r="V230" s="32"/>
      <c r="W230" s="32"/>
      <c r="X230" s="32"/>
      <c r="Y230" s="32"/>
      <c r="Z230" s="32"/>
      <c r="AA230" s="32"/>
      <c r="AB230" s="32"/>
      <c r="AC230" s="32"/>
      <c r="AD230" s="32"/>
      <c r="AE230" s="32"/>
      <c r="AT230" s="17" t="s">
        <v>142</v>
      </c>
      <c r="AU230" s="17" t="s">
        <v>83</v>
      </c>
    </row>
    <row r="231" spans="1:65" s="13" customFormat="1" ht="11.25">
      <c r="B231" s="168"/>
      <c r="D231" s="162" t="s">
        <v>146</v>
      </c>
      <c r="F231" s="170" t="s">
        <v>289</v>
      </c>
      <c r="H231" s="171">
        <v>70</v>
      </c>
      <c r="I231" s="172"/>
      <c r="L231" s="168"/>
      <c r="M231" s="173"/>
      <c r="N231" s="174"/>
      <c r="O231" s="174"/>
      <c r="P231" s="174"/>
      <c r="Q231" s="174"/>
      <c r="R231" s="174"/>
      <c r="S231" s="174"/>
      <c r="T231" s="175"/>
      <c r="AT231" s="169" t="s">
        <v>146</v>
      </c>
      <c r="AU231" s="169" t="s">
        <v>83</v>
      </c>
      <c r="AV231" s="13" t="s">
        <v>83</v>
      </c>
      <c r="AW231" s="13" t="s">
        <v>3</v>
      </c>
      <c r="AX231" s="13" t="s">
        <v>81</v>
      </c>
      <c r="AY231" s="169" t="s">
        <v>134</v>
      </c>
    </row>
    <row r="232" spans="1:65" s="2" customFormat="1" ht="24">
      <c r="A232" s="32"/>
      <c r="B232" s="148"/>
      <c r="C232" s="149" t="s">
        <v>310</v>
      </c>
      <c r="D232" s="149" t="s">
        <v>136</v>
      </c>
      <c r="E232" s="150" t="s">
        <v>311</v>
      </c>
      <c r="F232" s="151" t="s">
        <v>312</v>
      </c>
      <c r="G232" s="152" t="s">
        <v>167</v>
      </c>
      <c r="H232" s="153">
        <v>150</v>
      </c>
      <c r="I232" s="154"/>
      <c r="J232" s="155">
        <f>ROUND(I232*H232,2)</f>
        <v>0</v>
      </c>
      <c r="K232" s="151" t="s">
        <v>168</v>
      </c>
      <c r="L232" s="33"/>
      <c r="M232" s="156" t="s">
        <v>1</v>
      </c>
      <c r="N232" s="157" t="s">
        <v>40</v>
      </c>
      <c r="O232" s="58"/>
      <c r="P232" s="158">
        <f>O232*H232</f>
        <v>0</v>
      </c>
      <c r="Q232" s="158">
        <v>0</v>
      </c>
      <c r="R232" s="158">
        <f>Q232*H232</f>
        <v>0</v>
      </c>
      <c r="S232" s="158">
        <v>0</v>
      </c>
      <c r="T232" s="159">
        <f>S232*H232</f>
        <v>0</v>
      </c>
      <c r="U232" s="32"/>
      <c r="V232" s="32"/>
      <c r="W232" s="32"/>
      <c r="X232" s="32"/>
      <c r="Y232" s="32"/>
      <c r="Z232" s="32"/>
      <c r="AA232" s="32"/>
      <c r="AB232" s="32"/>
      <c r="AC232" s="32"/>
      <c r="AD232" s="32"/>
      <c r="AE232" s="32"/>
      <c r="AR232" s="160" t="s">
        <v>140</v>
      </c>
      <c r="AT232" s="160" t="s">
        <v>136</v>
      </c>
      <c r="AU232" s="160" t="s">
        <v>83</v>
      </c>
      <c r="AY232" s="17" t="s">
        <v>134</v>
      </c>
      <c r="BE232" s="161">
        <f>IF(N232="základní",J232,0)</f>
        <v>0</v>
      </c>
      <c r="BF232" s="161">
        <f>IF(N232="snížená",J232,0)</f>
        <v>0</v>
      </c>
      <c r="BG232" s="161">
        <f>IF(N232="zákl. přenesená",J232,0)</f>
        <v>0</v>
      </c>
      <c r="BH232" s="161">
        <f>IF(N232="sníž. přenesená",J232,0)</f>
        <v>0</v>
      </c>
      <c r="BI232" s="161">
        <f>IF(N232="nulová",J232,0)</f>
        <v>0</v>
      </c>
      <c r="BJ232" s="17" t="s">
        <v>81</v>
      </c>
      <c r="BK232" s="161">
        <f>ROUND(I232*H232,2)</f>
        <v>0</v>
      </c>
      <c r="BL232" s="17" t="s">
        <v>140</v>
      </c>
      <c r="BM232" s="160" t="s">
        <v>313</v>
      </c>
    </row>
    <row r="233" spans="1:65" s="2" customFormat="1" ht="19.5">
      <c r="A233" s="32"/>
      <c r="B233" s="33"/>
      <c r="C233" s="32"/>
      <c r="D233" s="162" t="s">
        <v>142</v>
      </c>
      <c r="E233" s="32"/>
      <c r="F233" s="163" t="s">
        <v>314</v>
      </c>
      <c r="G233" s="32"/>
      <c r="H233" s="32"/>
      <c r="I233" s="164"/>
      <c r="J233" s="32"/>
      <c r="K233" s="32"/>
      <c r="L233" s="33"/>
      <c r="M233" s="165"/>
      <c r="N233" s="166"/>
      <c r="O233" s="58"/>
      <c r="P233" s="58"/>
      <c r="Q233" s="58"/>
      <c r="R233" s="58"/>
      <c r="S233" s="58"/>
      <c r="T233" s="59"/>
      <c r="U233" s="32"/>
      <c r="V233" s="32"/>
      <c r="W233" s="32"/>
      <c r="X233" s="32"/>
      <c r="Y233" s="32"/>
      <c r="Z233" s="32"/>
      <c r="AA233" s="32"/>
      <c r="AB233" s="32"/>
      <c r="AC233" s="32"/>
      <c r="AD233" s="32"/>
      <c r="AE233" s="32"/>
      <c r="AT233" s="17" t="s">
        <v>142</v>
      </c>
      <c r="AU233" s="17" t="s">
        <v>83</v>
      </c>
    </row>
    <row r="234" spans="1:65" s="13" customFormat="1" ht="11.25">
      <c r="B234" s="168"/>
      <c r="D234" s="162" t="s">
        <v>146</v>
      </c>
      <c r="F234" s="170" t="s">
        <v>315</v>
      </c>
      <c r="H234" s="171">
        <v>150</v>
      </c>
      <c r="I234" s="172"/>
      <c r="L234" s="168"/>
      <c r="M234" s="173"/>
      <c r="N234" s="174"/>
      <c r="O234" s="174"/>
      <c r="P234" s="174"/>
      <c r="Q234" s="174"/>
      <c r="R234" s="174"/>
      <c r="S234" s="174"/>
      <c r="T234" s="175"/>
      <c r="AT234" s="169" t="s">
        <v>146</v>
      </c>
      <c r="AU234" s="169" t="s">
        <v>83</v>
      </c>
      <c r="AV234" s="13" t="s">
        <v>83</v>
      </c>
      <c r="AW234" s="13" t="s">
        <v>3</v>
      </c>
      <c r="AX234" s="13" t="s">
        <v>81</v>
      </c>
      <c r="AY234" s="169" t="s">
        <v>134</v>
      </c>
    </row>
    <row r="235" spans="1:65" s="2" customFormat="1" ht="24">
      <c r="A235" s="32"/>
      <c r="B235" s="148"/>
      <c r="C235" s="149" t="s">
        <v>316</v>
      </c>
      <c r="D235" s="149" t="s">
        <v>136</v>
      </c>
      <c r="E235" s="150" t="s">
        <v>317</v>
      </c>
      <c r="F235" s="151" t="s">
        <v>318</v>
      </c>
      <c r="G235" s="152" t="s">
        <v>139</v>
      </c>
      <c r="H235" s="153">
        <v>1</v>
      </c>
      <c r="I235" s="154"/>
      <c r="J235" s="155">
        <f>ROUND(I235*H235,2)</f>
        <v>0</v>
      </c>
      <c r="K235" s="151" t="s">
        <v>1</v>
      </c>
      <c r="L235" s="33"/>
      <c r="M235" s="156" t="s">
        <v>1</v>
      </c>
      <c r="N235" s="157" t="s">
        <v>40</v>
      </c>
      <c r="O235" s="58"/>
      <c r="P235" s="158">
        <f>O235*H235</f>
        <v>0</v>
      </c>
      <c r="Q235" s="158">
        <v>0</v>
      </c>
      <c r="R235" s="158">
        <f>Q235*H235</f>
        <v>0</v>
      </c>
      <c r="S235" s="158">
        <v>0</v>
      </c>
      <c r="T235" s="159">
        <f>S235*H235</f>
        <v>0</v>
      </c>
      <c r="U235" s="32"/>
      <c r="V235" s="32"/>
      <c r="W235" s="32"/>
      <c r="X235" s="32"/>
      <c r="Y235" s="32"/>
      <c r="Z235" s="32"/>
      <c r="AA235" s="32"/>
      <c r="AB235" s="32"/>
      <c r="AC235" s="32"/>
      <c r="AD235" s="32"/>
      <c r="AE235" s="32"/>
      <c r="AR235" s="160" t="s">
        <v>140</v>
      </c>
      <c r="AT235" s="160" t="s">
        <v>136</v>
      </c>
      <c r="AU235" s="160" t="s">
        <v>83</v>
      </c>
      <c r="AY235" s="17" t="s">
        <v>134</v>
      </c>
      <c r="BE235" s="161">
        <f>IF(N235="základní",J235,0)</f>
        <v>0</v>
      </c>
      <c r="BF235" s="161">
        <f>IF(N235="snížená",J235,0)</f>
        <v>0</v>
      </c>
      <c r="BG235" s="161">
        <f>IF(N235="zákl. přenesená",J235,0)</f>
        <v>0</v>
      </c>
      <c r="BH235" s="161">
        <f>IF(N235="sníž. přenesená",J235,0)</f>
        <v>0</v>
      </c>
      <c r="BI235" s="161">
        <f>IF(N235="nulová",J235,0)</f>
        <v>0</v>
      </c>
      <c r="BJ235" s="17" t="s">
        <v>81</v>
      </c>
      <c r="BK235" s="161">
        <f>ROUND(I235*H235,2)</f>
        <v>0</v>
      </c>
      <c r="BL235" s="17" t="s">
        <v>140</v>
      </c>
      <c r="BM235" s="160" t="s">
        <v>319</v>
      </c>
    </row>
    <row r="236" spans="1:65" s="2" customFormat="1" ht="19.5">
      <c r="A236" s="32"/>
      <c r="B236" s="33"/>
      <c r="C236" s="32"/>
      <c r="D236" s="162" t="s">
        <v>142</v>
      </c>
      <c r="E236" s="32"/>
      <c r="F236" s="163" t="s">
        <v>318</v>
      </c>
      <c r="G236" s="32"/>
      <c r="H236" s="32"/>
      <c r="I236" s="164"/>
      <c r="J236" s="32"/>
      <c r="K236" s="32"/>
      <c r="L236" s="33"/>
      <c r="M236" s="165"/>
      <c r="N236" s="166"/>
      <c r="O236" s="58"/>
      <c r="P236" s="58"/>
      <c r="Q236" s="58"/>
      <c r="R236" s="58"/>
      <c r="S236" s="58"/>
      <c r="T236" s="59"/>
      <c r="U236" s="32"/>
      <c r="V236" s="32"/>
      <c r="W236" s="32"/>
      <c r="X236" s="32"/>
      <c r="Y236" s="32"/>
      <c r="Z236" s="32"/>
      <c r="AA236" s="32"/>
      <c r="AB236" s="32"/>
      <c r="AC236" s="32"/>
      <c r="AD236" s="32"/>
      <c r="AE236" s="32"/>
      <c r="AT236" s="17" t="s">
        <v>142</v>
      </c>
      <c r="AU236" s="17" t="s">
        <v>83</v>
      </c>
    </row>
    <row r="237" spans="1:65" s="2" customFormat="1" ht="36">
      <c r="A237" s="32"/>
      <c r="B237" s="148"/>
      <c r="C237" s="149" t="s">
        <v>320</v>
      </c>
      <c r="D237" s="149" t="s">
        <v>136</v>
      </c>
      <c r="E237" s="150" t="s">
        <v>321</v>
      </c>
      <c r="F237" s="151" t="s">
        <v>322</v>
      </c>
      <c r="G237" s="152" t="s">
        <v>213</v>
      </c>
      <c r="H237" s="153">
        <v>100</v>
      </c>
      <c r="I237" s="154"/>
      <c r="J237" s="155">
        <f>ROUND(I237*H237,2)</f>
        <v>0</v>
      </c>
      <c r="K237" s="151" t="s">
        <v>168</v>
      </c>
      <c r="L237" s="33"/>
      <c r="M237" s="156" t="s">
        <v>1</v>
      </c>
      <c r="N237" s="157" t="s">
        <v>40</v>
      </c>
      <c r="O237" s="58"/>
      <c r="P237" s="158">
        <f>O237*H237</f>
        <v>0</v>
      </c>
      <c r="Q237" s="158">
        <v>0</v>
      </c>
      <c r="R237" s="158">
        <f>Q237*H237</f>
        <v>0</v>
      </c>
      <c r="S237" s="158">
        <v>0</v>
      </c>
      <c r="T237" s="159">
        <f>S237*H237</f>
        <v>0</v>
      </c>
      <c r="U237" s="32"/>
      <c r="V237" s="32"/>
      <c r="W237" s="32"/>
      <c r="X237" s="32"/>
      <c r="Y237" s="32"/>
      <c r="Z237" s="32"/>
      <c r="AA237" s="32"/>
      <c r="AB237" s="32"/>
      <c r="AC237" s="32"/>
      <c r="AD237" s="32"/>
      <c r="AE237" s="32"/>
      <c r="AR237" s="160" t="s">
        <v>140</v>
      </c>
      <c r="AT237" s="160" t="s">
        <v>136</v>
      </c>
      <c r="AU237" s="160" t="s">
        <v>83</v>
      </c>
      <c r="AY237" s="17" t="s">
        <v>134</v>
      </c>
      <c r="BE237" s="161">
        <f>IF(N237="základní",J237,0)</f>
        <v>0</v>
      </c>
      <c r="BF237" s="161">
        <f>IF(N237="snížená",J237,0)</f>
        <v>0</v>
      </c>
      <c r="BG237" s="161">
        <f>IF(N237="zákl. přenesená",J237,0)</f>
        <v>0</v>
      </c>
      <c r="BH237" s="161">
        <f>IF(N237="sníž. přenesená",J237,0)</f>
        <v>0</v>
      </c>
      <c r="BI237" s="161">
        <f>IF(N237="nulová",J237,0)</f>
        <v>0</v>
      </c>
      <c r="BJ237" s="17" t="s">
        <v>81</v>
      </c>
      <c r="BK237" s="161">
        <f>ROUND(I237*H237,2)</f>
        <v>0</v>
      </c>
      <c r="BL237" s="17" t="s">
        <v>140</v>
      </c>
      <c r="BM237" s="160" t="s">
        <v>323</v>
      </c>
    </row>
    <row r="238" spans="1:65" s="2" customFormat="1" ht="39">
      <c r="A238" s="32"/>
      <c r="B238" s="33"/>
      <c r="C238" s="32"/>
      <c r="D238" s="162" t="s">
        <v>142</v>
      </c>
      <c r="E238" s="32"/>
      <c r="F238" s="163" t="s">
        <v>324</v>
      </c>
      <c r="G238" s="32"/>
      <c r="H238" s="32"/>
      <c r="I238" s="164"/>
      <c r="J238" s="32"/>
      <c r="K238" s="32"/>
      <c r="L238" s="33"/>
      <c r="M238" s="165"/>
      <c r="N238" s="166"/>
      <c r="O238" s="58"/>
      <c r="P238" s="58"/>
      <c r="Q238" s="58"/>
      <c r="R238" s="58"/>
      <c r="S238" s="58"/>
      <c r="T238" s="59"/>
      <c r="U238" s="32"/>
      <c r="V238" s="32"/>
      <c r="W238" s="32"/>
      <c r="X238" s="32"/>
      <c r="Y238" s="32"/>
      <c r="Z238" s="32"/>
      <c r="AA238" s="32"/>
      <c r="AB238" s="32"/>
      <c r="AC238" s="32"/>
      <c r="AD238" s="32"/>
      <c r="AE238" s="32"/>
      <c r="AT238" s="17" t="s">
        <v>142</v>
      </c>
      <c r="AU238" s="17" t="s">
        <v>83</v>
      </c>
    </row>
    <row r="239" spans="1:65" s="14" customFormat="1" ht="11.25">
      <c r="B239" s="176"/>
      <c r="D239" s="162" t="s">
        <v>146</v>
      </c>
      <c r="E239" s="177" t="s">
        <v>1</v>
      </c>
      <c r="F239" s="178" t="s">
        <v>325</v>
      </c>
      <c r="H239" s="177" t="s">
        <v>1</v>
      </c>
      <c r="I239" s="179"/>
      <c r="L239" s="176"/>
      <c r="M239" s="180"/>
      <c r="N239" s="181"/>
      <c r="O239" s="181"/>
      <c r="P239" s="181"/>
      <c r="Q239" s="181"/>
      <c r="R239" s="181"/>
      <c r="S239" s="181"/>
      <c r="T239" s="182"/>
      <c r="AT239" s="177" t="s">
        <v>146</v>
      </c>
      <c r="AU239" s="177" t="s">
        <v>83</v>
      </c>
      <c r="AV239" s="14" t="s">
        <v>81</v>
      </c>
      <c r="AW239" s="14" t="s">
        <v>32</v>
      </c>
      <c r="AX239" s="14" t="s">
        <v>75</v>
      </c>
      <c r="AY239" s="177" t="s">
        <v>134</v>
      </c>
    </row>
    <row r="240" spans="1:65" s="13" customFormat="1" ht="11.25">
      <c r="B240" s="168"/>
      <c r="D240" s="162" t="s">
        <v>146</v>
      </c>
      <c r="E240" s="169" t="s">
        <v>1</v>
      </c>
      <c r="F240" s="170" t="s">
        <v>326</v>
      </c>
      <c r="H240" s="171">
        <v>85</v>
      </c>
      <c r="I240" s="172"/>
      <c r="L240" s="168"/>
      <c r="M240" s="173"/>
      <c r="N240" s="174"/>
      <c r="O240" s="174"/>
      <c r="P240" s="174"/>
      <c r="Q240" s="174"/>
      <c r="R240" s="174"/>
      <c r="S240" s="174"/>
      <c r="T240" s="175"/>
      <c r="AT240" s="169" t="s">
        <v>146</v>
      </c>
      <c r="AU240" s="169" t="s">
        <v>83</v>
      </c>
      <c r="AV240" s="13" t="s">
        <v>83</v>
      </c>
      <c r="AW240" s="13" t="s">
        <v>32</v>
      </c>
      <c r="AX240" s="13" t="s">
        <v>75</v>
      </c>
      <c r="AY240" s="169" t="s">
        <v>134</v>
      </c>
    </row>
    <row r="241" spans="1:65" s="14" customFormat="1" ht="11.25">
      <c r="B241" s="176"/>
      <c r="D241" s="162" t="s">
        <v>146</v>
      </c>
      <c r="E241" s="177" t="s">
        <v>1</v>
      </c>
      <c r="F241" s="178" t="s">
        <v>327</v>
      </c>
      <c r="H241" s="177" t="s">
        <v>1</v>
      </c>
      <c r="I241" s="179"/>
      <c r="L241" s="176"/>
      <c r="M241" s="180"/>
      <c r="N241" s="181"/>
      <c r="O241" s="181"/>
      <c r="P241" s="181"/>
      <c r="Q241" s="181"/>
      <c r="R241" s="181"/>
      <c r="S241" s="181"/>
      <c r="T241" s="182"/>
      <c r="AT241" s="177" t="s">
        <v>146</v>
      </c>
      <c r="AU241" s="177" t="s">
        <v>83</v>
      </c>
      <c r="AV241" s="14" t="s">
        <v>81</v>
      </c>
      <c r="AW241" s="14" t="s">
        <v>32</v>
      </c>
      <c r="AX241" s="14" t="s">
        <v>75</v>
      </c>
      <c r="AY241" s="177" t="s">
        <v>134</v>
      </c>
    </row>
    <row r="242" spans="1:65" s="13" customFormat="1" ht="11.25">
      <c r="B242" s="168"/>
      <c r="D242" s="162" t="s">
        <v>146</v>
      </c>
      <c r="E242" s="169" t="s">
        <v>1</v>
      </c>
      <c r="F242" s="170" t="s">
        <v>8</v>
      </c>
      <c r="H242" s="171">
        <v>15</v>
      </c>
      <c r="I242" s="172"/>
      <c r="L242" s="168"/>
      <c r="M242" s="173"/>
      <c r="N242" s="174"/>
      <c r="O242" s="174"/>
      <c r="P242" s="174"/>
      <c r="Q242" s="174"/>
      <c r="R242" s="174"/>
      <c r="S242" s="174"/>
      <c r="T242" s="175"/>
      <c r="AT242" s="169" t="s">
        <v>146</v>
      </c>
      <c r="AU242" s="169" t="s">
        <v>83</v>
      </c>
      <c r="AV242" s="13" t="s">
        <v>83</v>
      </c>
      <c r="AW242" s="13" t="s">
        <v>32</v>
      </c>
      <c r="AX242" s="13" t="s">
        <v>75</v>
      </c>
      <c r="AY242" s="169" t="s">
        <v>134</v>
      </c>
    </row>
    <row r="243" spans="1:65" s="15" customFormat="1" ht="11.25">
      <c r="B243" s="183"/>
      <c r="D243" s="162" t="s">
        <v>146</v>
      </c>
      <c r="E243" s="184" t="s">
        <v>1</v>
      </c>
      <c r="F243" s="185" t="s">
        <v>328</v>
      </c>
      <c r="H243" s="186">
        <v>100</v>
      </c>
      <c r="I243" s="187"/>
      <c r="L243" s="183"/>
      <c r="M243" s="188"/>
      <c r="N243" s="189"/>
      <c r="O243" s="189"/>
      <c r="P243" s="189"/>
      <c r="Q243" s="189"/>
      <c r="R243" s="189"/>
      <c r="S243" s="189"/>
      <c r="T243" s="190"/>
      <c r="AT243" s="184" t="s">
        <v>146</v>
      </c>
      <c r="AU243" s="184" t="s">
        <v>83</v>
      </c>
      <c r="AV243" s="15" t="s">
        <v>140</v>
      </c>
      <c r="AW243" s="15" t="s">
        <v>32</v>
      </c>
      <c r="AX243" s="15" t="s">
        <v>81</v>
      </c>
      <c r="AY243" s="184" t="s">
        <v>134</v>
      </c>
    </row>
    <row r="244" spans="1:65" s="2" customFormat="1" ht="36">
      <c r="A244" s="32"/>
      <c r="B244" s="148"/>
      <c r="C244" s="149" t="s">
        <v>329</v>
      </c>
      <c r="D244" s="149" t="s">
        <v>136</v>
      </c>
      <c r="E244" s="150" t="s">
        <v>330</v>
      </c>
      <c r="F244" s="151" t="s">
        <v>331</v>
      </c>
      <c r="G244" s="152" t="s">
        <v>213</v>
      </c>
      <c r="H244" s="153">
        <v>100</v>
      </c>
      <c r="I244" s="154"/>
      <c r="J244" s="155">
        <f>ROUND(I244*H244,2)</f>
        <v>0</v>
      </c>
      <c r="K244" s="151" t="s">
        <v>1</v>
      </c>
      <c r="L244" s="33"/>
      <c r="M244" s="156" t="s">
        <v>1</v>
      </c>
      <c r="N244" s="157" t="s">
        <v>40</v>
      </c>
      <c r="O244" s="58"/>
      <c r="P244" s="158">
        <f>O244*H244</f>
        <v>0</v>
      </c>
      <c r="Q244" s="158">
        <v>0</v>
      </c>
      <c r="R244" s="158">
        <f>Q244*H244</f>
        <v>0</v>
      </c>
      <c r="S244" s="158">
        <v>0</v>
      </c>
      <c r="T244" s="159">
        <f>S244*H244</f>
        <v>0</v>
      </c>
      <c r="U244" s="32"/>
      <c r="V244" s="32"/>
      <c r="W244" s="32"/>
      <c r="X244" s="32"/>
      <c r="Y244" s="32"/>
      <c r="Z244" s="32"/>
      <c r="AA244" s="32"/>
      <c r="AB244" s="32"/>
      <c r="AC244" s="32"/>
      <c r="AD244" s="32"/>
      <c r="AE244" s="32"/>
      <c r="AR244" s="160" t="s">
        <v>140</v>
      </c>
      <c r="AT244" s="160" t="s">
        <v>136</v>
      </c>
      <c r="AU244" s="160" t="s">
        <v>83</v>
      </c>
      <c r="AY244" s="17" t="s">
        <v>134</v>
      </c>
      <c r="BE244" s="161">
        <f>IF(N244="základní",J244,0)</f>
        <v>0</v>
      </c>
      <c r="BF244" s="161">
        <f>IF(N244="snížená",J244,0)</f>
        <v>0</v>
      </c>
      <c r="BG244" s="161">
        <f>IF(N244="zákl. přenesená",J244,0)</f>
        <v>0</v>
      </c>
      <c r="BH244" s="161">
        <f>IF(N244="sníž. přenesená",J244,0)</f>
        <v>0</v>
      </c>
      <c r="BI244" s="161">
        <f>IF(N244="nulová",J244,0)</f>
        <v>0</v>
      </c>
      <c r="BJ244" s="17" t="s">
        <v>81</v>
      </c>
      <c r="BK244" s="161">
        <f>ROUND(I244*H244,2)</f>
        <v>0</v>
      </c>
      <c r="BL244" s="17" t="s">
        <v>140</v>
      </c>
      <c r="BM244" s="160" t="s">
        <v>332</v>
      </c>
    </row>
    <row r="245" spans="1:65" s="2" customFormat="1" ht="39">
      <c r="A245" s="32"/>
      <c r="B245" s="33"/>
      <c r="C245" s="32"/>
      <c r="D245" s="162" t="s">
        <v>142</v>
      </c>
      <c r="E245" s="32"/>
      <c r="F245" s="163" t="s">
        <v>324</v>
      </c>
      <c r="G245" s="32"/>
      <c r="H245" s="32"/>
      <c r="I245" s="164"/>
      <c r="J245" s="32"/>
      <c r="K245" s="32"/>
      <c r="L245" s="33"/>
      <c r="M245" s="165"/>
      <c r="N245" s="166"/>
      <c r="O245" s="58"/>
      <c r="P245" s="58"/>
      <c r="Q245" s="58"/>
      <c r="R245" s="58"/>
      <c r="S245" s="58"/>
      <c r="T245" s="59"/>
      <c r="U245" s="32"/>
      <c r="V245" s="32"/>
      <c r="W245" s="32"/>
      <c r="X245" s="32"/>
      <c r="Y245" s="32"/>
      <c r="Z245" s="32"/>
      <c r="AA245" s="32"/>
      <c r="AB245" s="32"/>
      <c r="AC245" s="32"/>
      <c r="AD245" s="32"/>
      <c r="AE245" s="32"/>
      <c r="AT245" s="17" t="s">
        <v>142</v>
      </c>
      <c r="AU245" s="17" t="s">
        <v>83</v>
      </c>
    </row>
    <row r="246" spans="1:65" s="2" customFormat="1" ht="36">
      <c r="A246" s="32"/>
      <c r="B246" s="148"/>
      <c r="C246" s="149" t="s">
        <v>333</v>
      </c>
      <c r="D246" s="149" t="s">
        <v>136</v>
      </c>
      <c r="E246" s="150" t="s">
        <v>334</v>
      </c>
      <c r="F246" s="151" t="s">
        <v>335</v>
      </c>
      <c r="G246" s="152" t="s">
        <v>213</v>
      </c>
      <c r="H246" s="153">
        <v>136.9</v>
      </c>
      <c r="I246" s="154"/>
      <c r="J246" s="155">
        <f>ROUND(I246*H246,2)</f>
        <v>0</v>
      </c>
      <c r="K246" s="151" t="s">
        <v>168</v>
      </c>
      <c r="L246" s="33"/>
      <c r="M246" s="156" t="s">
        <v>1</v>
      </c>
      <c r="N246" s="157" t="s">
        <v>40</v>
      </c>
      <c r="O246" s="58"/>
      <c r="P246" s="158">
        <f>O246*H246</f>
        <v>0</v>
      </c>
      <c r="Q246" s="158">
        <v>0</v>
      </c>
      <c r="R246" s="158">
        <f>Q246*H246</f>
        <v>0</v>
      </c>
      <c r="S246" s="158">
        <v>0</v>
      </c>
      <c r="T246" s="159">
        <f>S246*H246</f>
        <v>0</v>
      </c>
      <c r="U246" s="32"/>
      <c r="V246" s="32"/>
      <c r="W246" s="32"/>
      <c r="X246" s="32"/>
      <c r="Y246" s="32"/>
      <c r="Z246" s="32"/>
      <c r="AA246" s="32"/>
      <c r="AB246" s="32"/>
      <c r="AC246" s="32"/>
      <c r="AD246" s="32"/>
      <c r="AE246" s="32"/>
      <c r="AR246" s="160" t="s">
        <v>140</v>
      </c>
      <c r="AT246" s="160" t="s">
        <v>136</v>
      </c>
      <c r="AU246" s="160" t="s">
        <v>83</v>
      </c>
      <c r="AY246" s="17" t="s">
        <v>134</v>
      </c>
      <c r="BE246" s="161">
        <f>IF(N246="základní",J246,0)</f>
        <v>0</v>
      </c>
      <c r="BF246" s="161">
        <f>IF(N246="snížená",J246,0)</f>
        <v>0</v>
      </c>
      <c r="BG246" s="161">
        <f>IF(N246="zákl. přenesená",J246,0)</f>
        <v>0</v>
      </c>
      <c r="BH246" s="161">
        <f>IF(N246="sníž. přenesená",J246,0)</f>
        <v>0</v>
      </c>
      <c r="BI246" s="161">
        <f>IF(N246="nulová",J246,0)</f>
        <v>0</v>
      </c>
      <c r="BJ246" s="17" t="s">
        <v>81</v>
      </c>
      <c r="BK246" s="161">
        <f>ROUND(I246*H246,2)</f>
        <v>0</v>
      </c>
      <c r="BL246" s="17" t="s">
        <v>140</v>
      </c>
      <c r="BM246" s="160" t="s">
        <v>336</v>
      </c>
    </row>
    <row r="247" spans="1:65" s="2" customFormat="1" ht="39">
      <c r="A247" s="32"/>
      <c r="B247" s="33"/>
      <c r="C247" s="32"/>
      <c r="D247" s="162" t="s">
        <v>142</v>
      </c>
      <c r="E247" s="32"/>
      <c r="F247" s="163" t="s">
        <v>337</v>
      </c>
      <c r="G247" s="32"/>
      <c r="H247" s="32"/>
      <c r="I247" s="164"/>
      <c r="J247" s="32"/>
      <c r="K247" s="32"/>
      <c r="L247" s="33"/>
      <c r="M247" s="165"/>
      <c r="N247" s="166"/>
      <c r="O247" s="58"/>
      <c r="P247" s="58"/>
      <c r="Q247" s="58"/>
      <c r="R247" s="58"/>
      <c r="S247" s="58"/>
      <c r="T247" s="59"/>
      <c r="U247" s="32"/>
      <c r="V247" s="32"/>
      <c r="W247" s="32"/>
      <c r="X247" s="32"/>
      <c r="Y247" s="32"/>
      <c r="Z247" s="32"/>
      <c r="AA247" s="32"/>
      <c r="AB247" s="32"/>
      <c r="AC247" s="32"/>
      <c r="AD247" s="32"/>
      <c r="AE247" s="32"/>
      <c r="AT247" s="17" t="s">
        <v>142</v>
      </c>
      <c r="AU247" s="17" t="s">
        <v>83</v>
      </c>
    </row>
    <row r="248" spans="1:65" s="14" customFormat="1" ht="11.25">
      <c r="B248" s="176"/>
      <c r="D248" s="162" t="s">
        <v>146</v>
      </c>
      <c r="E248" s="177" t="s">
        <v>1</v>
      </c>
      <c r="F248" s="178" t="s">
        <v>338</v>
      </c>
      <c r="H248" s="177" t="s">
        <v>1</v>
      </c>
      <c r="I248" s="179"/>
      <c r="L248" s="176"/>
      <c r="M248" s="180"/>
      <c r="N248" s="181"/>
      <c r="O248" s="181"/>
      <c r="P248" s="181"/>
      <c r="Q248" s="181"/>
      <c r="R248" s="181"/>
      <c r="S248" s="181"/>
      <c r="T248" s="182"/>
      <c r="AT248" s="177" t="s">
        <v>146</v>
      </c>
      <c r="AU248" s="177" t="s">
        <v>83</v>
      </c>
      <c r="AV248" s="14" t="s">
        <v>81</v>
      </c>
      <c r="AW248" s="14" t="s">
        <v>32</v>
      </c>
      <c r="AX248" s="14" t="s">
        <v>75</v>
      </c>
      <c r="AY248" s="177" t="s">
        <v>134</v>
      </c>
    </row>
    <row r="249" spans="1:65" s="13" customFormat="1" ht="11.25">
      <c r="B249" s="168"/>
      <c r="D249" s="162" t="s">
        <v>146</v>
      </c>
      <c r="E249" s="169" t="s">
        <v>1</v>
      </c>
      <c r="F249" s="170" t="s">
        <v>228</v>
      </c>
      <c r="H249" s="171">
        <v>90</v>
      </c>
      <c r="I249" s="172"/>
      <c r="L249" s="168"/>
      <c r="M249" s="173"/>
      <c r="N249" s="174"/>
      <c r="O249" s="174"/>
      <c r="P249" s="174"/>
      <c r="Q249" s="174"/>
      <c r="R249" s="174"/>
      <c r="S249" s="174"/>
      <c r="T249" s="175"/>
      <c r="AT249" s="169" t="s">
        <v>146</v>
      </c>
      <c r="AU249" s="169" t="s">
        <v>83</v>
      </c>
      <c r="AV249" s="13" t="s">
        <v>83</v>
      </c>
      <c r="AW249" s="13" t="s">
        <v>32</v>
      </c>
      <c r="AX249" s="13" t="s">
        <v>75</v>
      </c>
      <c r="AY249" s="169" t="s">
        <v>134</v>
      </c>
    </row>
    <row r="250" spans="1:65" s="14" customFormat="1" ht="11.25">
      <c r="B250" s="176"/>
      <c r="D250" s="162" t="s">
        <v>146</v>
      </c>
      <c r="E250" s="177" t="s">
        <v>1</v>
      </c>
      <c r="F250" s="178" t="s">
        <v>339</v>
      </c>
      <c r="H250" s="177" t="s">
        <v>1</v>
      </c>
      <c r="I250" s="179"/>
      <c r="L250" s="176"/>
      <c r="M250" s="180"/>
      <c r="N250" s="181"/>
      <c r="O250" s="181"/>
      <c r="P250" s="181"/>
      <c r="Q250" s="181"/>
      <c r="R250" s="181"/>
      <c r="S250" s="181"/>
      <c r="T250" s="182"/>
      <c r="AT250" s="177" t="s">
        <v>146</v>
      </c>
      <c r="AU250" s="177" t="s">
        <v>83</v>
      </c>
      <c r="AV250" s="14" t="s">
        <v>81</v>
      </c>
      <c r="AW250" s="14" t="s">
        <v>32</v>
      </c>
      <c r="AX250" s="14" t="s">
        <v>75</v>
      </c>
      <c r="AY250" s="177" t="s">
        <v>134</v>
      </c>
    </row>
    <row r="251" spans="1:65" s="13" customFormat="1" ht="11.25">
      <c r="B251" s="168"/>
      <c r="D251" s="162" t="s">
        <v>146</v>
      </c>
      <c r="E251" s="169" t="s">
        <v>1</v>
      </c>
      <c r="F251" s="170" t="s">
        <v>340</v>
      </c>
      <c r="H251" s="171">
        <v>46.9</v>
      </c>
      <c r="I251" s="172"/>
      <c r="L251" s="168"/>
      <c r="M251" s="173"/>
      <c r="N251" s="174"/>
      <c r="O251" s="174"/>
      <c r="P251" s="174"/>
      <c r="Q251" s="174"/>
      <c r="R251" s="174"/>
      <c r="S251" s="174"/>
      <c r="T251" s="175"/>
      <c r="AT251" s="169" t="s">
        <v>146</v>
      </c>
      <c r="AU251" s="169" t="s">
        <v>83</v>
      </c>
      <c r="AV251" s="13" t="s">
        <v>83</v>
      </c>
      <c r="AW251" s="13" t="s">
        <v>32</v>
      </c>
      <c r="AX251" s="13" t="s">
        <v>75</v>
      </c>
      <c r="AY251" s="169" t="s">
        <v>134</v>
      </c>
    </row>
    <row r="252" spans="1:65" s="15" customFormat="1" ht="11.25">
      <c r="B252" s="183"/>
      <c r="D252" s="162" t="s">
        <v>146</v>
      </c>
      <c r="E252" s="184" t="s">
        <v>1</v>
      </c>
      <c r="F252" s="185" t="s">
        <v>328</v>
      </c>
      <c r="H252" s="186">
        <v>136.9</v>
      </c>
      <c r="I252" s="187"/>
      <c r="L252" s="183"/>
      <c r="M252" s="188"/>
      <c r="N252" s="189"/>
      <c r="O252" s="189"/>
      <c r="P252" s="189"/>
      <c r="Q252" s="189"/>
      <c r="R252" s="189"/>
      <c r="S252" s="189"/>
      <c r="T252" s="190"/>
      <c r="AT252" s="184" t="s">
        <v>146</v>
      </c>
      <c r="AU252" s="184" t="s">
        <v>83</v>
      </c>
      <c r="AV252" s="15" t="s">
        <v>140</v>
      </c>
      <c r="AW252" s="15" t="s">
        <v>32</v>
      </c>
      <c r="AX252" s="15" t="s">
        <v>81</v>
      </c>
      <c r="AY252" s="184" t="s">
        <v>134</v>
      </c>
    </row>
    <row r="253" spans="1:65" s="2" customFormat="1" ht="36">
      <c r="A253" s="32"/>
      <c r="B253" s="148"/>
      <c r="C253" s="149" t="s">
        <v>341</v>
      </c>
      <c r="D253" s="149" t="s">
        <v>136</v>
      </c>
      <c r="E253" s="150" t="s">
        <v>342</v>
      </c>
      <c r="F253" s="151" t="s">
        <v>343</v>
      </c>
      <c r="G253" s="152" t="s">
        <v>213</v>
      </c>
      <c r="H253" s="153">
        <v>684.5</v>
      </c>
      <c r="I253" s="154"/>
      <c r="J253" s="155">
        <f>ROUND(I253*H253,2)</f>
        <v>0</v>
      </c>
      <c r="K253" s="151" t="s">
        <v>168</v>
      </c>
      <c r="L253" s="33"/>
      <c r="M253" s="156" t="s">
        <v>1</v>
      </c>
      <c r="N253" s="157" t="s">
        <v>40</v>
      </c>
      <c r="O253" s="58"/>
      <c r="P253" s="158">
        <f>O253*H253</f>
        <v>0</v>
      </c>
      <c r="Q253" s="158">
        <v>0</v>
      </c>
      <c r="R253" s="158">
        <f>Q253*H253</f>
        <v>0</v>
      </c>
      <c r="S253" s="158">
        <v>0</v>
      </c>
      <c r="T253" s="159">
        <f>S253*H253</f>
        <v>0</v>
      </c>
      <c r="U253" s="32"/>
      <c r="V253" s="32"/>
      <c r="W253" s="32"/>
      <c r="X253" s="32"/>
      <c r="Y253" s="32"/>
      <c r="Z253" s="32"/>
      <c r="AA253" s="32"/>
      <c r="AB253" s="32"/>
      <c r="AC253" s="32"/>
      <c r="AD253" s="32"/>
      <c r="AE253" s="32"/>
      <c r="AR253" s="160" t="s">
        <v>140</v>
      </c>
      <c r="AT253" s="160" t="s">
        <v>136</v>
      </c>
      <c r="AU253" s="160" t="s">
        <v>83</v>
      </c>
      <c r="AY253" s="17" t="s">
        <v>134</v>
      </c>
      <c r="BE253" s="161">
        <f>IF(N253="základní",J253,0)</f>
        <v>0</v>
      </c>
      <c r="BF253" s="161">
        <f>IF(N253="snížená",J253,0)</f>
        <v>0</v>
      </c>
      <c r="BG253" s="161">
        <f>IF(N253="zákl. přenesená",J253,0)</f>
        <v>0</v>
      </c>
      <c r="BH253" s="161">
        <f>IF(N253="sníž. přenesená",J253,0)</f>
        <v>0</v>
      </c>
      <c r="BI253" s="161">
        <f>IF(N253="nulová",J253,0)</f>
        <v>0</v>
      </c>
      <c r="BJ253" s="17" t="s">
        <v>81</v>
      </c>
      <c r="BK253" s="161">
        <f>ROUND(I253*H253,2)</f>
        <v>0</v>
      </c>
      <c r="BL253" s="17" t="s">
        <v>140</v>
      </c>
      <c r="BM253" s="160" t="s">
        <v>344</v>
      </c>
    </row>
    <row r="254" spans="1:65" s="2" customFormat="1" ht="48.75">
      <c r="A254" s="32"/>
      <c r="B254" s="33"/>
      <c r="C254" s="32"/>
      <c r="D254" s="162" t="s">
        <v>142</v>
      </c>
      <c r="E254" s="32"/>
      <c r="F254" s="163" t="s">
        <v>345</v>
      </c>
      <c r="G254" s="32"/>
      <c r="H254" s="32"/>
      <c r="I254" s="164"/>
      <c r="J254" s="32"/>
      <c r="K254" s="32"/>
      <c r="L254" s="33"/>
      <c r="M254" s="165"/>
      <c r="N254" s="166"/>
      <c r="O254" s="58"/>
      <c r="P254" s="58"/>
      <c r="Q254" s="58"/>
      <c r="R254" s="58"/>
      <c r="S254" s="58"/>
      <c r="T254" s="59"/>
      <c r="U254" s="32"/>
      <c r="V254" s="32"/>
      <c r="W254" s="32"/>
      <c r="X254" s="32"/>
      <c r="Y254" s="32"/>
      <c r="Z254" s="32"/>
      <c r="AA254" s="32"/>
      <c r="AB254" s="32"/>
      <c r="AC254" s="32"/>
      <c r="AD254" s="32"/>
      <c r="AE254" s="32"/>
      <c r="AT254" s="17" t="s">
        <v>142</v>
      </c>
      <c r="AU254" s="17" t="s">
        <v>83</v>
      </c>
    </row>
    <row r="255" spans="1:65" s="13" customFormat="1" ht="11.25">
      <c r="B255" s="168"/>
      <c r="D255" s="162" t="s">
        <v>146</v>
      </c>
      <c r="F255" s="170" t="s">
        <v>346</v>
      </c>
      <c r="H255" s="171">
        <v>684.5</v>
      </c>
      <c r="I255" s="172"/>
      <c r="L255" s="168"/>
      <c r="M255" s="173"/>
      <c r="N255" s="174"/>
      <c r="O255" s="174"/>
      <c r="P255" s="174"/>
      <c r="Q255" s="174"/>
      <c r="R255" s="174"/>
      <c r="S255" s="174"/>
      <c r="T255" s="175"/>
      <c r="AT255" s="169" t="s">
        <v>146</v>
      </c>
      <c r="AU255" s="169" t="s">
        <v>83</v>
      </c>
      <c r="AV255" s="13" t="s">
        <v>83</v>
      </c>
      <c r="AW255" s="13" t="s">
        <v>3</v>
      </c>
      <c r="AX255" s="13" t="s">
        <v>81</v>
      </c>
      <c r="AY255" s="169" t="s">
        <v>134</v>
      </c>
    </row>
    <row r="256" spans="1:65" s="2" customFormat="1" ht="33" customHeight="1">
      <c r="A256" s="32"/>
      <c r="B256" s="148"/>
      <c r="C256" s="149" t="s">
        <v>347</v>
      </c>
      <c r="D256" s="149" t="s">
        <v>136</v>
      </c>
      <c r="E256" s="150" t="s">
        <v>348</v>
      </c>
      <c r="F256" s="151" t="s">
        <v>349</v>
      </c>
      <c r="G256" s="152" t="s">
        <v>213</v>
      </c>
      <c r="H256" s="153">
        <v>100</v>
      </c>
      <c r="I256" s="154"/>
      <c r="J256" s="155">
        <f>ROUND(I256*H256,2)</f>
        <v>0</v>
      </c>
      <c r="K256" s="151" t="s">
        <v>168</v>
      </c>
      <c r="L256" s="33"/>
      <c r="M256" s="156" t="s">
        <v>1</v>
      </c>
      <c r="N256" s="157" t="s">
        <v>40</v>
      </c>
      <c r="O256" s="58"/>
      <c r="P256" s="158">
        <f>O256*H256</f>
        <v>0</v>
      </c>
      <c r="Q256" s="158">
        <v>0</v>
      </c>
      <c r="R256" s="158">
        <f>Q256*H256</f>
        <v>0</v>
      </c>
      <c r="S256" s="158">
        <v>0</v>
      </c>
      <c r="T256" s="159">
        <f>S256*H256</f>
        <v>0</v>
      </c>
      <c r="U256" s="32"/>
      <c r="V256" s="32"/>
      <c r="W256" s="32"/>
      <c r="X256" s="32"/>
      <c r="Y256" s="32"/>
      <c r="Z256" s="32"/>
      <c r="AA256" s="32"/>
      <c r="AB256" s="32"/>
      <c r="AC256" s="32"/>
      <c r="AD256" s="32"/>
      <c r="AE256" s="32"/>
      <c r="AR256" s="160" t="s">
        <v>140</v>
      </c>
      <c r="AT256" s="160" t="s">
        <v>136</v>
      </c>
      <c r="AU256" s="160" t="s">
        <v>83</v>
      </c>
      <c r="AY256" s="17" t="s">
        <v>134</v>
      </c>
      <c r="BE256" s="161">
        <f>IF(N256="základní",J256,0)</f>
        <v>0</v>
      </c>
      <c r="BF256" s="161">
        <f>IF(N256="snížená",J256,0)</f>
        <v>0</v>
      </c>
      <c r="BG256" s="161">
        <f>IF(N256="zákl. přenesená",J256,0)</f>
        <v>0</v>
      </c>
      <c r="BH256" s="161">
        <f>IF(N256="sníž. přenesená",J256,0)</f>
        <v>0</v>
      </c>
      <c r="BI256" s="161">
        <f>IF(N256="nulová",J256,0)</f>
        <v>0</v>
      </c>
      <c r="BJ256" s="17" t="s">
        <v>81</v>
      </c>
      <c r="BK256" s="161">
        <f>ROUND(I256*H256,2)</f>
        <v>0</v>
      </c>
      <c r="BL256" s="17" t="s">
        <v>140</v>
      </c>
      <c r="BM256" s="160" t="s">
        <v>350</v>
      </c>
    </row>
    <row r="257" spans="1:65" s="2" customFormat="1" ht="29.25">
      <c r="A257" s="32"/>
      <c r="B257" s="33"/>
      <c r="C257" s="32"/>
      <c r="D257" s="162" t="s">
        <v>142</v>
      </c>
      <c r="E257" s="32"/>
      <c r="F257" s="163" t="s">
        <v>351</v>
      </c>
      <c r="G257" s="32"/>
      <c r="H257" s="32"/>
      <c r="I257" s="164"/>
      <c r="J257" s="32"/>
      <c r="K257" s="32"/>
      <c r="L257" s="33"/>
      <c r="M257" s="165"/>
      <c r="N257" s="166"/>
      <c r="O257" s="58"/>
      <c r="P257" s="58"/>
      <c r="Q257" s="58"/>
      <c r="R257" s="58"/>
      <c r="S257" s="58"/>
      <c r="T257" s="59"/>
      <c r="U257" s="32"/>
      <c r="V257" s="32"/>
      <c r="W257" s="32"/>
      <c r="X257" s="32"/>
      <c r="Y257" s="32"/>
      <c r="Z257" s="32"/>
      <c r="AA257" s="32"/>
      <c r="AB257" s="32"/>
      <c r="AC257" s="32"/>
      <c r="AD257" s="32"/>
      <c r="AE257" s="32"/>
      <c r="AT257" s="17" t="s">
        <v>142</v>
      </c>
      <c r="AU257" s="17" t="s">
        <v>83</v>
      </c>
    </row>
    <row r="258" spans="1:65" s="14" customFormat="1" ht="11.25">
      <c r="B258" s="176"/>
      <c r="D258" s="162" t="s">
        <v>146</v>
      </c>
      <c r="E258" s="177" t="s">
        <v>1</v>
      </c>
      <c r="F258" s="178" t="s">
        <v>325</v>
      </c>
      <c r="H258" s="177" t="s">
        <v>1</v>
      </c>
      <c r="I258" s="179"/>
      <c r="L258" s="176"/>
      <c r="M258" s="180"/>
      <c r="N258" s="181"/>
      <c r="O258" s="181"/>
      <c r="P258" s="181"/>
      <c r="Q258" s="181"/>
      <c r="R258" s="181"/>
      <c r="S258" s="181"/>
      <c r="T258" s="182"/>
      <c r="AT258" s="177" t="s">
        <v>146</v>
      </c>
      <c r="AU258" s="177" t="s">
        <v>83</v>
      </c>
      <c r="AV258" s="14" t="s">
        <v>81</v>
      </c>
      <c r="AW258" s="14" t="s">
        <v>32</v>
      </c>
      <c r="AX258" s="14" t="s">
        <v>75</v>
      </c>
      <c r="AY258" s="177" t="s">
        <v>134</v>
      </c>
    </row>
    <row r="259" spans="1:65" s="13" customFormat="1" ht="11.25">
      <c r="B259" s="168"/>
      <c r="D259" s="162" t="s">
        <v>146</v>
      </c>
      <c r="E259" s="169" t="s">
        <v>1</v>
      </c>
      <c r="F259" s="170" t="s">
        <v>326</v>
      </c>
      <c r="H259" s="171">
        <v>85</v>
      </c>
      <c r="I259" s="172"/>
      <c r="L259" s="168"/>
      <c r="M259" s="173"/>
      <c r="N259" s="174"/>
      <c r="O259" s="174"/>
      <c r="P259" s="174"/>
      <c r="Q259" s="174"/>
      <c r="R259" s="174"/>
      <c r="S259" s="174"/>
      <c r="T259" s="175"/>
      <c r="AT259" s="169" t="s">
        <v>146</v>
      </c>
      <c r="AU259" s="169" t="s">
        <v>83</v>
      </c>
      <c r="AV259" s="13" t="s">
        <v>83</v>
      </c>
      <c r="AW259" s="13" t="s">
        <v>32</v>
      </c>
      <c r="AX259" s="13" t="s">
        <v>75</v>
      </c>
      <c r="AY259" s="169" t="s">
        <v>134</v>
      </c>
    </row>
    <row r="260" spans="1:65" s="14" customFormat="1" ht="11.25">
      <c r="B260" s="176"/>
      <c r="D260" s="162" t="s">
        <v>146</v>
      </c>
      <c r="E260" s="177" t="s">
        <v>1</v>
      </c>
      <c r="F260" s="178" t="s">
        <v>352</v>
      </c>
      <c r="H260" s="177" t="s">
        <v>1</v>
      </c>
      <c r="I260" s="179"/>
      <c r="L260" s="176"/>
      <c r="M260" s="180"/>
      <c r="N260" s="181"/>
      <c r="O260" s="181"/>
      <c r="P260" s="181"/>
      <c r="Q260" s="181"/>
      <c r="R260" s="181"/>
      <c r="S260" s="181"/>
      <c r="T260" s="182"/>
      <c r="AT260" s="177" t="s">
        <v>146</v>
      </c>
      <c r="AU260" s="177" t="s">
        <v>83</v>
      </c>
      <c r="AV260" s="14" t="s">
        <v>81</v>
      </c>
      <c r="AW260" s="14" t="s">
        <v>32</v>
      </c>
      <c r="AX260" s="14" t="s">
        <v>75</v>
      </c>
      <c r="AY260" s="177" t="s">
        <v>134</v>
      </c>
    </row>
    <row r="261" spans="1:65" s="13" customFormat="1" ht="11.25">
      <c r="B261" s="168"/>
      <c r="D261" s="162" t="s">
        <v>146</v>
      </c>
      <c r="E261" s="169" t="s">
        <v>1</v>
      </c>
      <c r="F261" s="170" t="s">
        <v>8</v>
      </c>
      <c r="H261" s="171">
        <v>15</v>
      </c>
      <c r="I261" s="172"/>
      <c r="L261" s="168"/>
      <c r="M261" s="173"/>
      <c r="N261" s="174"/>
      <c r="O261" s="174"/>
      <c r="P261" s="174"/>
      <c r="Q261" s="174"/>
      <c r="R261" s="174"/>
      <c r="S261" s="174"/>
      <c r="T261" s="175"/>
      <c r="AT261" s="169" t="s">
        <v>146</v>
      </c>
      <c r="AU261" s="169" t="s">
        <v>83</v>
      </c>
      <c r="AV261" s="13" t="s">
        <v>83</v>
      </c>
      <c r="AW261" s="13" t="s">
        <v>32</v>
      </c>
      <c r="AX261" s="13" t="s">
        <v>75</v>
      </c>
      <c r="AY261" s="169" t="s">
        <v>134</v>
      </c>
    </row>
    <row r="262" spans="1:65" s="15" customFormat="1" ht="11.25">
      <c r="B262" s="183"/>
      <c r="D262" s="162" t="s">
        <v>146</v>
      </c>
      <c r="E262" s="184" t="s">
        <v>1</v>
      </c>
      <c r="F262" s="185" t="s">
        <v>328</v>
      </c>
      <c r="H262" s="186">
        <v>100</v>
      </c>
      <c r="I262" s="187"/>
      <c r="L262" s="183"/>
      <c r="M262" s="188"/>
      <c r="N262" s="189"/>
      <c r="O262" s="189"/>
      <c r="P262" s="189"/>
      <c r="Q262" s="189"/>
      <c r="R262" s="189"/>
      <c r="S262" s="189"/>
      <c r="T262" s="190"/>
      <c r="AT262" s="184" t="s">
        <v>146</v>
      </c>
      <c r="AU262" s="184" t="s">
        <v>83</v>
      </c>
      <c r="AV262" s="15" t="s">
        <v>140</v>
      </c>
      <c r="AW262" s="15" t="s">
        <v>32</v>
      </c>
      <c r="AX262" s="15" t="s">
        <v>81</v>
      </c>
      <c r="AY262" s="184" t="s">
        <v>134</v>
      </c>
    </row>
    <row r="263" spans="1:65" s="2" customFormat="1" ht="36">
      <c r="A263" s="32"/>
      <c r="B263" s="148"/>
      <c r="C263" s="149" t="s">
        <v>353</v>
      </c>
      <c r="D263" s="149" t="s">
        <v>136</v>
      </c>
      <c r="E263" s="150" t="s">
        <v>354</v>
      </c>
      <c r="F263" s="151" t="s">
        <v>355</v>
      </c>
      <c r="G263" s="152" t="s">
        <v>213</v>
      </c>
      <c r="H263" s="153">
        <v>375</v>
      </c>
      <c r="I263" s="154"/>
      <c r="J263" s="155">
        <f>ROUND(I263*H263,2)</f>
        <v>0</v>
      </c>
      <c r="K263" s="151" t="s">
        <v>168</v>
      </c>
      <c r="L263" s="33"/>
      <c r="M263" s="156" t="s">
        <v>1</v>
      </c>
      <c r="N263" s="157" t="s">
        <v>40</v>
      </c>
      <c r="O263" s="58"/>
      <c r="P263" s="158">
        <f>O263*H263</f>
        <v>0</v>
      </c>
      <c r="Q263" s="158">
        <v>0</v>
      </c>
      <c r="R263" s="158">
        <f>Q263*H263</f>
        <v>0</v>
      </c>
      <c r="S263" s="158">
        <v>0</v>
      </c>
      <c r="T263" s="159">
        <f>S263*H263</f>
        <v>0</v>
      </c>
      <c r="U263" s="32"/>
      <c r="V263" s="32"/>
      <c r="W263" s="32"/>
      <c r="X263" s="32"/>
      <c r="Y263" s="32"/>
      <c r="Z263" s="32"/>
      <c r="AA263" s="32"/>
      <c r="AB263" s="32"/>
      <c r="AC263" s="32"/>
      <c r="AD263" s="32"/>
      <c r="AE263" s="32"/>
      <c r="AR263" s="160" t="s">
        <v>140</v>
      </c>
      <c r="AT263" s="160" t="s">
        <v>136</v>
      </c>
      <c r="AU263" s="160" t="s">
        <v>83</v>
      </c>
      <c r="AY263" s="17" t="s">
        <v>134</v>
      </c>
      <c r="BE263" s="161">
        <f>IF(N263="základní",J263,0)</f>
        <v>0</v>
      </c>
      <c r="BF263" s="161">
        <f>IF(N263="snížená",J263,0)</f>
        <v>0</v>
      </c>
      <c r="BG263" s="161">
        <f>IF(N263="zákl. přenesená",J263,0)</f>
        <v>0</v>
      </c>
      <c r="BH263" s="161">
        <f>IF(N263="sníž. přenesená",J263,0)</f>
        <v>0</v>
      </c>
      <c r="BI263" s="161">
        <f>IF(N263="nulová",J263,0)</f>
        <v>0</v>
      </c>
      <c r="BJ263" s="17" t="s">
        <v>81</v>
      </c>
      <c r="BK263" s="161">
        <f>ROUND(I263*H263,2)</f>
        <v>0</v>
      </c>
      <c r="BL263" s="17" t="s">
        <v>140</v>
      </c>
      <c r="BM263" s="160" t="s">
        <v>356</v>
      </c>
    </row>
    <row r="264" spans="1:65" s="2" customFormat="1" ht="39">
      <c r="A264" s="32"/>
      <c r="B264" s="33"/>
      <c r="C264" s="32"/>
      <c r="D264" s="162" t="s">
        <v>142</v>
      </c>
      <c r="E264" s="32"/>
      <c r="F264" s="163" t="s">
        <v>357</v>
      </c>
      <c r="G264" s="32"/>
      <c r="H264" s="32"/>
      <c r="I264" s="164"/>
      <c r="J264" s="32"/>
      <c r="K264" s="32"/>
      <c r="L264" s="33"/>
      <c r="M264" s="165"/>
      <c r="N264" s="166"/>
      <c r="O264" s="58"/>
      <c r="P264" s="58"/>
      <c r="Q264" s="58"/>
      <c r="R264" s="58"/>
      <c r="S264" s="58"/>
      <c r="T264" s="59"/>
      <c r="U264" s="32"/>
      <c r="V264" s="32"/>
      <c r="W264" s="32"/>
      <c r="X264" s="32"/>
      <c r="Y264" s="32"/>
      <c r="Z264" s="32"/>
      <c r="AA264" s="32"/>
      <c r="AB264" s="32"/>
      <c r="AC264" s="32"/>
      <c r="AD264" s="32"/>
      <c r="AE264" s="32"/>
      <c r="AT264" s="17" t="s">
        <v>142</v>
      </c>
      <c r="AU264" s="17" t="s">
        <v>83</v>
      </c>
    </row>
    <row r="265" spans="1:65" s="2" customFormat="1" ht="19.5">
      <c r="A265" s="32"/>
      <c r="B265" s="33"/>
      <c r="C265" s="32"/>
      <c r="D265" s="162" t="s">
        <v>144</v>
      </c>
      <c r="E265" s="32"/>
      <c r="F265" s="167" t="s">
        <v>145</v>
      </c>
      <c r="G265" s="32"/>
      <c r="H265" s="32"/>
      <c r="I265" s="164"/>
      <c r="J265" s="32"/>
      <c r="K265" s="32"/>
      <c r="L265" s="33"/>
      <c r="M265" s="165"/>
      <c r="N265" s="166"/>
      <c r="O265" s="58"/>
      <c r="P265" s="58"/>
      <c r="Q265" s="58"/>
      <c r="R265" s="58"/>
      <c r="S265" s="58"/>
      <c r="T265" s="59"/>
      <c r="U265" s="32"/>
      <c r="V265" s="32"/>
      <c r="W265" s="32"/>
      <c r="X265" s="32"/>
      <c r="Y265" s="32"/>
      <c r="Z265" s="32"/>
      <c r="AA265" s="32"/>
      <c r="AB265" s="32"/>
      <c r="AC265" s="32"/>
      <c r="AD265" s="32"/>
      <c r="AE265" s="32"/>
      <c r="AT265" s="17" t="s">
        <v>144</v>
      </c>
      <c r="AU265" s="17" t="s">
        <v>83</v>
      </c>
    </row>
    <row r="266" spans="1:65" s="13" customFormat="1" ht="11.25">
      <c r="B266" s="168"/>
      <c r="D266" s="162" t="s">
        <v>146</v>
      </c>
      <c r="E266" s="169" t="s">
        <v>1</v>
      </c>
      <c r="F266" s="170" t="s">
        <v>358</v>
      </c>
      <c r="H266" s="171">
        <v>375</v>
      </c>
      <c r="I266" s="172"/>
      <c r="L266" s="168"/>
      <c r="M266" s="173"/>
      <c r="N266" s="174"/>
      <c r="O266" s="174"/>
      <c r="P266" s="174"/>
      <c r="Q266" s="174"/>
      <c r="R266" s="174"/>
      <c r="S266" s="174"/>
      <c r="T266" s="175"/>
      <c r="AT266" s="169" t="s">
        <v>146</v>
      </c>
      <c r="AU266" s="169" t="s">
        <v>83</v>
      </c>
      <c r="AV266" s="13" t="s">
        <v>83</v>
      </c>
      <c r="AW266" s="13" t="s">
        <v>32</v>
      </c>
      <c r="AX266" s="13" t="s">
        <v>81</v>
      </c>
      <c r="AY266" s="169" t="s">
        <v>134</v>
      </c>
    </row>
    <row r="267" spans="1:65" s="2" customFormat="1" ht="21.75" customHeight="1">
      <c r="A267" s="32"/>
      <c r="B267" s="148"/>
      <c r="C267" s="191" t="s">
        <v>359</v>
      </c>
      <c r="D267" s="191" t="s">
        <v>360</v>
      </c>
      <c r="E267" s="192" t="s">
        <v>361</v>
      </c>
      <c r="F267" s="193" t="s">
        <v>362</v>
      </c>
      <c r="G267" s="194" t="s">
        <v>363</v>
      </c>
      <c r="H267" s="195">
        <v>675</v>
      </c>
      <c r="I267" s="196"/>
      <c r="J267" s="197">
        <f>ROUND(I267*H267,2)</f>
        <v>0</v>
      </c>
      <c r="K267" s="193" t="s">
        <v>1</v>
      </c>
      <c r="L267" s="198"/>
      <c r="M267" s="199" t="s">
        <v>1</v>
      </c>
      <c r="N267" s="200" t="s">
        <v>40</v>
      </c>
      <c r="O267" s="58"/>
      <c r="P267" s="158">
        <f>O267*H267</f>
        <v>0</v>
      </c>
      <c r="Q267" s="158">
        <v>0</v>
      </c>
      <c r="R267" s="158">
        <f>Q267*H267</f>
        <v>0</v>
      </c>
      <c r="S267" s="158">
        <v>0</v>
      </c>
      <c r="T267" s="159">
        <f>S267*H267</f>
        <v>0</v>
      </c>
      <c r="U267" s="32"/>
      <c r="V267" s="32"/>
      <c r="W267" s="32"/>
      <c r="X267" s="32"/>
      <c r="Y267" s="32"/>
      <c r="Z267" s="32"/>
      <c r="AA267" s="32"/>
      <c r="AB267" s="32"/>
      <c r="AC267" s="32"/>
      <c r="AD267" s="32"/>
      <c r="AE267" s="32"/>
      <c r="AR267" s="160" t="s">
        <v>177</v>
      </c>
      <c r="AT267" s="160" t="s">
        <v>360</v>
      </c>
      <c r="AU267" s="160" t="s">
        <v>83</v>
      </c>
      <c r="AY267" s="17" t="s">
        <v>134</v>
      </c>
      <c r="BE267" s="161">
        <f>IF(N267="základní",J267,0)</f>
        <v>0</v>
      </c>
      <c r="BF267" s="161">
        <f>IF(N267="snížená",J267,0)</f>
        <v>0</v>
      </c>
      <c r="BG267" s="161">
        <f>IF(N267="zákl. přenesená",J267,0)</f>
        <v>0</v>
      </c>
      <c r="BH267" s="161">
        <f>IF(N267="sníž. přenesená",J267,0)</f>
        <v>0</v>
      </c>
      <c r="BI267" s="161">
        <f>IF(N267="nulová",J267,0)</f>
        <v>0</v>
      </c>
      <c r="BJ267" s="17" t="s">
        <v>81</v>
      </c>
      <c r="BK267" s="161">
        <f>ROUND(I267*H267,2)</f>
        <v>0</v>
      </c>
      <c r="BL267" s="17" t="s">
        <v>140</v>
      </c>
      <c r="BM267" s="160" t="s">
        <v>364</v>
      </c>
    </row>
    <row r="268" spans="1:65" s="2" customFormat="1" ht="321.75">
      <c r="A268" s="32"/>
      <c r="B268" s="33"/>
      <c r="C268" s="32"/>
      <c r="D268" s="162" t="s">
        <v>142</v>
      </c>
      <c r="E268" s="32"/>
      <c r="F268" s="163" t="s">
        <v>365</v>
      </c>
      <c r="G268" s="32"/>
      <c r="H268" s="32"/>
      <c r="I268" s="164"/>
      <c r="J268" s="32"/>
      <c r="K268" s="32"/>
      <c r="L268" s="33"/>
      <c r="M268" s="165"/>
      <c r="N268" s="166"/>
      <c r="O268" s="58"/>
      <c r="P268" s="58"/>
      <c r="Q268" s="58"/>
      <c r="R268" s="58"/>
      <c r="S268" s="58"/>
      <c r="T268" s="59"/>
      <c r="U268" s="32"/>
      <c r="V268" s="32"/>
      <c r="W268" s="32"/>
      <c r="X268" s="32"/>
      <c r="Y268" s="32"/>
      <c r="Z268" s="32"/>
      <c r="AA268" s="32"/>
      <c r="AB268" s="32"/>
      <c r="AC268" s="32"/>
      <c r="AD268" s="32"/>
      <c r="AE268" s="32"/>
      <c r="AT268" s="17" t="s">
        <v>142</v>
      </c>
      <c r="AU268" s="17" t="s">
        <v>83</v>
      </c>
    </row>
    <row r="269" spans="1:65" s="13" customFormat="1" ht="11.25">
      <c r="B269" s="168"/>
      <c r="D269" s="162" t="s">
        <v>146</v>
      </c>
      <c r="F269" s="170" t="s">
        <v>366</v>
      </c>
      <c r="H269" s="171">
        <v>675</v>
      </c>
      <c r="I269" s="172"/>
      <c r="L269" s="168"/>
      <c r="M269" s="173"/>
      <c r="N269" s="174"/>
      <c r="O269" s="174"/>
      <c r="P269" s="174"/>
      <c r="Q269" s="174"/>
      <c r="R269" s="174"/>
      <c r="S269" s="174"/>
      <c r="T269" s="175"/>
      <c r="AT269" s="169" t="s">
        <v>146</v>
      </c>
      <c r="AU269" s="169" t="s">
        <v>83</v>
      </c>
      <c r="AV269" s="13" t="s">
        <v>83</v>
      </c>
      <c r="AW269" s="13" t="s">
        <v>3</v>
      </c>
      <c r="AX269" s="13" t="s">
        <v>81</v>
      </c>
      <c r="AY269" s="169" t="s">
        <v>134</v>
      </c>
    </row>
    <row r="270" spans="1:65" s="2" customFormat="1" ht="24">
      <c r="A270" s="32"/>
      <c r="B270" s="148"/>
      <c r="C270" s="149" t="s">
        <v>367</v>
      </c>
      <c r="D270" s="149" t="s">
        <v>136</v>
      </c>
      <c r="E270" s="150" t="s">
        <v>368</v>
      </c>
      <c r="F270" s="151" t="s">
        <v>369</v>
      </c>
      <c r="G270" s="152" t="s">
        <v>167</v>
      </c>
      <c r="H270" s="153">
        <v>274</v>
      </c>
      <c r="I270" s="154"/>
      <c r="J270" s="155">
        <f>ROUND(I270*H270,2)</f>
        <v>0</v>
      </c>
      <c r="K270" s="151" t="s">
        <v>168</v>
      </c>
      <c r="L270" s="33"/>
      <c r="M270" s="156" t="s">
        <v>1</v>
      </c>
      <c r="N270" s="157" t="s">
        <v>40</v>
      </c>
      <c r="O270" s="58"/>
      <c r="P270" s="158">
        <f>O270*H270</f>
        <v>0</v>
      </c>
      <c r="Q270" s="158">
        <v>0</v>
      </c>
      <c r="R270" s="158">
        <f>Q270*H270</f>
        <v>0</v>
      </c>
      <c r="S270" s="158">
        <v>0</v>
      </c>
      <c r="T270" s="159">
        <f>S270*H270</f>
        <v>0</v>
      </c>
      <c r="U270" s="32"/>
      <c r="V270" s="32"/>
      <c r="W270" s="32"/>
      <c r="X270" s="32"/>
      <c r="Y270" s="32"/>
      <c r="Z270" s="32"/>
      <c r="AA270" s="32"/>
      <c r="AB270" s="32"/>
      <c r="AC270" s="32"/>
      <c r="AD270" s="32"/>
      <c r="AE270" s="32"/>
      <c r="AR270" s="160" t="s">
        <v>140</v>
      </c>
      <c r="AT270" s="160" t="s">
        <v>136</v>
      </c>
      <c r="AU270" s="160" t="s">
        <v>83</v>
      </c>
      <c r="AY270" s="17" t="s">
        <v>134</v>
      </c>
      <c r="BE270" s="161">
        <f>IF(N270="základní",J270,0)</f>
        <v>0</v>
      </c>
      <c r="BF270" s="161">
        <f>IF(N270="snížená",J270,0)</f>
        <v>0</v>
      </c>
      <c r="BG270" s="161">
        <f>IF(N270="zákl. přenesená",J270,0)</f>
        <v>0</v>
      </c>
      <c r="BH270" s="161">
        <f>IF(N270="sníž. přenesená",J270,0)</f>
        <v>0</v>
      </c>
      <c r="BI270" s="161">
        <f>IF(N270="nulová",J270,0)</f>
        <v>0</v>
      </c>
      <c r="BJ270" s="17" t="s">
        <v>81</v>
      </c>
      <c r="BK270" s="161">
        <f>ROUND(I270*H270,2)</f>
        <v>0</v>
      </c>
      <c r="BL270" s="17" t="s">
        <v>140</v>
      </c>
      <c r="BM270" s="160" t="s">
        <v>370</v>
      </c>
    </row>
    <row r="271" spans="1:65" s="2" customFormat="1" ht="19.5">
      <c r="A271" s="32"/>
      <c r="B271" s="33"/>
      <c r="C271" s="32"/>
      <c r="D271" s="162" t="s">
        <v>142</v>
      </c>
      <c r="E271" s="32"/>
      <c r="F271" s="163" t="s">
        <v>371</v>
      </c>
      <c r="G271" s="32"/>
      <c r="H271" s="32"/>
      <c r="I271" s="164"/>
      <c r="J271" s="32"/>
      <c r="K271" s="32"/>
      <c r="L271" s="33"/>
      <c r="M271" s="165"/>
      <c r="N271" s="166"/>
      <c r="O271" s="58"/>
      <c r="P271" s="58"/>
      <c r="Q271" s="58"/>
      <c r="R271" s="58"/>
      <c r="S271" s="58"/>
      <c r="T271" s="59"/>
      <c r="U271" s="32"/>
      <c r="V271" s="32"/>
      <c r="W271" s="32"/>
      <c r="X271" s="32"/>
      <c r="Y271" s="32"/>
      <c r="Z271" s="32"/>
      <c r="AA271" s="32"/>
      <c r="AB271" s="32"/>
      <c r="AC271" s="32"/>
      <c r="AD271" s="32"/>
      <c r="AE271" s="32"/>
      <c r="AT271" s="17" t="s">
        <v>142</v>
      </c>
      <c r="AU271" s="17" t="s">
        <v>83</v>
      </c>
    </row>
    <row r="272" spans="1:65" s="2" customFormat="1" ht="19.5">
      <c r="A272" s="32"/>
      <c r="B272" s="33"/>
      <c r="C272" s="32"/>
      <c r="D272" s="162" t="s">
        <v>144</v>
      </c>
      <c r="E272" s="32"/>
      <c r="F272" s="167" t="s">
        <v>145</v>
      </c>
      <c r="G272" s="32"/>
      <c r="H272" s="32"/>
      <c r="I272" s="164"/>
      <c r="J272" s="32"/>
      <c r="K272" s="32"/>
      <c r="L272" s="33"/>
      <c r="M272" s="165"/>
      <c r="N272" s="166"/>
      <c r="O272" s="58"/>
      <c r="P272" s="58"/>
      <c r="Q272" s="58"/>
      <c r="R272" s="58"/>
      <c r="S272" s="58"/>
      <c r="T272" s="59"/>
      <c r="U272" s="32"/>
      <c r="V272" s="32"/>
      <c r="W272" s="32"/>
      <c r="X272" s="32"/>
      <c r="Y272" s="32"/>
      <c r="Z272" s="32"/>
      <c r="AA272" s="32"/>
      <c r="AB272" s="32"/>
      <c r="AC272" s="32"/>
      <c r="AD272" s="32"/>
      <c r="AE272" s="32"/>
      <c r="AT272" s="17" t="s">
        <v>144</v>
      </c>
      <c r="AU272" s="17" t="s">
        <v>83</v>
      </c>
    </row>
    <row r="273" spans="1:65" s="14" customFormat="1" ht="11.25">
      <c r="B273" s="176"/>
      <c r="D273" s="162" t="s">
        <v>146</v>
      </c>
      <c r="E273" s="177" t="s">
        <v>1</v>
      </c>
      <c r="F273" s="178" t="s">
        <v>372</v>
      </c>
      <c r="H273" s="177" t="s">
        <v>1</v>
      </c>
      <c r="I273" s="179"/>
      <c r="L273" s="176"/>
      <c r="M273" s="180"/>
      <c r="N273" s="181"/>
      <c r="O273" s="181"/>
      <c r="P273" s="181"/>
      <c r="Q273" s="181"/>
      <c r="R273" s="181"/>
      <c r="S273" s="181"/>
      <c r="T273" s="182"/>
      <c r="AT273" s="177" t="s">
        <v>146</v>
      </c>
      <c r="AU273" s="177" t="s">
        <v>83</v>
      </c>
      <c r="AV273" s="14" t="s">
        <v>81</v>
      </c>
      <c r="AW273" s="14" t="s">
        <v>32</v>
      </c>
      <c r="AX273" s="14" t="s">
        <v>75</v>
      </c>
      <c r="AY273" s="177" t="s">
        <v>134</v>
      </c>
    </row>
    <row r="274" spans="1:65" s="13" customFormat="1" ht="11.25">
      <c r="B274" s="168"/>
      <c r="D274" s="162" t="s">
        <v>146</v>
      </c>
      <c r="E274" s="169" t="s">
        <v>1</v>
      </c>
      <c r="F274" s="170" t="s">
        <v>203</v>
      </c>
      <c r="H274" s="171">
        <v>140</v>
      </c>
      <c r="I274" s="172"/>
      <c r="L274" s="168"/>
      <c r="M274" s="173"/>
      <c r="N274" s="174"/>
      <c r="O274" s="174"/>
      <c r="P274" s="174"/>
      <c r="Q274" s="174"/>
      <c r="R274" s="174"/>
      <c r="S274" s="174"/>
      <c r="T274" s="175"/>
      <c r="AT274" s="169" t="s">
        <v>146</v>
      </c>
      <c r="AU274" s="169" t="s">
        <v>83</v>
      </c>
      <c r="AV274" s="13" t="s">
        <v>83</v>
      </c>
      <c r="AW274" s="13" t="s">
        <v>32</v>
      </c>
      <c r="AX274" s="13" t="s">
        <v>75</v>
      </c>
      <c r="AY274" s="169" t="s">
        <v>134</v>
      </c>
    </row>
    <row r="275" spans="1:65" s="14" customFormat="1" ht="11.25">
      <c r="B275" s="176"/>
      <c r="D275" s="162" t="s">
        <v>146</v>
      </c>
      <c r="E275" s="177" t="s">
        <v>1</v>
      </c>
      <c r="F275" s="178" t="s">
        <v>242</v>
      </c>
      <c r="H275" s="177" t="s">
        <v>1</v>
      </c>
      <c r="I275" s="179"/>
      <c r="L275" s="176"/>
      <c r="M275" s="180"/>
      <c r="N275" s="181"/>
      <c r="O275" s="181"/>
      <c r="P275" s="181"/>
      <c r="Q275" s="181"/>
      <c r="R275" s="181"/>
      <c r="S275" s="181"/>
      <c r="T275" s="182"/>
      <c r="AT275" s="177" t="s">
        <v>146</v>
      </c>
      <c r="AU275" s="177" t="s">
        <v>83</v>
      </c>
      <c r="AV275" s="14" t="s">
        <v>81</v>
      </c>
      <c r="AW275" s="14" t="s">
        <v>32</v>
      </c>
      <c r="AX275" s="14" t="s">
        <v>75</v>
      </c>
      <c r="AY275" s="177" t="s">
        <v>134</v>
      </c>
    </row>
    <row r="276" spans="1:65" s="13" customFormat="1" ht="11.25">
      <c r="B276" s="168"/>
      <c r="D276" s="162" t="s">
        <v>146</v>
      </c>
      <c r="E276" s="169" t="s">
        <v>1</v>
      </c>
      <c r="F276" s="170" t="s">
        <v>373</v>
      </c>
      <c r="H276" s="171">
        <v>134</v>
      </c>
      <c r="I276" s="172"/>
      <c r="L276" s="168"/>
      <c r="M276" s="173"/>
      <c r="N276" s="174"/>
      <c r="O276" s="174"/>
      <c r="P276" s="174"/>
      <c r="Q276" s="174"/>
      <c r="R276" s="174"/>
      <c r="S276" s="174"/>
      <c r="T276" s="175"/>
      <c r="AT276" s="169" t="s">
        <v>146</v>
      </c>
      <c r="AU276" s="169" t="s">
        <v>83</v>
      </c>
      <c r="AV276" s="13" t="s">
        <v>83</v>
      </c>
      <c r="AW276" s="13" t="s">
        <v>32</v>
      </c>
      <c r="AX276" s="13" t="s">
        <v>75</v>
      </c>
      <c r="AY276" s="169" t="s">
        <v>134</v>
      </c>
    </row>
    <row r="277" spans="1:65" s="15" customFormat="1" ht="11.25">
      <c r="B277" s="183"/>
      <c r="D277" s="162" t="s">
        <v>146</v>
      </c>
      <c r="E277" s="184" t="s">
        <v>1</v>
      </c>
      <c r="F277" s="185" t="s">
        <v>328</v>
      </c>
      <c r="H277" s="186">
        <v>274</v>
      </c>
      <c r="I277" s="187"/>
      <c r="L277" s="183"/>
      <c r="M277" s="188"/>
      <c r="N277" s="189"/>
      <c r="O277" s="189"/>
      <c r="P277" s="189"/>
      <c r="Q277" s="189"/>
      <c r="R277" s="189"/>
      <c r="S277" s="189"/>
      <c r="T277" s="190"/>
      <c r="AT277" s="184" t="s">
        <v>146</v>
      </c>
      <c r="AU277" s="184" t="s">
        <v>83</v>
      </c>
      <c r="AV277" s="15" t="s">
        <v>140</v>
      </c>
      <c r="AW277" s="15" t="s">
        <v>32</v>
      </c>
      <c r="AX277" s="15" t="s">
        <v>81</v>
      </c>
      <c r="AY277" s="184" t="s">
        <v>134</v>
      </c>
    </row>
    <row r="278" spans="1:65" s="2" customFormat="1" ht="33" customHeight="1">
      <c r="A278" s="32"/>
      <c r="B278" s="148"/>
      <c r="C278" s="149" t="s">
        <v>374</v>
      </c>
      <c r="D278" s="149" t="s">
        <v>136</v>
      </c>
      <c r="E278" s="150" t="s">
        <v>375</v>
      </c>
      <c r="F278" s="151" t="s">
        <v>376</v>
      </c>
      <c r="G278" s="152" t="s">
        <v>363</v>
      </c>
      <c r="H278" s="153">
        <v>246.42</v>
      </c>
      <c r="I278" s="154"/>
      <c r="J278" s="155">
        <f>ROUND(I278*H278,2)</f>
        <v>0</v>
      </c>
      <c r="K278" s="151" t="s">
        <v>168</v>
      </c>
      <c r="L278" s="33"/>
      <c r="M278" s="156" t="s">
        <v>1</v>
      </c>
      <c r="N278" s="157" t="s">
        <v>40</v>
      </c>
      <c r="O278" s="58"/>
      <c r="P278" s="158">
        <f>O278*H278</f>
        <v>0</v>
      </c>
      <c r="Q278" s="158">
        <v>0</v>
      </c>
      <c r="R278" s="158">
        <f>Q278*H278</f>
        <v>0</v>
      </c>
      <c r="S278" s="158">
        <v>0</v>
      </c>
      <c r="T278" s="159">
        <f>S278*H278</f>
        <v>0</v>
      </c>
      <c r="U278" s="32"/>
      <c r="V278" s="32"/>
      <c r="W278" s="32"/>
      <c r="X278" s="32"/>
      <c r="Y278" s="32"/>
      <c r="Z278" s="32"/>
      <c r="AA278" s="32"/>
      <c r="AB278" s="32"/>
      <c r="AC278" s="32"/>
      <c r="AD278" s="32"/>
      <c r="AE278" s="32"/>
      <c r="AR278" s="160" t="s">
        <v>140</v>
      </c>
      <c r="AT278" s="160" t="s">
        <v>136</v>
      </c>
      <c r="AU278" s="160" t="s">
        <v>83</v>
      </c>
      <c r="AY278" s="17" t="s">
        <v>134</v>
      </c>
      <c r="BE278" s="161">
        <f>IF(N278="základní",J278,0)</f>
        <v>0</v>
      </c>
      <c r="BF278" s="161">
        <f>IF(N278="snížená",J278,0)</f>
        <v>0</v>
      </c>
      <c r="BG278" s="161">
        <f>IF(N278="zákl. přenesená",J278,0)</f>
        <v>0</v>
      </c>
      <c r="BH278" s="161">
        <f>IF(N278="sníž. přenesená",J278,0)</f>
        <v>0</v>
      </c>
      <c r="BI278" s="161">
        <f>IF(N278="nulová",J278,0)</f>
        <v>0</v>
      </c>
      <c r="BJ278" s="17" t="s">
        <v>81</v>
      </c>
      <c r="BK278" s="161">
        <f>ROUND(I278*H278,2)</f>
        <v>0</v>
      </c>
      <c r="BL278" s="17" t="s">
        <v>140</v>
      </c>
      <c r="BM278" s="160" t="s">
        <v>377</v>
      </c>
    </row>
    <row r="279" spans="1:65" s="2" customFormat="1" ht="29.25">
      <c r="A279" s="32"/>
      <c r="B279" s="33"/>
      <c r="C279" s="32"/>
      <c r="D279" s="162" t="s">
        <v>142</v>
      </c>
      <c r="E279" s="32"/>
      <c r="F279" s="163" t="s">
        <v>378</v>
      </c>
      <c r="G279" s="32"/>
      <c r="H279" s="32"/>
      <c r="I279" s="164"/>
      <c r="J279" s="32"/>
      <c r="K279" s="32"/>
      <c r="L279" s="33"/>
      <c r="M279" s="165"/>
      <c r="N279" s="166"/>
      <c r="O279" s="58"/>
      <c r="P279" s="58"/>
      <c r="Q279" s="58"/>
      <c r="R279" s="58"/>
      <c r="S279" s="58"/>
      <c r="T279" s="59"/>
      <c r="U279" s="32"/>
      <c r="V279" s="32"/>
      <c r="W279" s="32"/>
      <c r="X279" s="32"/>
      <c r="Y279" s="32"/>
      <c r="Z279" s="32"/>
      <c r="AA279" s="32"/>
      <c r="AB279" s="32"/>
      <c r="AC279" s="32"/>
      <c r="AD279" s="32"/>
      <c r="AE279" s="32"/>
      <c r="AT279" s="17" t="s">
        <v>142</v>
      </c>
      <c r="AU279" s="17" t="s">
        <v>83</v>
      </c>
    </row>
    <row r="280" spans="1:65" s="13" customFormat="1" ht="11.25">
      <c r="B280" s="168"/>
      <c r="D280" s="162" t="s">
        <v>146</v>
      </c>
      <c r="F280" s="170" t="s">
        <v>379</v>
      </c>
      <c r="H280" s="171">
        <v>246.42</v>
      </c>
      <c r="I280" s="172"/>
      <c r="L280" s="168"/>
      <c r="M280" s="173"/>
      <c r="N280" s="174"/>
      <c r="O280" s="174"/>
      <c r="P280" s="174"/>
      <c r="Q280" s="174"/>
      <c r="R280" s="174"/>
      <c r="S280" s="174"/>
      <c r="T280" s="175"/>
      <c r="AT280" s="169" t="s">
        <v>146</v>
      </c>
      <c r="AU280" s="169" t="s">
        <v>83</v>
      </c>
      <c r="AV280" s="13" t="s">
        <v>83</v>
      </c>
      <c r="AW280" s="13" t="s">
        <v>3</v>
      </c>
      <c r="AX280" s="13" t="s">
        <v>81</v>
      </c>
      <c r="AY280" s="169" t="s">
        <v>134</v>
      </c>
    </row>
    <row r="281" spans="1:65" s="2" customFormat="1" ht="24">
      <c r="A281" s="32"/>
      <c r="B281" s="148"/>
      <c r="C281" s="149" t="s">
        <v>380</v>
      </c>
      <c r="D281" s="149" t="s">
        <v>136</v>
      </c>
      <c r="E281" s="150" t="s">
        <v>381</v>
      </c>
      <c r="F281" s="151" t="s">
        <v>382</v>
      </c>
      <c r="G281" s="152" t="s">
        <v>213</v>
      </c>
      <c r="H281" s="153">
        <v>15</v>
      </c>
      <c r="I281" s="154"/>
      <c r="J281" s="155">
        <f>ROUND(I281*H281,2)</f>
        <v>0</v>
      </c>
      <c r="K281" s="151" t="s">
        <v>168</v>
      </c>
      <c r="L281" s="33"/>
      <c r="M281" s="156" t="s">
        <v>1</v>
      </c>
      <c r="N281" s="157" t="s">
        <v>40</v>
      </c>
      <c r="O281" s="58"/>
      <c r="P281" s="158">
        <f>O281*H281</f>
        <v>0</v>
      </c>
      <c r="Q281" s="158">
        <v>0</v>
      </c>
      <c r="R281" s="158">
        <f>Q281*H281</f>
        <v>0</v>
      </c>
      <c r="S281" s="158">
        <v>0</v>
      </c>
      <c r="T281" s="159">
        <f>S281*H281</f>
        <v>0</v>
      </c>
      <c r="U281" s="32"/>
      <c r="V281" s="32"/>
      <c r="W281" s="32"/>
      <c r="X281" s="32"/>
      <c r="Y281" s="32"/>
      <c r="Z281" s="32"/>
      <c r="AA281" s="32"/>
      <c r="AB281" s="32"/>
      <c r="AC281" s="32"/>
      <c r="AD281" s="32"/>
      <c r="AE281" s="32"/>
      <c r="AR281" s="160" t="s">
        <v>140</v>
      </c>
      <c r="AT281" s="160" t="s">
        <v>136</v>
      </c>
      <c r="AU281" s="160" t="s">
        <v>83</v>
      </c>
      <c r="AY281" s="17" t="s">
        <v>134</v>
      </c>
      <c r="BE281" s="161">
        <f>IF(N281="základní",J281,0)</f>
        <v>0</v>
      </c>
      <c r="BF281" s="161">
        <f>IF(N281="snížená",J281,0)</f>
        <v>0</v>
      </c>
      <c r="BG281" s="161">
        <f>IF(N281="zákl. přenesená",J281,0)</f>
        <v>0</v>
      </c>
      <c r="BH281" s="161">
        <f>IF(N281="sníž. přenesená",J281,0)</f>
        <v>0</v>
      </c>
      <c r="BI281" s="161">
        <f>IF(N281="nulová",J281,0)</f>
        <v>0</v>
      </c>
      <c r="BJ281" s="17" t="s">
        <v>81</v>
      </c>
      <c r="BK281" s="161">
        <f>ROUND(I281*H281,2)</f>
        <v>0</v>
      </c>
      <c r="BL281" s="17" t="s">
        <v>140</v>
      </c>
      <c r="BM281" s="160" t="s">
        <v>383</v>
      </c>
    </row>
    <row r="282" spans="1:65" s="2" customFormat="1" ht="29.25">
      <c r="A282" s="32"/>
      <c r="B282" s="33"/>
      <c r="C282" s="32"/>
      <c r="D282" s="162" t="s">
        <v>142</v>
      </c>
      <c r="E282" s="32"/>
      <c r="F282" s="163" t="s">
        <v>384</v>
      </c>
      <c r="G282" s="32"/>
      <c r="H282" s="32"/>
      <c r="I282" s="164"/>
      <c r="J282" s="32"/>
      <c r="K282" s="32"/>
      <c r="L282" s="33"/>
      <c r="M282" s="165"/>
      <c r="N282" s="166"/>
      <c r="O282" s="58"/>
      <c r="P282" s="58"/>
      <c r="Q282" s="58"/>
      <c r="R282" s="58"/>
      <c r="S282" s="58"/>
      <c r="T282" s="59"/>
      <c r="U282" s="32"/>
      <c r="V282" s="32"/>
      <c r="W282" s="32"/>
      <c r="X282" s="32"/>
      <c r="Y282" s="32"/>
      <c r="Z282" s="32"/>
      <c r="AA282" s="32"/>
      <c r="AB282" s="32"/>
      <c r="AC282" s="32"/>
      <c r="AD282" s="32"/>
      <c r="AE282" s="32"/>
      <c r="AT282" s="17" t="s">
        <v>142</v>
      </c>
      <c r="AU282" s="17" t="s">
        <v>83</v>
      </c>
    </row>
    <row r="283" spans="1:65" s="2" customFormat="1" ht="19.5">
      <c r="A283" s="32"/>
      <c r="B283" s="33"/>
      <c r="C283" s="32"/>
      <c r="D283" s="162" t="s">
        <v>144</v>
      </c>
      <c r="E283" s="32"/>
      <c r="F283" s="167" t="s">
        <v>145</v>
      </c>
      <c r="G283" s="32"/>
      <c r="H283" s="32"/>
      <c r="I283" s="164"/>
      <c r="J283" s="32"/>
      <c r="K283" s="32"/>
      <c r="L283" s="33"/>
      <c r="M283" s="165"/>
      <c r="N283" s="166"/>
      <c r="O283" s="58"/>
      <c r="P283" s="58"/>
      <c r="Q283" s="58"/>
      <c r="R283" s="58"/>
      <c r="S283" s="58"/>
      <c r="T283" s="59"/>
      <c r="U283" s="32"/>
      <c r="V283" s="32"/>
      <c r="W283" s="32"/>
      <c r="X283" s="32"/>
      <c r="Y283" s="32"/>
      <c r="Z283" s="32"/>
      <c r="AA283" s="32"/>
      <c r="AB283" s="32"/>
      <c r="AC283" s="32"/>
      <c r="AD283" s="32"/>
      <c r="AE283" s="32"/>
      <c r="AT283" s="17" t="s">
        <v>144</v>
      </c>
      <c r="AU283" s="17" t="s">
        <v>83</v>
      </c>
    </row>
    <row r="284" spans="1:65" s="14" customFormat="1" ht="11.25">
      <c r="B284" s="176"/>
      <c r="D284" s="162" t="s">
        <v>146</v>
      </c>
      <c r="E284" s="177" t="s">
        <v>1</v>
      </c>
      <c r="F284" s="178" t="s">
        <v>385</v>
      </c>
      <c r="H284" s="177" t="s">
        <v>1</v>
      </c>
      <c r="I284" s="179"/>
      <c r="L284" s="176"/>
      <c r="M284" s="180"/>
      <c r="N284" s="181"/>
      <c r="O284" s="181"/>
      <c r="P284" s="181"/>
      <c r="Q284" s="181"/>
      <c r="R284" s="181"/>
      <c r="S284" s="181"/>
      <c r="T284" s="182"/>
      <c r="AT284" s="177" t="s">
        <v>146</v>
      </c>
      <c r="AU284" s="177" t="s">
        <v>83</v>
      </c>
      <c r="AV284" s="14" t="s">
        <v>81</v>
      </c>
      <c r="AW284" s="14" t="s">
        <v>32</v>
      </c>
      <c r="AX284" s="14" t="s">
        <v>75</v>
      </c>
      <c r="AY284" s="177" t="s">
        <v>134</v>
      </c>
    </row>
    <row r="285" spans="1:65" s="13" customFormat="1" ht="11.25">
      <c r="B285" s="168"/>
      <c r="D285" s="162" t="s">
        <v>146</v>
      </c>
      <c r="E285" s="169" t="s">
        <v>1</v>
      </c>
      <c r="F285" s="170" t="s">
        <v>8</v>
      </c>
      <c r="H285" s="171">
        <v>15</v>
      </c>
      <c r="I285" s="172"/>
      <c r="L285" s="168"/>
      <c r="M285" s="173"/>
      <c r="N285" s="174"/>
      <c r="O285" s="174"/>
      <c r="P285" s="174"/>
      <c r="Q285" s="174"/>
      <c r="R285" s="174"/>
      <c r="S285" s="174"/>
      <c r="T285" s="175"/>
      <c r="AT285" s="169" t="s">
        <v>146</v>
      </c>
      <c r="AU285" s="169" t="s">
        <v>83</v>
      </c>
      <c r="AV285" s="13" t="s">
        <v>83</v>
      </c>
      <c r="AW285" s="13" t="s">
        <v>32</v>
      </c>
      <c r="AX285" s="13" t="s">
        <v>81</v>
      </c>
      <c r="AY285" s="169" t="s">
        <v>134</v>
      </c>
    </row>
    <row r="286" spans="1:65" s="2" customFormat="1" ht="24">
      <c r="A286" s="32"/>
      <c r="B286" s="148"/>
      <c r="C286" s="149" t="s">
        <v>386</v>
      </c>
      <c r="D286" s="149" t="s">
        <v>136</v>
      </c>
      <c r="E286" s="150" t="s">
        <v>387</v>
      </c>
      <c r="F286" s="151" t="s">
        <v>388</v>
      </c>
      <c r="G286" s="152" t="s">
        <v>167</v>
      </c>
      <c r="H286" s="153">
        <v>850</v>
      </c>
      <c r="I286" s="154"/>
      <c r="J286" s="155">
        <f>ROUND(I286*H286,2)</f>
        <v>0</v>
      </c>
      <c r="K286" s="151" t="s">
        <v>1</v>
      </c>
      <c r="L286" s="33"/>
      <c r="M286" s="156" t="s">
        <v>1</v>
      </c>
      <c r="N286" s="157" t="s">
        <v>40</v>
      </c>
      <c r="O286" s="58"/>
      <c r="P286" s="158">
        <f>O286*H286</f>
        <v>0</v>
      </c>
      <c r="Q286" s="158">
        <v>0</v>
      </c>
      <c r="R286" s="158">
        <f>Q286*H286</f>
        <v>0</v>
      </c>
      <c r="S286" s="158">
        <v>0</v>
      </c>
      <c r="T286" s="159">
        <f>S286*H286</f>
        <v>0</v>
      </c>
      <c r="U286" s="32"/>
      <c r="V286" s="32"/>
      <c r="W286" s="32"/>
      <c r="X286" s="32"/>
      <c r="Y286" s="32"/>
      <c r="Z286" s="32"/>
      <c r="AA286" s="32"/>
      <c r="AB286" s="32"/>
      <c r="AC286" s="32"/>
      <c r="AD286" s="32"/>
      <c r="AE286" s="32"/>
      <c r="AR286" s="160" t="s">
        <v>140</v>
      </c>
      <c r="AT286" s="160" t="s">
        <v>136</v>
      </c>
      <c r="AU286" s="160" t="s">
        <v>83</v>
      </c>
      <c r="AY286" s="17" t="s">
        <v>134</v>
      </c>
      <c r="BE286" s="161">
        <f>IF(N286="základní",J286,0)</f>
        <v>0</v>
      </c>
      <c r="BF286" s="161">
        <f>IF(N286="snížená",J286,0)</f>
        <v>0</v>
      </c>
      <c r="BG286" s="161">
        <f>IF(N286="zákl. přenesená",J286,0)</f>
        <v>0</v>
      </c>
      <c r="BH286" s="161">
        <f>IF(N286="sníž. přenesená",J286,0)</f>
        <v>0</v>
      </c>
      <c r="BI286" s="161">
        <f>IF(N286="nulová",J286,0)</f>
        <v>0</v>
      </c>
      <c r="BJ286" s="17" t="s">
        <v>81</v>
      </c>
      <c r="BK286" s="161">
        <f>ROUND(I286*H286,2)</f>
        <v>0</v>
      </c>
      <c r="BL286" s="17" t="s">
        <v>140</v>
      </c>
      <c r="BM286" s="160" t="s">
        <v>389</v>
      </c>
    </row>
    <row r="287" spans="1:65" s="2" customFormat="1" ht="19.5">
      <c r="A287" s="32"/>
      <c r="B287" s="33"/>
      <c r="C287" s="32"/>
      <c r="D287" s="162" t="s">
        <v>142</v>
      </c>
      <c r="E287" s="32"/>
      <c r="F287" s="163" t="s">
        <v>388</v>
      </c>
      <c r="G287" s="32"/>
      <c r="H287" s="32"/>
      <c r="I287" s="164"/>
      <c r="J287" s="32"/>
      <c r="K287" s="32"/>
      <c r="L287" s="33"/>
      <c r="M287" s="165"/>
      <c r="N287" s="166"/>
      <c r="O287" s="58"/>
      <c r="P287" s="58"/>
      <c r="Q287" s="58"/>
      <c r="R287" s="58"/>
      <c r="S287" s="58"/>
      <c r="T287" s="59"/>
      <c r="U287" s="32"/>
      <c r="V287" s="32"/>
      <c r="W287" s="32"/>
      <c r="X287" s="32"/>
      <c r="Y287" s="32"/>
      <c r="Z287" s="32"/>
      <c r="AA287" s="32"/>
      <c r="AB287" s="32"/>
      <c r="AC287" s="32"/>
      <c r="AD287" s="32"/>
      <c r="AE287" s="32"/>
      <c r="AT287" s="17" t="s">
        <v>142</v>
      </c>
      <c r="AU287" s="17" t="s">
        <v>83</v>
      </c>
    </row>
    <row r="288" spans="1:65" s="2" customFormat="1" ht="29.25">
      <c r="A288" s="32"/>
      <c r="B288" s="33"/>
      <c r="C288" s="32"/>
      <c r="D288" s="162" t="s">
        <v>144</v>
      </c>
      <c r="E288" s="32"/>
      <c r="F288" s="167" t="s">
        <v>390</v>
      </c>
      <c r="G288" s="32"/>
      <c r="H288" s="32"/>
      <c r="I288" s="164"/>
      <c r="J288" s="32"/>
      <c r="K288" s="32"/>
      <c r="L288" s="33"/>
      <c r="M288" s="165"/>
      <c r="N288" s="166"/>
      <c r="O288" s="58"/>
      <c r="P288" s="58"/>
      <c r="Q288" s="58"/>
      <c r="R288" s="58"/>
      <c r="S288" s="58"/>
      <c r="T288" s="59"/>
      <c r="U288" s="32"/>
      <c r="V288" s="32"/>
      <c r="W288" s="32"/>
      <c r="X288" s="32"/>
      <c r="Y288" s="32"/>
      <c r="Z288" s="32"/>
      <c r="AA288" s="32"/>
      <c r="AB288" s="32"/>
      <c r="AC288" s="32"/>
      <c r="AD288" s="32"/>
      <c r="AE288" s="32"/>
      <c r="AT288" s="17" t="s">
        <v>144</v>
      </c>
      <c r="AU288" s="17" t="s">
        <v>83</v>
      </c>
    </row>
    <row r="289" spans="1:65" s="2" customFormat="1" ht="33" customHeight="1">
      <c r="A289" s="32"/>
      <c r="B289" s="148"/>
      <c r="C289" s="149" t="s">
        <v>391</v>
      </c>
      <c r="D289" s="149" t="s">
        <v>136</v>
      </c>
      <c r="E289" s="150" t="s">
        <v>392</v>
      </c>
      <c r="F289" s="151" t="s">
        <v>393</v>
      </c>
      <c r="G289" s="152" t="s">
        <v>167</v>
      </c>
      <c r="H289" s="153">
        <v>850</v>
      </c>
      <c r="I289" s="154"/>
      <c r="J289" s="155">
        <f>ROUND(I289*H289,2)</f>
        <v>0</v>
      </c>
      <c r="K289" s="151" t="s">
        <v>168</v>
      </c>
      <c r="L289" s="33"/>
      <c r="M289" s="156" t="s">
        <v>1</v>
      </c>
      <c r="N289" s="157" t="s">
        <v>40</v>
      </c>
      <c r="O289" s="58"/>
      <c r="P289" s="158">
        <f>O289*H289</f>
        <v>0</v>
      </c>
      <c r="Q289" s="158">
        <v>0</v>
      </c>
      <c r="R289" s="158">
        <f>Q289*H289</f>
        <v>0</v>
      </c>
      <c r="S289" s="158">
        <v>0</v>
      </c>
      <c r="T289" s="159">
        <f>S289*H289</f>
        <v>0</v>
      </c>
      <c r="U289" s="32"/>
      <c r="V289" s="32"/>
      <c r="W289" s="32"/>
      <c r="X289" s="32"/>
      <c r="Y289" s="32"/>
      <c r="Z289" s="32"/>
      <c r="AA289" s="32"/>
      <c r="AB289" s="32"/>
      <c r="AC289" s="32"/>
      <c r="AD289" s="32"/>
      <c r="AE289" s="32"/>
      <c r="AR289" s="160" t="s">
        <v>140</v>
      </c>
      <c r="AT289" s="160" t="s">
        <v>136</v>
      </c>
      <c r="AU289" s="160" t="s">
        <v>83</v>
      </c>
      <c r="AY289" s="17" t="s">
        <v>134</v>
      </c>
      <c r="BE289" s="161">
        <f>IF(N289="základní",J289,0)</f>
        <v>0</v>
      </c>
      <c r="BF289" s="161">
        <f>IF(N289="snížená",J289,0)</f>
        <v>0</v>
      </c>
      <c r="BG289" s="161">
        <f>IF(N289="zákl. přenesená",J289,0)</f>
        <v>0</v>
      </c>
      <c r="BH289" s="161">
        <f>IF(N289="sníž. přenesená",J289,0)</f>
        <v>0</v>
      </c>
      <c r="BI289" s="161">
        <f>IF(N289="nulová",J289,0)</f>
        <v>0</v>
      </c>
      <c r="BJ289" s="17" t="s">
        <v>81</v>
      </c>
      <c r="BK289" s="161">
        <f>ROUND(I289*H289,2)</f>
        <v>0</v>
      </c>
      <c r="BL289" s="17" t="s">
        <v>140</v>
      </c>
      <c r="BM289" s="160" t="s">
        <v>394</v>
      </c>
    </row>
    <row r="290" spans="1:65" s="2" customFormat="1" ht="19.5">
      <c r="A290" s="32"/>
      <c r="B290" s="33"/>
      <c r="C290" s="32"/>
      <c r="D290" s="162" t="s">
        <v>142</v>
      </c>
      <c r="E290" s="32"/>
      <c r="F290" s="163" t="s">
        <v>395</v>
      </c>
      <c r="G290" s="32"/>
      <c r="H290" s="32"/>
      <c r="I290" s="164"/>
      <c r="J290" s="32"/>
      <c r="K290" s="32"/>
      <c r="L290" s="33"/>
      <c r="M290" s="165"/>
      <c r="N290" s="166"/>
      <c r="O290" s="58"/>
      <c r="P290" s="58"/>
      <c r="Q290" s="58"/>
      <c r="R290" s="58"/>
      <c r="S290" s="58"/>
      <c r="T290" s="59"/>
      <c r="U290" s="32"/>
      <c r="V290" s="32"/>
      <c r="W290" s="32"/>
      <c r="X290" s="32"/>
      <c r="Y290" s="32"/>
      <c r="Z290" s="32"/>
      <c r="AA290" s="32"/>
      <c r="AB290" s="32"/>
      <c r="AC290" s="32"/>
      <c r="AD290" s="32"/>
      <c r="AE290" s="32"/>
      <c r="AT290" s="17" t="s">
        <v>142</v>
      </c>
      <c r="AU290" s="17" t="s">
        <v>83</v>
      </c>
    </row>
    <row r="291" spans="1:65" s="2" customFormat="1" ht="19.5">
      <c r="A291" s="32"/>
      <c r="B291" s="33"/>
      <c r="C291" s="32"/>
      <c r="D291" s="162" t="s">
        <v>144</v>
      </c>
      <c r="E291" s="32"/>
      <c r="F291" s="167" t="s">
        <v>145</v>
      </c>
      <c r="G291" s="32"/>
      <c r="H291" s="32"/>
      <c r="I291" s="164"/>
      <c r="J291" s="32"/>
      <c r="K291" s="32"/>
      <c r="L291" s="33"/>
      <c r="M291" s="165"/>
      <c r="N291" s="166"/>
      <c r="O291" s="58"/>
      <c r="P291" s="58"/>
      <c r="Q291" s="58"/>
      <c r="R291" s="58"/>
      <c r="S291" s="58"/>
      <c r="T291" s="59"/>
      <c r="U291" s="32"/>
      <c r="V291" s="32"/>
      <c r="W291" s="32"/>
      <c r="X291" s="32"/>
      <c r="Y291" s="32"/>
      <c r="Z291" s="32"/>
      <c r="AA291" s="32"/>
      <c r="AB291" s="32"/>
      <c r="AC291" s="32"/>
      <c r="AD291" s="32"/>
      <c r="AE291" s="32"/>
      <c r="AT291" s="17" t="s">
        <v>144</v>
      </c>
      <c r="AU291" s="17" t="s">
        <v>83</v>
      </c>
    </row>
    <row r="292" spans="1:65" s="14" customFormat="1" ht="11.25">
      <c r="B292" s="176"/>
      <c r="D292" s="162" t="s">
        <v>146</v>
      </c>
      <c r="E292" s="177" t="s">
        <v>1</v>
      </c>
      <c r="F292" s="178" t="s">
        <v>220</v>
      </c>
      <c r="H292" s="177" t="s">
        <v>1</v>
      </c>
      <c r="I292" s="179"/>
      <c r="L292" s="176"/>
      <c r="M292" s="180"/>
      <c r="N292" s="181"/>
      <c r="O292" s="181"/>
      <c r="P292" s="181"/>
      <c r="Q292" s="181"/>
      <c r="R292" s="181"/>
      <c r="S292" s="181"/>
      <c r="T292" s="182"/>
      <c r="AT292" s="177" t="s">
        <v>146</v>
      </c>
      <c r="AU292" s="177" t="s">
        <v>83</v>
      </c>
      <c r="AV292" s="14" t="s">
        <v>81</v>
      </c>
      <c r="AW292" s="14" t="s">
        <v>32</v>
      </c>
      <c r="AX292" s="14" t="s">
        <v>75</v>
      </c>
      <c r="AY292" s="177" t="s">
        <v>134</v>
      </c>
    </row>
    <row r="293" spans="1:65" s="13" customFormat="1" ht="11.25">
      <c r="B293" s="168"/>
      <c r="D293" s="162" t="s">
        <v>146</v>
      </c>
      <c r="E293" s="169" t="s">
        <v>1</v>
      </c>
      <c r="F293" s="170" t="s">
        <v>221</v>
      </c>
      <c r="H293" s="171">
        <v>850</v>
      </c>
      <c r="I293" s="172"/>
      <c r="L293" s="168"/>
      <c r="M293" s="173"/>
      <c r="N293" s="174"/>
      <c r="O293" s="174"/>
      <c r="P293" s="174"/>
      <c r="Q293" s="174"/>
      <c r="R293" s="174"/>
      <c r="S293" s="174"/>
      <c r="T293" s="175"/>
      <c r="AT293" s="169" t="s">
        <v>146</v>
      </c>
      <c r="AU293" s="169" t="s">
        <v>83</v>
      </c>
      <c r="AV293" s="13" t="s">
        <v>83</v>
      </c>
      <c r="AW293" s="13" t="s">
        <v>32</v>
      </c>
      <c r="AX293" s="13" t="s">
        <v>81</v>
      </c>
      <c r="AY293" s="169" t="s">
        <v>134</v>
      </c>
    </row>
    <row r="294" spans="1:65" s="2" customFormat="1" ht="16.5" customHeight="1">
      <c r="A294" s="32"/>
      <c r="B294" s="148"/>
      <c r="C294" s="149" t="s">
        <v>396</v>
      </c>
      <c r="D294" s="149" t="s">
        <v>136</v>
      </c>
      <c r="E294" s="150" t="s">
        <v>397</v>
      </c>
      <c r="F294" s="151" t="s">
        <v>398</v>
      </c>
      <c r="G294" s="152" t="s">
        <v>167</v>
      </c>
      <c r="H294" s="153">
        <v>850</v>
      </c>
      <c r="I294" s="154"/>
      <c r="J294" s="155">
        <f>ROUND(I294*H294,2)</f>
        <v>0</v>
      </c>
      <c r="K294" s="151" t="s">
        <v>168</v>
      </c>
      <c r="L294" s="33"/>
      <c r="M294" s="156" t="s">
        <v>1</v>
      </c>
      <c r="N294" s="157" t="s">
        <v>40</v>
      </c>
      <c r="O294" s="58"/>
      <c r="P294" s="158">
        <f>O294*H294</f>
        <v>0</v>
      </c>
      <c r="Q294" s="158">
        <v>0</v>
      </c>
      <c r="R294" s="158">
        <f>Q294*H294</f>
        <v>0</v>
      </c>
      <c r="S294" s="158">
        <v>0</v>
      </c>
      <c r="T294" s="159">
        <f>S294*H294</f>
        <v>0</v>
      </c>
      <c r="U294" s="32"/>
      <c r="V294" s="32"/>
      <c r="W294" s="32"/>
      <c r="X294" s="32"/>
      <c r="Y294" s="32"/>
      <c r="Z294" s="32"/>
      <c r="AA294" s="32"/>
      <c r="AB294" s="32"/>
      <c r="AC294" s="32"/>
      <c r="AD294" s="32"/>
      <c r="AE294" s="32"/>
      <c r="AR294" s="160" t="s">
        <v>140</v>
      </c>
      <c r="AT294" s="160" t="s">
        <v>136</v>
      </c>
      <c r="AU294" s="160" t="s">
        <v>83</v>
      </c>
      <c r="AY294" s="17" t="s">
        <v>134</v>
      </c>
      <c r="BE294" s="161">
        <f>IF(N294="základní",J294,0)</f>
        <v>0</v>
      </c>
      <c r="BF294" s="161">
        <f>IF(N294="snížená",J294,0)</f>
        <v>0</v>
      </c>
      <c r="BG294" s="161">
        <f>IF(N294="zákl. přenesená",J294,0)</f>
        <v>0</v>
      </c>
      <c r="BH294" s="161">
        <f>IF(N294="sníž. přenesená",J294,0)</f>
        <v>0</v>
      </c>
      <c r="BI294" s="161">
        <f>IF(N294="nulová",J294,0)</f>
        <v>0</v>
      </c>
      <c r="BJ294" s="17" t="s">
        <v>81</v>
      </c>
      <c r="BK294" s="161">
        <f>ROUND(I294*H294,2)</f>
        <v>0</v>
      </c>
      <c r="BL294" s="17" t="s">
        <v>140</v>
      </c>
      <c r="BM294" s="160" t="s">
        <v>399</v>
      </c>
    </row>
    <row r="295" spans="1:65" s="2" customFormat="1" ht="29.25">
      <c r="A295" s="32"/>
      <c r="B295" s="33"/>
      <c r="C295" s="32"/>
      <c r="D295" s="162" t="s">
        <v>142</v>
      </c>
      <c r="E295" s="32"/>
      <c r="F295" s="163" t="s">
        <v>400</v>
      </c>
      <c r="G295" s="32"/>
      <c r="H295" s="32"/>
      <c r="I295" s="164"/>
      <c r="J295" s="32"/>
      <c r="K295" s="32"/>
      <c r="L295" s="33"/>
      <c r="M295" s="165"/>
      <c r="N295" s="166"/>
      <c r="O295" s="58"/>
      <c r="P295" s="58"/>
      <c r="Q295" s="58"/>
      <c r="R295" s="58"/>
      <c r="S295" s="58"/>
      <c r="T295" s="59"/>
      <c r="U295" s="32"/>
      <c r="V295" s="32"/>
      <c r="W295" s="32"/>
      <c r="X295" s="32"/>
      <c r="Y295" s="32"/>
      <c r="Z295" s="32"/>
      <c r="AA295" s="32"/>
      <c r="AB295" s="32"/>
      <c r="AC295" s="32"/>
      <c r="AD295" s="32"/>
      <c r="AE295" s="32"/>
      <c r="AT295" s="17" t="s">
        <v>142</v>
      </c>
      <c r="AU295" s="17" t="s">
        <v>83</v>
      </c>
    </row>
    <row r="296" spans="1:65" s="12" customFormat="1" ht="22.9" customHeight="1">
      <c r="B296" s="135"/>
      <c r="D296" s="136" t="s">
        <v>74</v>
      </c>
      <c r="E296" s="146" t="s">
        <v>83</v>
      </c>
      <c r="F296" s="146" t="s">
        <v>401</v>
      </c>
      <c r="I296" s="138"/>
      <c r="J296" s="147">
        <f>BK296</f>
        <v>0</v>
      </c>
      <c r="L296" s="135"/>
      <c r="M296" s="140"/>
      <c r="N296" s="141"/>
      <c r="O296" s="141"/>
      <c r="P296" s="142">
        <f>SUM(P297:P300)</f>
        <v>0</v>
      </c>
      <c r="Q296" s="141"/>
      <c r="R296" s="142">
        <f>SUM(R297:R300)</f>
        <v>13.714230000000001</v>
      </c>
      <c r="S296" s="141"/>
      <c r="T296" s="143">
        <f>SUM(T297:T300)</f>
        <v>0</v>
      </c>
      <c r="AR296" s="136" t="s">
        <v>81</v>
      </c>
      <c r="AT296" s="144" t="s">
        <v>74</v>
      </c>
      <c r="AU296" s="144" t="s">
        <v>81</v>
      </c>
      <c r="AY296" s="136" t="s">
        <v>134</v>
      </c>
      <c r="BK296" s="145">
        <f>SUM(BK297:BK300)</f>
        <v>0</v>
      </c>
    </row>
    <row r="297" spans="1:65" s="2" customFormat="1" ht="36">
      <c r="A297" s="32"/>
      <c r="B297" s="148"/>
      <c r="C297" s="149" t="s">
        <v>402</v>
      </c>
      <c r="D297" s="149" t="s">
        <v>136</v>
      </c>
      <c r="E297" s="150" t="s">
        <v>403</v>
      </c>
      <c r="F297" s="151" t="s">
        <v>404</v>
      </c>
      <c r="G297" s="152" t="s">
        <v>207</v>
      </c>
      <c r="H297" s="153">
        <v>67</v>
      </c>
      <c r="I297" s="154"/>
      <c r="J297" s="155">
        <f>ROUND(I297*H297,2)</f>
        <v>0</v>
      </c>
      <c r="K297" s="151" t="s">
        <v>168</v>
      </c>
      <c r="L297" s="33"/>
      <c r="M297" s="156" t="s">
        <v>1</v>
      </c>
      <c r="N297" s="157" t="s">
        <v>40</v>
      </c>
      <c r="O297" s="58"/>
      <c r="P297" s="158">
        <f>O297*H297</f>
        <v>0</v>
      </c>
      <c r="Q297" s="158">
        <v>0.20469000000000001</v>
      </c>
      <c r="R297" s="158">
        <f>Q297*H297</f>
        <v>13.714230000000001</v>
      </c>
      <c r="S297" s="158">
        <v>0</v>
      </c>
      <c r="T297" s="159">
        <f>S297*H297</f>
        <v>0</v>
      </c>
      <c r="U297" s="32"/>
      <c r="V297" s="32"/>
      <c r="W297" s="32"/>
      <c r="X297" s="32"/>
      <c r="Y297" s="32"/>
      <c r="Z297" s="32"/>
      <c r="AA297" s="32"/>
      <c r="AB297" s="32"/>
      <c r="AC297" s="32"/>
      <c r="AD297" s="32"/>
      <c r="AE297" s="32"/>
      <c r="AR297" s="160" t="s">
        <v>140</v>
      </c>
      <c r="AT297" s="160" t="s">
        <v>136</v>
      </c>
      <c r="AU297" s="160" t="s">
        <v>83</v>
      </c>
      <c r="AY297" s="17" t="s">
        <v>134</v>
      </c>
      <c r="BE297" s="161">
        <f>IF(N297="základní",J297,0)</f>
        <v>0</v>
      </c>
      <c r="BF297" s="161">
        <f>IF(N297="snížená",J297,0)</f>
        <v>0</v>
      </c>
      <c r="BG297" s="161">
        <f>IF(N297="zákl. přenesená",J297,0)</f>
        <v>0</v>
      </c>
      <c r="BH297" s="161">
        <f>IF(N297="sníž. přenesená",J297,0)</f>
        <v>0</v>
      </c>
      <c r="BI297" s="161">
        <f>IF(N297="nulová",J297,0)</f>
        <v>0</v>
      </c>
      <c r="BJ297" s="17" t="s">
        <v>81</v>
      </c>
      <c r="BK297" s="161">
        <f>ROUND(I297*H297,2)</f>
        <v>0</v>
      </c>
      <c r="BL297" s="17" t="s">
        <v>140</v>
      </c>
      <c r="BM297" s="160" t="s">
        <v>405</v>
      </c>
    </row>
    <row r="298" spans="1:65" s="2" customFormat="1" ht="39">
      <c r="A298" s="32"/>
      <c r="B298" s="33"/>
      <c r="C298" s="32"/>
      <c r="D298" s="162" t="s">
        <v>142</v>
      </c>
      <c r="E298" s="32"/>
      <c r="F298" s="163" t="s">
        <v>406</v>
      </c>
      <c r="G298" s="32"/>
      <c r="H298" s="32"/>
      <c r="I298" s="164"/>
      <c r="J298" s="32"/>
      <c r="K298" s="32"/>
      <c r="L298" s="33"/>
      <c r="M298" s="165"/>
      <c r="N298" s="166"/>
      <c r="O298" s="58"/>
      <c r="P298" s="58"/>
      <c r="Q298" s="58"/>
      <c r="R298" s="58"/>
      <c r="S298" s="58"/>
      <c r="T298" s="59"/>
      <c r="U298" s="32"/>
      <c r="V298" s="32"/>
      <c r="W298" s="32"/>
      <c r="X298" s="32"/>
      <c r="Y298" s="32"/>
      <c r="Z298" s="32"/>
      <c r="AA298" s="32"/>
      <c r="AB298" s="32"/>
      <c r="AC298" s="32"/>
      <c r="AD298" s="32"/>
      <c r="AE298" s="32"/>
      <c r="AT298" s="17" t="s">
        <v>142</v>
      </c>
      <c r="AU298" s="17" t="s">
        <v>83</v>
      </c>
    </row>
    <row r="299" spans="1:65" s="2" customFormat="1" ht="19.5">
      <c r="A299" s="32"/>
      <c r="B299" s="33"/>
      <c r="C299" s="32"/>
      <c r="D299" s="162" t="s">
        <v>144</v>
      </c>
      <c r="E299" s="32"/>
      <c r="F299" s="167" t="s">
        <v>145</v>
      </c>
      <c r="G299" s="32"/>
      <c r="H299" s="32"/>
      <c r="I299" s="164"/>
      <c r="J299" s="32"/>
      <c r="K299" s="32"/>
      <c r="L299" s="33"/>
      <c r="M299" s="165"/>
      <c r="N299" s="166"/>
      <c r="O299" s="58"/>
      <c r="P299" s="58"/>
      <c r="Q299" s="58"/>
      <c r="R299" s="58"/>
      <c r="S299" s="58"/>
      <c r="T299" s="59"/>
      <c r="U299" s="32"/>
      <c r="V299" s="32"/>
      <c r="W299" s="32"/>
      <c r="X299" s="32"/>
      <c r="Y299" s="32"/>
      <c r="Z299" s="32"/>
      <c r="AA299" s="32"/>
      <c r="AB299" s="32"/>
      <c r="AC299" s="32"/>
      <c r="AD299" s="32"/>
      <c r="AE299" s="32"/>
      <c r="AT299" s="17" t="s">
        <v>144</v>
      </c>
      <c r="AU299" s="17" t="s">
        <v>83</v>
      </c>
    </row>
    <row r="300" spans="1:65" s="13" customFormat="1" ht="11.25">
      <c r="B300" s="168"/>
      <c r="D300" s="162" t="s">
        <v>146</v>
      </c>
      <c r="E300" s="169" t="s">
        <v>1</v>
      </c>
      <c r="F300" s="170" t="s">
        <v>367</v>
      </c>
      <c r="H300" s="171">
        <v>67</v>
      </c>
      <c r="I300" s="172"/>
      <c r="L300" s="168"/>
      <c r="M300" s="173"/>
      <c r="N300" s="174"/>
      <c r="O300" s="174"/>
      <c r="P300" s="174"/>
      <c r="Q300" s="174"/>
      <c r="R300" s="174"/>
      <c r="S300" s="174"/>
      <c r="T300" s="175"/>
      <c r="AT300" s="169" t="s">
        <v>146</v>
      </c>
      <c r="AU300" s="169" t="s">
        <v>83</v>
      </c>
      <c r="AV300" s="13" t="s">
        <v>83</v>
      </c>
      <c r="AW300" s="13" t="s">
        <v>32</v>
      </c>
      <c r="AX300" s="13" t="s">
        <v>81</v>
      </c>
      <c r="AY300" s="169" t="s">
        <v>134</v>
      </c>
    </row>
    <row r="301" spans="1:65" s="12" customFormat="1" ht="22.9" customHeight="1">
      <c r="B301" s="135"/>
      <c r="D301" s="136" t="s">
        <v>74</v>
      </c>
      <c r="E301" s="146" t="s">
        <v>140</v>
      </c>
      <c r="F301" s="146" t="s">
        <v>407</v>
      </c>
      <c r="I301" s="138"/>
      <c r="J301" s="147">
        <f>BK301</f>
        <v>0</v>
      </c>
      <c r="L301" s="135"/>
      <c r="M301" s="140"/>
      <c r="N301" s="141"/>
      <c r="O301" s="141"/>
      <c r="P301" s="142">
        <f>SUM(P302:P316)</f>
        <v>0</v>
      </c>
      <c r="Q301" s="141"/>
      <c r="R301" s="142">
        <f>SUM(R302:R316)</f>
        <v>223.64340000000001</v>
      </c>
      <c r="S301" s="141"/>
      <c r="T301" s="143">
        <f>SUM(T302:T316)</f>
        <v>0</v>
      </c>
      <c r="AR301" s="136" t="s">
        <v>81</v>
      </c>
      <c r="AT301" s="144" t="s">
        <v>74</v>
      </c>
      <c r="AU301" s="144" t="s">
        <v>81</v>
      </c>
      <c r="AY301" s="136" t="s">
        <v>134</v>
      </c>
      <c r="BK301" s="145">
        <f>SUM(BK302:BK316)</f>
        <v>0</v>
      </c>
    </row>
    <row r="302" spans="1:65" s="2" customFormat="1" ht="24">
      <c r="A302" s="32"/>
      <c r="B302" s="148"/>
      <c r="C302" s="149" t="s">
        <v>408</v>
      </c>
      <c r="D302" s="149" t="s">
        <v>136</v>
      </c>
      <c r="E302" s="150" t="s">
        <v>409</v>
      </c>
      <c r="F302" s="151" t="s">
        <v>410</v>
      </c>
      <c r="G302" s="152" t="s">
        <v>213</v>
      </c>
      <c r="H302" s="153">
        <v>56.95</v>
      </c>
      <c r="I302" s="154"/>
      <c r="J302" s="155">
        <f>ROUND(I302*H302,2)</f>
        <v>0</v>
      </c>
      <c r="K302" s="151" t="s">
        <v>1</v>
      </c>
      <c r="L302" s="33"/>
      <c r="M302" s="156" t="s">
        <v>1</v>
      </c>
      <c r="N302" s="157" t="s">
        <v>40</v>
      </c>
      <c r="O302" s="58"/>
      <c r="P302" s="158">
        <f>O302*H302</f>
        <v>0</v>
      </c>
      <c r="Q302" s="158">
        <v>1.9967999999999999</v>
      </c>
      <c r="R302" s="158">
        <f>Q302*H302</f>
        <v>113.71776</v>
      </c>
      <c r="S302" s="158">
        <v>0</v>
      </c>
      <c r="T302" s="159">
        <f>S302*H302</f>
        <v>0</v>
      </c>
      <c r="U302" s="32"/>
      <c r="V302" s="32"/>
      <c r="W302" s="32"/>
      <c r="X302" s="32"/>
      <c r="Y302" s="32"/>
      <c r="Z302" s="32"/>
      <c r="AA302" s="32"/>
      <c r="AB302" s="32"/>
      <c r="AC302" s="32"/>
      <c r="AD302" s="32"/>
      <c r="AE302" s="32"/>
      <c r="AR302" s="160" t="s">
        <v>140</v>
      </c>
      <c r="AT302" s="160" t="s">
        <v>136</v>
      </c>
      <c r="AU302" s="160" t="s">
        <v>83</v>
      </c>
      <c r="AY302" s="17" t="s">
        <v>134</v>
      </c>
      <c r="BE302" s="161">
        <f>IF(N302="základní",J302,0)</f>
        <v>0</v>
      </c>
      <c r="BF302" s="161">
        <f>IF(N302="snížená",J302,0)</f>
        <v>0</v>
      </c>
      <c r="BG302" s="161">
        <f>IF(N302="zákl. přenesená",J302,0)</f>
        <v>0</v>
      </c>
      <c r="BH302" s="161">
        <f>IF(N302="sníž. přenesená",J302,0)</f>
        <v>0</v>
      </c>
      <c r="BI302" s="161">
        <f>IF(N302="nulová",J302,0)</f>
        <v>0</v>
      </c>
      <c r="BJ302" s="17" t="s">
        <v>81</v>
      </c>
      <c r="BK302" s="161">
        <f>ROUND(I302*H302,2)</f>
        <v>0</v>
      </c>
      <c r="BL302" s="17" t="s">
        <v>140</v>
      </c>
      <c r="BM302" s="160" t="s">
        <v>411</v>
      </c>
    </row>
    <row r="303" spans="1:65" s="2" customFormat="1" ht="11.25">
      <c r="A303" s="32"/>
      <c r="B303" s="33"/>
      <c r="C303" s="32"/>
      <c r="D303" s="162" t="s">
        <v>142</v>
      </c>
      <c r="E303" s="32"/>
      <c r="F303" s="163" t="s">
        <v>410</v>
      </c>
      <c r="G303" s="32"/>
      <c r="H303" s="32"/>
      <c r="I303" s="164"/>
      <c r="J303" s="32"/>
      <c r="K303" s="32"/>
      <c r="L303" s="33"/>
      <c r="M303" s="165"/>
      <c r="N303" s="166"/>
      <c r="O303" s="58"/>
      <c r="P303" s="58"/>
      <c r="Q303" s="58"/>
      <c r="R303" s="58"/>
      <c r="S303" s="58"/>
      <c r="T303" s="59"/>
      <c r="U303" s="32"/>
      <c r="V303" s="32"/>
      <c r="W303" s="32"/>
      <c r="X303" s="32"/>
      <c r="Y303" s="32"/>
      <c r="Z303" s="32"/>
      <c r="AA303" s="32"/>
      <c r="AB303" s="32"/>
      <c r="AC303" s="32"/>
      <c r="AD303" s="32"/>
      <c r="AE303" s="32"/>
      <c r="AT303" s="17" t="s">
        <v>142</v>
      </c>
      <c r="AU303" s="17" t="s">
        <v>83</v>
      </c>
    </row>
    <row r="304" spans="1:65" s="2" customFormat="1" ht="19.5">
      <c r="A304" s="32"/>
      <c r="B304" s="33"/>
      <c r="C304" s="32"/>
      <c r="D304" s="162" t="s">
        <v>144</v>
      </c>
      <c r="E304" s="32"/>
      <c r="F304" s="167" t="s">
        <v>145</v>
      </c>
      <c r="G304" s="32"/>
      <c r="H304" s="32"/>
      <c r="I304" s="164"/>
      <c r="J304" s="32"/>
      <c r="K304" s="32"/>
      <c r="L304" s="33"/>
      <c r="M304" s="165"/>
      <c r="N304" s="166"/>
      <c r="O304" s="58"/>
      <c r="P304" s="58"/>
      <c r="Q304" s="58"/>
      <c r="R304" s="58"/>
      <c r="S304" s="58"/>
      <c r="T304" s="59"/>
      <c r="U304" s="32"/>
      <c r="V304" s="32"/>
      <c r="W304" s="32"/>
      <c r="X304" s="32"/>
      <c r="Y304" s="32"/>
      <c r="Z304" s="32"/>
      <c r="AA304" s="32"/>
      <c r="AB304" s="32"/>
      <c r="AC304" s="32"/>
      <c r="AD304" s="32"/>
      <c r="AE304" s="32"/>
      <c r="AT304" s="17" t="s">
        <v>144</v>
      </c>
      <c r="AU304" s="17" t="s">
        <v>83</v>
      </c>
    </row>
    <row r="305" spans="1:65" s="14" customFormat="1" ht="11.25">
      <c r="B305" s="176"/>
      <c r="D305" s="162" t="s">
        <v>146</v>
      </c>
      <c r="E305" s="177" t="s">
        <v>1</v>
      </c>
      <c r="F305" s="178" t="s">
        <v>242</v>
      </c>
      <c r="H305" s="177" t="s">
        <v>1</v>
      </c>
      <c r="I305" s="179"/>
      <c r="L305" s="176"/>
      <c r="M305" s="180"/>
      <c r="N305" s="181"/>
      <c r="O305" s="181"/>
      <c r="P305" s="181"/>
      <c r="Q305" s="181"/>
      <c r="R305" s="181"/>
      <c r="S305" s="181"/>
      <c r="T305" s="182"/>
      <c r="AT305" s="177" t="s">
        <v>146</v>
      </c>
      <c r="AU305" s="177" t="s">
        <v>83</v>
      </c>
      <c r="AV305" s="14" t="s">
        <v>81</v>
      </c>
      <c r="AW305" s="14" t="s">
        <v>32</v>
      </c>
      <c r="AX305" s="14" t="s">
        <v>75</v>
      </c>
      <c r="AY305" s="177" t="s">
        <v>134</v>
      </c>
    </row>
    <row r="306" spans="1:65" s="13" customFormat="1" ht="11.25">
      <c r="B306" s="168"/>
      <c r="D306" s="162" t="s">
        <v>146</v>
      </c>
      <c r="E306" s="169" t="s">
        <v>1</v>
      </c>
      <c r="F306" s="170" t="s">
        <v>412</v>
      </c>
      <c r="H306" s="171">
        <v>56.95</v>
      </c>
      <c r="I306" s="172"/>
      <c r="L306" s="168"/>
      <c r="M306" s="173"/>
      <c r="N306" s="174"/>
      <c r="O306" s="174"/>
      <c r="P306" s="174"/>
      <c r="Q306" s="174"/>
      <c r="R306" s="174"/>
      <c r="S306" s="174"/>
      <c r="T306" s="175"/>
      <c r="AT306" s="169" t="s">
        <v>146</v>
      </c>
      <c r="AU306" s="169" t="s">
        <v>83</v>
      </c>
      <c r="AV306" s="13" t="s">
        <v>83</v>
      </c>
      <c r="AW306" s="13" t="s">
        <v>32</v>
      </c>
      <c r="AX306" s="13" t="s">
        <v>81</v>
      </c>
      <c r="AY306" s="169" t="s">
        <v>134</v>
      </c>
    </row>
    <row r="307" spans="1:65" s="2" customFormat="1" ht="21.75" customHeight="1">
      <c r="A307" s="32"/>
      <c r="B307" s="148"/>
      <c r="C307" s="149" t="s">
        <v>413</v>
      </c>
      <c r="D307" s="149" t="s">
        <v>136</v>
      </c>
      <c r="E307" s="150" t="s">
        <v>414</v>
      </c>
      <c r="F307" s="151" t="s">
        <v>415</v>
      </c>
      <c r="G307" s="152" t="s">
        <v>213</v>
      </c>
      <c r="H307" s="153">
        <v>53.6</v>
      </c>
      <c r="I307" s="154"/>
      <c r="J307" s="155">
        <f>ROUND(I307*H307,2)</f>
        <v>0</v>
      </c>
      <c r="K307" s="151" t="s">
        <v>168</v>
      </c>
      <c r="L307" s="33"/>
      <c r="M307" s="156" t="s">
        <v>1</v>
      </c>
      <c r="N307" s="157" t="s">
        <v>40</v>
      </c>
      <c r="O307" s="58"/>
      <c r="P307" s="158">
        <f>O307*H307</f>
        <v>0</v>
      </c>
      <c r="Q307" s="158">
        <v>1.9967999999999999</v>
      </c>
      <c r="R307" s="158">
        <f>Q307*H307</f>
        <v>107.02848</v>
      </c>
      <c r="S307" s="158">
        <v>0</v>
      </c>
      <c r="T307" s="159">
        <f>S307*H307</f>
        <v>0</v>
      </c>
      <c r="U307" s="32"/>
      <c r="V307" s="32"/>
      <c r="W307" s="32"/>
      <c r="X307" s="32"/>
      <c r="Y307" s="32"/>
      <c r="Z307" s="32"/>
      <c r="AA307" s="32"/>
      <c r="AB307" s="32"/>
      <c r="AC307" s="32"/>
      <c r="AD307" s="32"/>
      <c r="AE307" s="32"/>
      <c r="AR307" s="160" t="s">
        <v>140</v>
      </c>
      <c r="AT307" s="160" t="s">
        <v>136</v>
      </c>
      <c r="AU307" s="160" t="s">
        <v>83</v>
      </c>
      <c r="AY307" s="17" t="s">
        <v>134</v>
      </c>
      <c r="BE307" s="161">
        <f>IF(N307="základní",J307,0)</f>
        <v>0</v>
      </c>
      <c r="BF307" s="161">
        <f>IF(N307="snížená",J307,0)</f>
        <v>0</v>
      </c>
      <c r="BG307" s="161">
        <f>IF(N307="zákl. přenesená",J307,0)</f>
        <v>0</v>
      </c>
      <c r="BH307" s="161">
        <f>IF(N307="sníž. přenesená",J307,0)</f>
        <v>0</v>
      </c>
      <c r="BI307" s="161">
        <f>IF(N307="nulová",J307,0)</f>
        <v>0</v>
      </c>
      <c r="BJ307" s="17" t="s">
        <v>81</v>
      </c>
      <c r="BK307" s="161">
        <f>ROUND(I307*H307,2)</f>
        <v>0</v>
      </c>
      <c r="BL307" s="17" t="s">
        <v>140</v>
      </c>
      <c r="BM307" s="160" t="s">
        <v>416</v>
      </c>
    </row>
    <row r="308" spans="1:65" s="2" customFormat="1" ht="19.5">
      <c r="A308" s="32"/>
      <c r="B308" s="33"/>
      <c r="C308" s="32"/>
      <c r="D308" s="162" t="s">
        <v>142</v>
      </c>
      <c r="E308" s="32"/>
      <c r="F308" s="163" t="s">
        <v>417</v>
      </c>
      <c r="G308" s="32"/>
      <c r="H308" s="32"/>
      <c r="I308" s="164"/>
      <c r="J308" s="32"/>
      <c r="K308" s="32"/>
      <c r="L308" s="33"/>
      <c r="M308" s="165"/>
      <c r="N308" s="166"/>
      <c r="O308" s="58"/>
      <c r="P308" s="58"/>
      <c r="Q308" s="58"/>
      <c r="R308" s="58"/>
      <c r="S308" s="58"/>
      <c r="T308" s="59"/>
      <c r="U308" s="32"/>
      <c r="V308" s="32"/>
      <c r="W308" s="32"/>
      <c r="X308" s="32"/>
      <c r="Y308" s="32"/>
      <c r="Z308" s="32"/>
      <c r="AA308" s="32"/>
      <c r="AB308" s="32"/>
      <c r="AC308" s="32"/>
      <c r="AD308" s="32"/>
      <c r="AE308" s="32"/>
      <c r="AT308" s="17" t="s">
        <v>142</v>
      </c>
      <c r="AU308" s="17" t="s">
        <v>83</v>
      </c>
    </row>
    <row r="309" spans="1:65" s="2" customFormat="1" ht="19.5">
      <c r="A309" s="32"/>
      <c r="B309" s="33"/>
      <c r="C309" s="32"/>
      <c r="D309" s="162" t="s">
        <v>144</v>
      </c>
      <c r="E309" s="32"/>
      <c r="F309" s="167" t="s">
        <v>145</v>
      </c>
      <c r="G309" s="32"/>
      <c r="H309" s="32"/>
      <c r="I309" s="164"/>
      <c r="J309" s="32"/>
      <c r="K309" s="32"/>
      <c r="L309" s="33"/>
      <c r="M309" s="165"/>
      <c r="N309" s="166"/>
      <c r="O309" s="58"/>
      <c r="P309" s="58"/>
      <c r="Q309" s="58"/>
      <c r="R309" s="58"/>
      <c r="S309" s="58"/>
      <c r="T309" s="59"/>
      <c r="U309" s="32"/>
      <c r="V309" s="32"/>
      <c r="W309" s="32"/>
      <c r="X309" s="32"/>
      <c r="Y309" s="32"/>
      <c r="Z309" s="32"/>
      <c r="AA309" s="32"/>
      <c r="AB309" s="32"/>
      <c r="AC309" s="32"/>
      <c r="AD309" s="32"/>
      <c r="AE309" s="32"/>
      <c r="AT309" s="17" t="s">
        <v>144</v>
      </c>
      <c r="AU309" s="17" t="s">
        <v>83</v>
      </c>
    </row>
    <row r="310" spans="1:65" s="14" customFormat="1" ht="11.25">
      <c r="B310" s="176"/>
      <c r="D310" s="162" t="s">
        <v>146</v>
      </c>
      <c r="E310" s="177" t="s">
        <v>1</v>
      </c>
      <c r="F310" s="178" t="s">
        <v>242</v>
      </c>
      <c r="H310" s="177" t="s">
        <v>1</v>
      </c>
      <c r="I310" s="179"/>
      <c r="L310" s="176"/>
      <c r="M310" s="180"/>
      <c r="N310" s="181"/>
      <c r="O310" s="181"/>
      <c r="P310" s="181"/>
      <c r="Q310" s="181"/>
      <c r="R310" s="181"/>
      <c r="S310" s="181"/>
      <c r="T310" s="182"/>
      <c r="AT310" s="177" t="s">
        <v>146</v>
      </c>
      <c r="AU310" s="177" t="s">
        <v>83</v>
      </c>
      <c r="AV310" s="14" t="s">
        <v>81</v>
      </c>
      <c r="AW310" s="14" t="s">
        <v>32</v>
      </c>
      <c r="AX310" s="14" t="s">
        <v>75</v>
      </c>
      <c r="AY310" s="177" t="s">
        <v>134</v>
      </c>
    </row>
    <row r="311" spans="1:65" s="13" customFormat="1" ht="11.25">
      <c r="B311" s="168"/>
      <c r="D311" s="162" t="s">
        <v>146</v>
      </c>
      <c r="E311" s="169" t="s">
        <v>1</v>
      </c>
      <c r="F311" s="170" t="s">
        <v>418</v>
      </c>
      <c r="H311" s="171">
        <v>53.6</v>
      </c>
      <c r="I311" s="172"/>
      <c r="L311" s="168"/>
      <c r="M311" s="173"/>
      <c r="N311" s="174"/>
      <c r="O311" s="174"/>
      <c r="P311" s="174"/>
      <c r="Q311" s="174"/>
      <c r="R311" s="174"/>
      <c r="S311" s="174"/>
      <c r="T311" s="175"/>
      <c r="AT311" s="169" t="s">
        <v>146</v>
      </c>
      <c r="AU311" s="169" t="s">
        <v>83</v>
      </c>
      <c r="AV311" s="13" t="s">
        <v>83</v>
      </c>
      <c r="AW311" s="13" t="s">
        <v>32</v>
      </c>
      <c r="AX311" s="13" t="s">
        <v>81</v>
      </c>
      <c r="AY311" s="169" t="s">
        <v>134</v>
      </c>
    </row>
    <row r="312" spans="1:65" s="2" customFormat="1" ht="24">
      <c r="A312" s="32"/>
      <c r="B312" s="148"/>
      <c r="C312" s="149" t="s">
        <v>419</v>
      </c>
      <c r="D312" s="149" t="s">
        <v>136</v>
      </c>
      <c r="E312" s="150" t="s">
        <v>420</v>
      </c>
      <c r="F312" s="151" t="s">
        <v>421</v>
      </c>
      <c r="G312" s="152" t="s">
        <v>213</v>
      </c>
      <c r="H312" s="153">
        <v>1.2</v>
      </c>
      <c r="I312" s="154"/>
      <c r="J312" s="155">
        <f>ROUND(I312*H312,2)</f>
        <v>0</v>
      </c>
      <c r="K312" s="151" t="s">
        <v>1</v>
      </c>
      <c r="L312" s="33"/>
      <c r="M312" s="156" t="s">
        <v>1</v>
      </c>
      <c r="N312" s="157" t="s">
        <v>40</v>
      </c>
      <c r="O312" s="58"/>
      <c r="P312" s="158">
        <f>O312*H312</f>
        <v>0</v>
      </c>
      <c r="Q312" s="158">
        <v>2.4142999999999999</v>
      </c>
      <c r="R312" s="158">
        <f>Q312*H312</f>
        <v>2.89716</v>
      </c>
      <c r="S312" s="158">
        <v>0</v>
      </c>
      <c r="T312" s="159">
        <f>S312*H312</f>
        <v>0</v>
      </c>
      <c r="U312" s="32"/>
      <c r="V312" s="32"/>
      <c r="W312" s="32"/>
      <c r="X312" s="32"/>
      <c r="Y312" s="32"/>
      <c r="Z312" s="32"/>
      <c r="AA312" s="32"/>
      <c r="AB312" s="32"/>
      <c r="AC312" s="32"/>
      <c r="AD312" s="32"/>
      <c r="AE312" s="32"/>
      <c r="AR312" s="160" t="s">
        <v>140</v>
      </c>
      <c r="AT312" s="160" t="s">
        <v>136</v>
      </c>
      <c r="AU312" s="160" t="s">
        <v>83</v>
      </c>
      <c r="AY312" s="17" t="s">
        <v>134</v>
      </c>
      <c r="BE312" s="161">
        <f>IF(N312="základní",J312,0)</f>
        <v>0</v>
      </c>
      <c r="BF312" s="161">
        <f>IF(N312="snížená",J312,0)</f>
        <v>0</v>
      </c>
      <c r="BG312" s="161">
        <f>IF(N312="zákl. přenesená",J312,0)</f>
        <v>0</v>
      </c>
      <c r="BH312" s="161">
        <f>IF(N312="sníž. přenesená",J312,0)</f>
        <v>0</v>
      </c>
      <c r="BI312" s="161">
        <f>IF(N312="nulová",J312,0)</f>
        <v>0</v>
      </c>
      <c r="BJ312" s="17" t="s">
        <v>81</v>
      </c>
      <c r="BK312" s="161">
        <f>ROUND(I312*H312,2)</f>
        <v>0</v>
      </c>
      <c r="BL312" s="17" t="s">
        <v>140</v>
      </c>
      <c r="BM312" s="160" t="s">
        <v>422</v>
      </c>
    </row>
    <row r="313" spans="1:65" s="2" customFormat="1" ht="19.5">
      <c r="A313" s="32"/>
      <c r="B313" s="33"/>
      <c r="C313" s="32"/>
      <c r="D313" s="162" t="s">
        <v>142</v>
      </c>
      <c r="E313" s="32"/>
      <c r="F313" s="163" t="s">
        <v>423</v>
      </c>
      <c r="G313" s="32"/>
      <c r="H313" s="32"/>
      <c r="I313" s="164"/>
      <c r="J313" s="32"/>
      <c r="K313" s="32"/>
      <c r="L313" s="33"/>
      <c r="M313" s="165"/>
      <c r="N313" s="166"/>
      <c r="O313" s="58"/>
      <c r="P313" s="58"/>
      <c r="Q313" s="58"/>
      <c r="R313" s="58"/>
      <c r="S313" s="58"/>
      <c r="T313" s="59"/>
      <c r="U313" s="32"/>
      <c r="V313" s="32"/>
      <c r="W313" s="32"/>
      <c r="X313" s="32"/>
      <c r="Y313" s="32"/>
      <c r="Z313" s="32"/>
      <c r="AA313" s="32"/>
      <c r="AB313" s="32"/>
      <c r="AC313" s="32"/>
      <c r="AD313" s="32"/>
      <c r="AE313" s="32"/>
      <c r="AT313" s="17" t="s">
        <v>142</v>
      </c>
      <c r="AU313" s="17" t="s">
        <v>83</v>
      </c>
    </row>
    <row r="314" spans="1:65" s="2" customFormat="1" ht="19.5">
      <c r="A314" s="32"/>
      <c r="B314" s="33"/>
      <c r="C314" s="32"/>
      <c r="D314" s="162" t="s">
        <v>144</v>
      </c>
      <c r="E314" s="32"/>
      <c r="F314" s="167" t="s">
        <v>145</v>
      </c>
      <c r="G314" s="32"/>
      <c r="H314" s="32"/>
      <c r="I314" s="164"/>
      <c r="J314" s="32"/>
      <c r="K314" s="32"/>
      <c r="L314" s="33"/>
      <c r="M314" s="165"/>
      <c r="N314" s="166"/>
      <c r="O314" s="58"/>
      <c r="P314" s="58"/>
      <c r="Q314" s="58"/>
      <c r="R314" s="58"/>
      <c r="S314" s="58"/>
      <c r="T314" s="59"/>
      <c r="U314" s="32"/>
      <c r="V314" s="32"/>
      <c r="W314" s="32"/>
      <c r="X314" s="32"/>
      <c r="Y314" s="32"/>
      <c r="Z314" s="32"/>
      <c r="AA314" s="32"/>
      <c r="AB314" s="32"/>
      <c r="AC314" s="32"/>
      <c r="AD314" s="32"/>
      <c r="AE314" s="32"/>
      <c r="AT314" s="17" t="s">
        <v>144</v>
      </c>
      <c r="AU314" s="17" t="s">
        <v>83</v>
      </c>
    </row>
    <row r="315" spans="1:65" s="14" customFormat="1" ht="11.25">
      <c r="B315" s="176"/>
      <c r="D315" s="162" t="s">
        <v>146</v>
      </c>
      <c r="E315" s="177" t="s">
        <v>1</v>
      </c>
      <c r="F315" s="178" t="s">
        <v>424</v>
      </c>
      <c r="H315" s="177" t="s">
        <v>1</v>
      </c>
      <c r="I315" s="179"/>
      <c r="L315" s="176"/>
      <c r="M315" s="180"/>
      <c r="N315" s="181"/>
      <c r="O315" s="181"/>
      <c r="P315" s="181"/>
      <c r="Q315" s="181"/>
      <c r="R315" s="181"/>
      <c r="S315" s="181"/>
      <c r="T315" s="182"/>
      <c r="AT315" s="177" t="s">
        <v>146</v>
      </c>
      <c r="AU315" s="177" t="s">
        <v>83</v>
      </c>
      <c r="AV315" s="14" t="s">
        <v>81</v>
      </c>
      <c r="AW315" s="14" t="s">
        <v>32</v>
      </c>
      <c r="AX315" s="14" t="s">
        <v>75</v>
      </c>
      <c r="AY315" s="177" t="s">
        <v>134</v>
      </c>
    </row>
    <row r="316" spans="1:65" s="13" customFormat="1" ht="11.25">
      <c r="B316" s="168"/>
      <c r="D316" s="162" t="s">
        <v>146</v>
      </c>
      <c r="E316" s="169" t="s">
        <v>1</v>
      </c>
      <c r="F316" s="170" t="s">
        <v>425</v>
      </c>
      <c r="H316" s="171">
        <v>1.2</v>
      </c>
      <c r="I316" s="172"/>
      <c r="L316" s="168"/>
      <c r="M316" s="173"/>
      <c r="N316" s="174"/>
      <c r="O316" s="174"/>
      <c r="P316" s="174"/>
      <c r="Q316" s="174"/>
      <c r="R316" s="174"/>
      <c r="S316" s="174"/>
      <c r="T316" s="175"/>
      <c r="AT316" s="169" t="s">
        <v>146</v>
      </c>
      <c r="AU316" s="169" t="s">
        <v>83</v>
      </c>
      <c r="AV316" s="13" t="s">
        <v>83</v>
      </c>
      <c r="AW316" s="13" t="s">
        <v>32</v>
      </c>
      <c r="AX316" s="13" t="s">
        <v>81</v>
      </c>
      <c r="AY316" s="169" t="s">
        <v>134</v>
      </c>
    </row>
    <row r="317" spans="1:65" s="12" customFormat="1" ht="22.9" customHeight="1">
      <c r="B317" s="135"/>
      <c r="D317" s="136" t="s">
        <v>74</v>
      </c>
      <c r="E317" s="146" t="s">
        <v>159</v>
      </c>
      <c r="F317" s="146" t="s">
        <v>426</v>
      </c>
      <c r="I317" s="138"/>
      <c r="J317" s="147">
        <f>BK317</f>
        <v>0</v>
      </c>
      <c r="L317" s="135"/>
      <c r="M317" s="140"/>
      <c r="N317" s="141"/>
      <c r="O317" s="141"/>
      <c r="P317" s="142">
        <f>SUM(P318:P326)</f>
        <v>0</v>
      </c>
      <c r="Q317" s="141"/>
      <c r="R317" s="142">
        <f>SUM(R318:R326)</f>
        <v>0</v>
      </c>
      <c r="S317" s="141"/>
      <c r="T317" s="143">
        <f>SUM(T318:T326)</f>
        <v>0</v>
      </c>
      <c r="AR317" s="136" t="s">
        <v>81</v>
      </c>
      <c r="AT317" s="144" t="s">
        <v>74</v>
      </c>
      <c r="AU317" s="144" t="s">
        <v>81</v>
      </c>
      <c r="AY317" s="136" t="s">
        <v>134</v>
      </c>
      <c r="BK317" s="145">
        <f>SUM(BK318:BK326)</f>
        <v>0</v>
      </c>
    </row>
    <row r="318" spans="1:65" s="2" customFormat="1" ht="21.75" customHeight="1">
      <c r="A318" s="32"/>
      <c r="B318" s="148"/>
      <c r="C318" s="149" t="s">
        <v>427</v>
      </c>
      <c r="D318" s="149" t="s">
        <v>136</v>
      </c>
      <c r="E318" s="150" t="s">
        <v>428</v>
      </c>
      <c r="F318" s="151" t="s">
        <v>429</v>
      </c>
      <c r="G318" s="152" t="s">
        <v>167</v>
      </c>
      <c r="H318" s="153">
        <v>140</v>
      </c>
      <c r="I318" s="154"/>
      <c r="J318" s="155">
        <f>ROUND(I318*H318,2)</f>
        <v>0</v>
      </c>
      <c r="K318" s="151" t="s">
        <v>168</v>
      </c>
      <c r="L318" s="33"/>
      <c r="M318" s="156" t="s">
        <v>1</v>
      </c>
      <c r="N318" s="157" t="s">
        <v>40</v>
      </c>
      <c r="O318" s="58"/>
      <c r="P318" s="158">
        <f>O318*H318</f>
        <v>0</v>
      </c>
      <c r="Q318" s="158">
        <v>0</v>
      </c>
      <c r="R318" s="158">
        <f>Q318*H318</f>
        <v>0</v>
      </c>
      <c r="S318" s="158">
        <v>0</v>
      </c>
      <c r="T318" s="159">
        <f>S318*H318</f>
        <v>0</v>
      </c>
      <c r="U318" s="32"/>
      <c r="V318" s="32"/>
      <c r="W318" s="32"/>
      <c r="X318" s="32"/>
      <c r="Y318" s="32"/>
      <c r="Z318" s="32"/>
      <c r="AA318" s="32"/>
      <c r="AB318" s="32"/>
      <c r="AC318" s="32"/>
      <c r="AD318" s="32"/>
      <c r="AE318" s="32"/>
      <c r="AR318" s="160" t="s">
        <v>140</v>
      </c>
      <c r="AT318" s="160" t="s">
        <v>136</v>
      </c>
      <c r="AU318" s="160" t="s">
        <v>83</v>
      </c>
      <c r="AY318" s="17" t="s">
        <v>134</v>
      </c>
      <c r="BE318" s="161">
        <f>IF(N318="základní",J318,0)</f>
        <v>0</v>
      </c>
      <c r="BF318" s="161">
        <f>IF(N318="snížená",J318,0)</f>
        <v>0</v>
      </c>
      <c r="BG318" s="161">
        <f>IF(N318="zákl. přenesená",J318,0)</f>
        <v>0</v>
      </c>
      <c r="BH318" s="161">
        <f>IF(N318="sníž. přenesená",J318,0)</f>
        <v>0</v>
      </c>
      <c r="BI318" s="161">
        <f>IF(N318="nulová",J318,0)</f>
        <v>0</v>
      </c>
      <c r="BJ318" s="17" t="s">
        <v>81</v>
      </c>
      <c r="BK318" s="161">
        <f>ROUND(I318*H318,2)</f>
        <v>0</v>
      </c>
      <c r="BL318" s="17" t="s">
        <v>140</v>
      </c>
      <c r="BM318" s="160" t="s">
        <v>430</v>
      </c>
    </row>
    <row r="319" spans="1:65" s="2" customFormat="1" ht="19.5">
      <c r="A319" s="32"/>
      <c r="B319" s="33"/>
      <c r="C319" s="32"/>
      <c r="D319" s="162" t="s">
        <v>142</v>
      </c>
      <c r="E319" s="32"/>
      <c r="F319" s="163" t="s">
        <v>431</v>
      </c>
      <c r="G319" s="32"/>
      <c r="H319" s="32"/>
      <c r="I319" s="164"/>
      <c r="J319" s="32"/>
      <c r="K319" s="32"/>
      <c r="L319" s="33"/>
      <c r="M319" s="165"/>
      <c r="N319" s="166"/>
      <c r="O319" s="58"/>
      <c r="P319" s="58"/>
      <c r="Q319" s="58"/>
      <c r="R319" s="58"/>
      <c r="S319" s="58"/>
      <c r="T319" s="59"/>
      <c r="U319" s="32"/>
      <c r="V319" s="32"/>
      <c r="W319" s="32"/>
      <c r="X319" s="32"/>
      <c r="Y319" s="32"/>
      <c r="Z319" s="32"/>
      <c r="AA319" s="32"/>
      <c r="AB319" s="32"/>
      <c r="AC319" s="32"/>
      <c r="AD319" s="32"/>
      <c r="AE319" s="32"/>
      <c r="AT319" s="17" t="s">
        <v>142</v>
      </c>
      <c r="AU319" s="17" t="s">
        <v>83</v>
      </c>
    </row>
    <row r="320" spans="1:65" s="2" customFormat="1" ht="24">
      <c r="A320" s="32"/>
      <c r="B320" s="148"/>
      <c r="C320" s="149" t="s">
        <v>432</v>
      </c>
      <c r="D320" s="149" t="s">
        <v>136</v>
      </c>
      <c r="E320" s="150" t="s">
        <v>433</v>
      </c>
      <c r="F320" s="151" t="s">
        <v>434</v>
      </c>
      <c r="G320" s="152" t="s">
        <v>167</v>
      </c>
      <c r="H320" s="153">
        <v>140</v>
      </c>
      <c r="I320" s="154"/>
      <c r="J320" s="155">
        <f>ROUND(I320*H320,2)</f>
        <v>0</v>
      </c>
      <c r="K320" s="151" t="s">
        <v>168</v>
      </c>
      <c r="L320" s="33"/>
      <c r="M320" s="156" t="s">
        <v>1</v>
      </c>
      <c r="N320" s="157" t="s">
        <v>40</v>
      </c>
      <c r="O320" s="58"/>
      <c r="P320" s="158">
        <f>O320*H320</f>
        <v>0</v>
      </c>
      <c r="Q320" s="158">
        <v>0</v>
      </c>
      <c r="R320" s="158">
        <f>Q320*H320</f>
        <v>0</v>
      </c>
      <c r="S320" s="158">
        <v>0</v>
      </c>
      <c r="T320" s="159">
        <f>S320*H320</f>
        <v>0</v>
      </c>
      <c r="U320" s="32"/>
      <c r="V320" s="32"/>
      <c r="W320" s="32"/>
      <c r="X320" s="32"/>
      <c r="Y320" s="32"/>
      <c r="Z320" s="32"/>
      <c r="AA320" s="32"/>
      <c r="AB320" s="32"/>
      <c r="AC320" s="32"/>
      <c r="AD320" s="32"/>
      <c r="AE320" s="32"/>
      <c r="AR320" s="160" t="s">
        <v>140</v>
      </c>
      <c r="AT320" s="160" t="s">
        <v>136</v>
      </c>
      <c r="AU320" s="160" t="s">
        <v>83</v>
      </c>
      <c r="AY320" s="17" t="s">
        <v>134</v>
      </c>
      <c r="BE320" s="161">
        <f>IF(N320="základní",J320,0)</f>
        <v>0</v>
      </c>
      <c r="BF320" s="161">
        <f>IF(N320="snížená",J320,0)</f>
        <v>0</v>
      </c>
      <c r="BG320" s="161">
        <f>IF(N320="zákl. přenesená",J320,0)</f>
        <v>0</v>
      </c>
      <c r="BH320" s="161">
        <f>IF(N320="sníž. přenesená",J320,0)</f>
        <v>0</v>
      </c>
      <c r="BI320" s="161">
        <f>IF(N320="nulová",J320,0)</f>
        <v>0</v>
      </c>
      <c r="BJ320" s="17" t="s">
        <v>81</v>
      </c>
      <c r="BK320" s="161">
        <f>ROUND(I320*H320,2)</f>
        <v>0</v>
      </c>
      <c r="BL320" s="17" t="s">
        <v>140</v>
      </c>
      <c r="BM320" s="160" t="s">
        <v>435</v>
      </c>
    </row>
    <row r="321" spans="1:65" s="2" customFormat="1" ht="11.25">
      <c r="A321" s="32"/>
      <c r="B321" s="33"/>
      <c r="C321" s="32"/>
      <c r="D321" s="162" t="s">
        <v>142</v>
      </c>
      <c r="E321" s="32"/>
      <c r="F321" s="163" t="s">
        <v>436</v>
      </c>
      <c r="G321" s="32"/>
      <c r="H321" s="32"/>
      <c r="I321" s="164"/>
      <c r="J321" s="32"/>
      <c r="K321" s="32"/>
      <c r="L321" s="33"/>
      <c r="M321" s="165"/>
      <c r="N321" s="166"/>
      <c r="O321" s="58"/>
      <c r="P321" s="58"/>
      <c r="Q321" s="58"/>
      <c r="R321" s="58"/>
      <c r="S321" s="58"/>
      <c r="T321" s="59"/>
      <c r="U321" s="32"/>
      <c r="V321" s="32"/>
      <c r="W321" s="32"/>
      <c r="X321" s="32"/>
      <c r="Y321" s="32"/>
      <c r="Z321" s="32"/>
      <c r="AA321" s="32"/>
      <c r="AB321" s="32"/>
      <c r="AC321" s="32"/>
      <c r="AD321" s="32"/>
      <c r="AE321" s="32"/>
      <c r="AT321" s="17" t="s">
        <v>142</v>
      </c>
      <c r="AU321" s="17" t="s">
        <v>83</v>
      </c>
    </row>
    <row r="322" spans="1:65" s="2" customFormat="1" ht="33" customHeight="1">
      <c r="A322" s="32"/>
      <c r="B322" s="148"/>
      <c r="C322" s="149" t="s">
        <v>437</v>
      </c>
      <c r="D322" s="149" t="s">
        <v>136</v>
      </c>
      <c r="E322" s="150" t="s">
        <v>438</v>
      </c>
      <c r="F322" s="151" t="s">
        <v>439</v>
      </c>
      <c r="G322" s="152" t="s">
        <v>167</v>
      </c>
      <c r="H322" s="153">
        <v>140</v>
      </c>
      <c r="I322" s="154"/>
      <c r="J322" s="155">
        <f>ROUND(I322*H322,2)</f>
        <v>0</v>
      </c>
      <c r="K322" s="151" t="s">
        <v>168</v>
      </c>
      <c r="L322" s="33"/>
      <c r="M322" s="156" t="s">
        <v>1</v>
      </c>
      <c r="N322" s="157" t="s">
        <v>40</v>
      </c>
      <c r="O322" s="58"/>
      <c r="P322" s="158">
        <f>O322*H322</f>
        <v>0</v>
      </c>
      <c r="Q322" s="158">
        <v>0</v>
      </c>
      <c r="R322" s="158">
        <f>Q322*H322</f>
        <v>0</v>
      </c>
      <c r="S322" s="158">
        <v>0</v>
      </c>
      <c r="T322" s="159">
        <f>S322*H322</f>
        <v>0</v>
      </c>
      <c r="U322" s="32"/>
      <c r="V322" s="32"/>
      <c r="W322" s="32"/>
      <c r="X322" s="32"/>
      <c r="Y322" s="32"/>
      <c r="Z322" s="32"/>
      <c r="AA322" s="32"/>
      <c r="AB322" s="32"/>
      <c r="AC322" s="32"/>
      <c r="AD322" s="32"/>
      <c r="AE322" s="32"/>
      <c r="AR322" s="160" t="s">
        <v>140</v>
      </c>
      <c r="AT322" s="160" t="s">
        <v>136</v>
      </c>
      <c r="AU322" s="160" t="s">
        <v>83</v>
      </c>
      <c r="AY322" s="17" t="s">
        <v>134</v>
      </c>
      <c r="BE322" s="161">
        <f>IF(N322="základní",J322,0)</f>
        <v>0</v>
      </c>
      <c r="BF322" s="161">
        <f>IF(N322="snížená",J322,0)</f>
        <v>0</v>
      </c>
      <c r="BG322" s="161">
        <f>IF(N322="zákl. přenesená",J322,0)</f>
        <v>0</v>
      </c>
      <c r="BH322" s="161">
        <f>IF(N322="sníž. přenesená",J322,0)</f>
        <v>0</v>
      </c>
      <c r="BI322" s="161">
        <f>IF(N322="nulová",J322,0)</f>
        <v>0</v>
      </c>
      <c r="BJ322" s="17" t="s">
        <v>81</v>
      </c>
      <c r="BK322" s="161">
        <f>ROUND(I322*H322,2)</f>
        <v>0</v>
      </c>
      <c r="BL322" s="17" t="s">
        <v>140</v>
      </c>
      <c r="BM322" s="160" t="s">
        <v>440</v>
      </c>
    </row>
    <row r="323" spans="1:65" s="2" customFormat="1" ht="29.25">
      <c r="A323" s="32"/>
      <c r="B323" s="33"/>
      <c r="C323" s="32"/>
      <c r="D323" s="162" t="s">
        <v>142</v>
      </c>
      <c r="E323" s="32"/>
      <c r="F323" s="163" t="s">
        <v>441</v>
      </c>
      <c r="G323" s="32"/>
      <c r="H323" s="32"/>
      <c r="I323" s="164"/>
      <c r="J323" s="32"/>
      <c r="K323" s="32"/>
      <c r="L323" s="33"/>
      <c r="M323" s="165"/>
      <c r="N323" s="166"/>
      <c r="O323" s="58"/>
      <c r="P323" s="58"/>
      <c r="Q323" s="58"/>
      <c r="R323" s="58"/>
      <c r="S323" s="58"/>
      <c r="T323" s="59"/>
      <c r="U323" s="32"/>
      <c r="V323" s="32"/>
      <c r="W323" s="32"/>
      <c r="X323" s="32"/>
      <c r="Y323" s="32"/>
      <c r="Z323" s="32"/>
      <c r="AA323" s="32"/>
      <c r="AB323" s="32"/>
      <c r="AC323" s="32"/>
      <c r="AD323" s="32"/>
      <c r="AE323" s="32"/>
      <c r="AT323" s="17" t="s">
        <v>142</v>
      </c>
      <c r="AU323" s="17" t="s">
        <v>83</v>
      </c>
    </row>
    <row r="324" spans="1:65" s="2" customFormat="1" ht="19.5">
      <c r="A324" s="32"/>
      <c r="B324" s="33"/>
      <c r="C324" s="32"/>
      <c r="D324" s="162" t="s">
        <v>144</v>
      </c>
      <c r="E324" s="32"/>
      <c r="F324" s="167" t="s">
        <v>145</v>
      </c>
      <c r="G324" s="32"/>
      <c r="H324" s="32"/>
      <c r="I324" s="164"/>
      <c r="J324" s="32"/>
      <c r="K324" s="32"/>
      <c r="L324" s="33"/>
      <c r="M324" s="165"/>
      <c r="N324" s="166"/>
      <c r="O324" s="58"/>
      <c r="P324" s="58"/>
      <c r="Q324" s="58"/>
      <c r="R324" s="58"/>
      <c r="S324" s="58"/>
      <c r="T324" s="59"/>
      <c r="U324" s="32"/>
      <c r="V324" s="32"/>
      <c r="W324" s="32"/>
      <c r="X324" s="32"/>
      <c r="Y324" s="32"/>
      <c r="Z324" s="32"/>
      <c r="AA324" s="32"/>
      <c r="AB324" s="32"/>
      <c r="AC324" s="32"/>
      <c r="AD324" s="32"/>
      <c r="AE324" s="32"/>
      <c r="AT324" s="17" t="s">
        <v>144</v>
      </c>
      <c r="AU324" s="17" t="s">
        <v>83</v>
      </c>
    </row>
    <row r="325" spans="1:65" s="14" customFormat="1" ht="11.25">
      <c r="B325" s="176"/>
      <c r="D325" s="162" t="s">
        <v>146</v>
      </c>
      <c r="E325" s="177" t="s">
        <v>1</v>
      </c>
      <c r="F325" s="178" t="s">
        <v>442</v>
      </c>
      <c r="H325" s="177" t="s">
        <v>1</v>
      </c>
      <c r="I325" s="179"/>
      <c r="L325" s="176"/>
      <c r="M325" s="180"/>
      <c r="N325" s="181"/>
      <c r="O325" s="181"/>
      <c r="P325" s="181"/>
      <c r="Q325" s="181"/>
      <c r="R325" s="181"/>
      <c r="S325" s="181"/>
      <c r="T325" s="182"/>
      <c r="AT325" s="177" t="s">
        <v>146</v>
      </c>
      <c r="AU325" s="177" t="s">
        <v>83</v>
      </c>
      <c r="AV325" s="14" t="s">
        <v>81</v>
      </c>
      <c r="AW325" s="14" t="s">
        <v>32</v>
      </c>
      <c r="AX325" s="14" t="s">
        <v>75</v>
      </c>
      <c r="AY325" s="177" t="s">
        <v>134</v>
      </c>
    </row>
    <row r="326" spans="1:65" s="13" customFormat="1" ht="11.25">
      <c r="B326" s="168"/>
      <c r="D326" s="162" t="s">
        <v>146</v>
      </c>
      <c r="E326" s="169" t="s">
        <v>1</v>
      </c>
      <c r="F326" s="170" t="s">
        <v>203</v>
      </c>
      <c r="H326" s="171">
        <v>140</v>
      </c>
      <c r="I326" s="172"/>
      <c r="L326" s="168"/>
      <c r="M326" s="173"/>
      <c r="N326" s="174"/>
      <c r="O326" s="174"/>
      <c r="P326" s="174"/>
      <c r="Q326" s="174"/>
      <c r="R326" s="174"/>
      <c r="S326" s="174"/>
      <c r="T326" s="175"/>
      <c r="AT326" s="169" t="s">
        <v>146</v>
      </c>
      <c r="AU326" s="169" t="s">
        <v>83</v>
      </c>
      <c r="AV326" s="13" t="s">
        <v>83</v>
      </c>
      <c r="AW326" s="13" t="s">
        <v>32</v>
      </c>
      <c r="AX326" s="13" t="s">
        <v>81</v>
      </c>
      <c r="AY326" s="169" t="s">
        <v>134</v>
      </c>
    </row>
    <row r="327" spans="1:65" s="12" customFormat="1" ht="22.9" customHeight="1">
      <c r="B327" s="135"/>
      <c r="D327" s="136" t="s">
        <v>74</v>
      </c>
      <c r="E327" s="146" t="s">
        <v>182</v>
      </c>
      <c r="F327" s="146" t="s">
        <v>443</v>
      </c>
      <c r="I327" s="138"/>
      <c r="J327" s="147">
        <f>BK327</f>
        <v>0</v>
      </c>
      <c r="L327" s="135"/>
      <c r="M327" s="140"/>
      <c r="N327" s="141"/>
      <c r="O327" s="141"/>
      <c r="P327" s="142">
        <f>SUM(P328:P351)</f>
        <v>0</v>
      </c>
      <c r="Q327" s="141"/>
      <c r="R327" s="142">
        <f>SUM(R328:R351)</f>
        <v>34.163449999999997</v>
      </c>
      <c r="S327" s="141"/>
      <c r="T327" s="143">
        <f>SUM(T328:T351)</f>
        <v>0</v>
      </c>
      <c r="AR327" s="136" t="s">
        <v>81</v>
      </c>
      <c r="AT327" s="144" t="s">
        <v>74</v>
      </c>
      <c r="AU327" s="144" t="s">
        <v>81</v>
      </c>
      <c r="AY327" s="136" t="s">
        <v>134</v>
      </c>
      <c r="BK327" s="145">
        <f>SUM(BK328:BK351)</f>
        <v>0</v>
      </c>
    </row>
    <row r="328" spans="1:65" s="2" customFormat="1" ht="33" customHeight="1">
      <c r="A328" s="32"/>
      <c r="B328" s="148"/>
      <c r="C328" s="149" t="s">
        <v>444</v>
      </c>
      <c r="D328" s="149" t="s">
        <v>136</v>
      </c>
      <c r="E328" s="150" t="s">
        <v>445</v>
      </c>
      <c r="F328" s="151" t="s">
        <v>446</v>
      </c>
      <c r="G328" s="152" t="s">
        <v>207</v>
      </c>
      <c r="H328" s="153">
        <v>140</v>
      </c>
      <c r="I328" s="154"/>
      <c r="J328" s="155">
        <f>ROUND(I328*H328,2)</f>
        <v>0</v>
      </c>
      <c r="K328" s="151" t="s">
        <v>168</v>
      </c>
      <c r="L328" s="33"/>
      <c r="M328" s="156" t="s">
        <v>1</v>
      </c>
      <c r="N328" s="157" t="s">
        <v>40</v>
      </c>
      <c r="O328" s="58"/>
      <c r="P328" s="158">
        <f>O328*H328</f>
        <v>0</v>
      </c>
      <c r="Q328" s="158">
        <v>0.1295</v>
      </c>
      <c r="R328" s="158">
        <f>Q328*H328</f>
        <v>18.13</v>
      </c>
      <c r="S328" s="158">
        <v>0</v>
      </c>
      <c r="T328" s="159">
        <f>S328*H328</f>
        <v>0</v>
      </c>
      <c r="U328" s="32"/>
      <c r="V328" s="32"/>
      <c r="W328" s="32"/>
      <c r="X328" s="32"/>
      <c r="Y328" s="32"/>
      <c r="Z328" s="32"/>
      <c r="AA328" s="32"/>
      <c r="AB328" s="32"/>
      <c r="AC328" s="32"/>
      <c r="AD328" s="32"/>
      <c r="AE328" s="32"/>
      <c r="AR328" s="160" t="s">
        <v>140</v>
      </c>
      <c r="AT328" s="160" t="s">
        <v>136</v>
      </c>
      <c r="AU328" s="160" t="s">
        <v>83</v>
      </c>
      <c r="AY328" s="17" t="s">
        <v>134</v>
      </c>
      <c r="BE328" s="161">
        <f>IF(N328="základní",J328,0)</f>
        <v>0</v>
      </c>
      <c r="BF328" s="161">
        <f>IF(N328="snížená",J328,0)</f>
        <v>0</v>
      </c>
      <c r="BG328" s="161">
        <f>IF(N328="zákl. přenesená",J328,0)</f>
        <v>0</v>
      </c>
      <c r="BH328" s="161">
        <f>IF(N328="sníž. přenesená",J328,0)</f>
        <v>0</v>
      </c>
      <c r="BI328" s="161">
        <f>IF(N328="nulová",J328,0)</f>
        <v>0</v>
      </c>
      <c r="BJ328" s="17" t="s">
        <v>81</v>
      </c>
      <c r="BK328" s="161">
        <f>ROUND(I328*H328,2)</f>
        <v>0</v>
      </c>
      <c r="BL328" s="17" t="s">
        <v>140</v>
      </c>
      <c r="BM328" s="160" t="s">
        <v>447</v>
      </c>
    </row>
    <row r="329" spans="1:65" s="2" customFormat="1" ht="29.25">
      <c r="A329" s="32"/>
      <c r="B329" s="33"/>
      <c r="C329" s="32"/>
      <c r="D329" s="162" t="s">
        <v>142</v>
      </c>
      <c r="E329" s="32"/>
      <c r="F329" s="163" t="s">
        <v>448</v>
      </c>
      <c r="G329" s="32"/>
      <c r="H329" s="32"/>
      <c r="I329" s="164"/>
      <c r="J329" s="32"/>
      <c r="K329" s="32"/>
      <c r="L329" s="33"/>
      <c r="M329" s="165"/>
      <c r="N329" s="166"/>
      <c r="O329" s="58"/>
      <c r="P329" s="58"/>
      <c r="Q329" s="58"/>
      <c r="R329" s="58"/>
      <c r="S329" s="58"/>
      <c r="T329" s="59"/>
      <c r="U329" s="32"/>
      <c r="V329" s="32"/>
      <c r="W329" s="32"/>
      <c r="X329" s="32"/>
      <c r="Y329" s="32"/>
      <c r="Z329" s="32"/>
      <c r="AA329" s="32"/>
      <c r="AB329" s="32"/>
      <c r="AC329" s="32"/>
      <c r="AD329" s="32"/>
      <c r="AE329" s="32"/>
      <c r="AT329" s="17" t="s">
        <v>142</v>
      </c>
      <c r="AU329" s="17" t="s">
        <v>83</v>
      </c>
    </row>
    <row r="330" spans="1:65" s="2" customFormat="1" ht="19.5">
      <c r="A330" s="32"/>
      <c r="B330" s="33"/>
      <c r="C330" s="32"/>
      <c r="D330" s="162" t="s">
        <v>144</v>
      </c>
      <c r="E330" s="32"/>
      <c r="F330" s="167" t="s">
        <v>145</v>
      </c>
      <c r="G330" s="32"/>
      <c r="H330" s="32"/>
      <c r="I330" s="164"/>
      <c r="J330" s="32"/>
      <c r="K330" s="32"/>
      <c r="L330" s="33"/>
      <c r="M330" s="165"/>
      <c r="N330" s="166"/>
      <c r="O330" s="58"/>
      <c r="P330" s="58"/>
      <c r="Q330" s="58"/>
      <c r="R330" s="58"/>
      <c r="S330" s="58"/>
      <c r="T330" s="59"/>
      <c r="U330" s="32"/>
      <c r="V330" s="32"/>
      <c r="W330" s="32"/>
      <c r="X330" s="32"/>
      <c r="Y330" s="32"/>
      <c r="Z330" s="32"/>
      <c r="AA330" s="32"/>
      <c r="AB330" s="32"/>
      <c r="AC330" s="32"/>
      <c r="AD330" s="32"/>
      <c r="AE330" s="32"/>
      <c r="AT330" s="17" t="s">
        <v>144</v>
      </c>
      <c r="AU330" s="17" t="s">
        <v>83</v>
      </c>
    </row>
    <row r="331" spans="1:65" s="13" customFormat="1" ht="11.25">
      <c r="B331" s="168"/>
      <c r="D331" s="162" t="s">
        <v>146</v>
      </c>
      <c r="E331" s="169" t="s">
        <v>1</v>
      </c>
      <c r="F331" s="170" t="s">
        <v>203</v>
      </c>
      <c r="H331" s="171">
        <v>140</v>
      </c>
      <c r="I331" s="172"/>
      <c r="L331" s="168"/>
      <c r="M331" s="173"/>
      <c r="N331" s="174"/>
      <c r="O331" s="174"/>
      <c r="P331" s="174"/>
      <c r="Q331" s="174"/>
      <c r="R331" s="174"/>
      <c r="S331" s="174"/>
      <c r="T331" s="175"/>
      <c r="AT331" s="169" t="s">
        <v>146</v>
      </c>
      <c r="AU331" s="169" t="s">
        <v>83</v>
      </c>
      <c r="AV331" s="13" t="s">
        <v>83</v>
      </c>
      <c r="AW331" s="13" t="s">
        <v>32</v>
      </c>
      <c r="AX331" s="13" t="s">
        <v>81</v>
      </c>
      <c r="AY331" s="169" t="s">
        <v>134</v>
      </c>
    </row>
    <row r="332" spans="1:65" s="2" customFormat="1" ht="16.5" customHeight="1">
      <c r="A332" s="32"/>
      <c r="B332" s="148"/>
      <c r="C332" s="191" t="s">
        <v>449</v>
      </c>
      <c r="D332" s="191" t="s">
        <v>360</v>
      </c>
      <c r="E332" s="192" t="s">
        <v>450</v>
      </c>
      <c r="F332" s="193" t="s">
        <v>451</v>
      </c>
      <c r="G332" s="194" t="s">
        <v>207</v>
      </c>
      <c r="H332" s="195">
        <v>147</v>
      </c>
      <c r="I332" s="196"/>
      <c r="J332" s="197">
        <f>ROUND(I332*H332,2)</f>
        <v>0</v>
      </c>
      <c r="K332" s="193" t="s">
        <v>168</v>
      </c>
      <c r="L332" s="198"/>
      <c r="M332" s="199" t="s">
        <v>1</v>
      </c>
      <c r="N332" s="200" t="s">
        <v>40</v>
      </c>
      <c r="O332" s="58"/>
      <c r="P332" s="158">
        <f>O332*H332</f>
        <v>0</v>
      </c>
      <c r="Q332" s="158">
        <v>0.108</v>
      </c>
      <c r="R332" s="158">
        <f>Q332*H332</f>
        <v>15.875999999999999</v>
      </c>
      <c r="S332" s="158">
        <v>0</v>
      </c>
      <c r="T332" s="159">
        <f>S332*H332</f>
        <v>0</v>
      </c>
      <c r="U332" s="32"/>
      <c r="V332" s="32"/>
      <c r="W332" s="32"/>
      <c r="X332" s="32"/>
      <c r="Y332" s="32"/>
      <c r="Z332" s="32"/>
      <c r="AA332" s="32"/>
      <c r="AB332" s="32"/>
      <c r="AC332" s="32"/>
      <c r="AD332" s="32"/>
      <c r="AE332" s="32"/>
      <c r="AR332" s="160" t="s">
        <v>177</v>
      </c>
      <c r="AT332" s="160" t="s">
        <v>360</v>
      </c>
      <c r="AU332" s="160" t="s">
        <v>83</v>
      </c>
      <c r="AY332" s="17" t="s">
        <v>134</v>
      </c>
      <c r="BE332" s="161">
        <f>IF(N332="základní",J332,0)</f>
        <v>0</v>
      </c>
      <c r="BF332" s="161">
        <f>IF(N332="snížená",J332,0)</f>
        <v>0</v>
      </c>
      <c r="BG332" s="161">
        <f>IF(N332="zákl. přenesená",J332,0)</f>
        <v>0</v>
      </c>
      <c r="BH332" s="161">
        <f>IF(N332="sníž. přenesená",J332,0)</f>
        <v>0</v>
      </c>
      <c r="BI332" s="161">
        <f>IF(N332="nulová",J332,0)</f>
        <v>0</v>
      </c>
      <c r="BJ332" s="17" t="s">
        <v>81</v>
      </c>
      <c r="BK332" s="161">
        <f>ROUND(I332*H332,2)</f>
        <v>0</v>
      </c>
      <c r="BL332" s="17" t="s">
        <v>140</v>
      </c>
      <c r="BM332" s="160" t="s">
        <v>452</v>
      </c>
    </row>
    <row r="333" spans="1:65" s="2" customFormat="1" ht="11.25">
      <c r="A333" s="32"/>
      <c r="B333" s="33"/>
      <c r="C333" s="32"/>
      <c r="D333" s="162" t="s">
        <v>142</v>
      </c>
      <c r="E333" s="32"/>
      <c r="F333" s="163" t="s">
        <v>451</v>
      </c>
      <c r="G333" s="32"/>
      <c r="H333" s="32"/>
      <c r="I333" s="164"/>
      <c r="J333" s="32"/>
      <c r="K333" s="32"/>
      <c r="L333" s="33"/>
      <c r="M333" s="165"/>
      <c r="N333" s="166"/>
      <c r="O333" s="58"/>
      <c r="P333" s="58"/>
      <c r="Q333" s="58"/>
      <c r="R333" s="58"/>
      <c r="S333" s="58"/>
      <c r="T333" s="59"/>
      <c r="U333" s="32"/>
      <c r="V333" s="32"/>
      <c r="W333" s="32"/>
      <c r="X333" s="32"/>
      <c r="Y333" s="32"/>
      <c r="Z333" s="32"/>
      <c r="AA333" s="32"/>
      <c r="AB333" s="32"/>
      <c r="AC333" s="32"/>
      <c r="AD333" s="32"/>
      <c r="AE333" s="32"/>
      <c r="AT333" s="17" t="s">
        <v>142</v>
      </c>
      <c r="AU333" s="17" t="s">
        <v>83</v>
      </c>
    </row>
    <row r="334" spans="1:65" s="13" customFormat="1" ht="11.25">
      <c r="B334" s="168"/>
      <c r="D334" s="162" t="s">
        <v>146</v>
      </c>
      <c r="F334" s="170" t="s">
        <v>453</v>
      </c>
      <c r="H334" s="171">
        <v>147</v>
      </c>
      <c r="I334" s="172"/>
      <c r="L334" s="168"/>
      <c r="M334" s="173"/>
      <c r="N334" s="174"/>
      <c r="O334" s="174"/>
      <c r="P334" s="174"/>
      <c r="Q334" s="174"/>
      <c r="R334" s="174"/>
      <c r="S334" s="174"/>
      <c r="T334" s="175"/>
      <c r="AT334" s="169" t="s">
        <v>146</v>
      </c>
      <c r="AU334" s="169" t="s">
        <v>83</v>
      </c>
      <c r="AV334" s="13" t="s">
        <v>83</v>
      </c>
      <c r="AW334" s="13" t="s">
        <v>3</v>
      </c>
      <c r="AX334" s="13" t="s">
        <v>81</v>
      </c>
      <c r="AY334" s="169" t="s">
        <v>134</v>
      </c>
    </row>
    <row r="335" spans="1:65" s="2" customFormat="1" ht="24">
      <c r="A335" s="32"/>
      <c r="B335" s="148"/>
      <c r="C335" s="149" t="s">
        <v>454</v>
      </c>
      <c r="D335" s="149" t="s">
        <v>136</v>
      </c>
      <c r="E335" s="150" t="s">
        <v>455</v>
      </c>
      <c r="F335" s="151" t="s">
        <v>456</v>
      </c>
      <c r="G335" s="152" t="s">
        <v>167</v>
      </c>
      <c r="H335" s="153">
        <v>335</v>
      </c>
      <c r="I335" s="154"/>
      <c r="J335" s="155">
        <f>ROUND(I335*H335,2)</f>
        <v>0</v>
      </c>
      <c r="K335" s="151" t="s">
        <v>168</v>
      </c>
      <c r="L335" s="33"/>
      <c r="M335" s="156" t="s">
        <v>1</v>
      </c>
      <c r="N335" s="157" t="s">
        <v>40</v>
      </c>
      <c r="O335" s="58"/>
      <c r="P335" s="158">
        <f>O335*H335</f>
        <v>0</v>
      </c>
      <c r="Q335" s="158">
        <v>4.6999999999999999E-4</v>
      </c>
      <c r="R335" s="158">
        <f>Q335*H335</f>
        <v>0.15745000000000001</v>
      </c>
      <c r="S335" s="158">
        <v>0</v>
      </c>
      <c r="T335" s="159">
        <f>S335*H335</f>
        <v>0</v>
      </c>
      <c r="U335" s="32"/>
      <c r="V335" s="32"/>
      <c r="W335" s="32"/>
      <c r="X335" s="32"/>
      <c r="Y335" s="32"/>
      <c r="Z335" s="32"/>
      <c r="AA335" s="32"/>
      <c r="AB335" s="32"/>
      <c r="AC335" s="32"/>
      <c r="AD335" s="32"/>
      <c r="AE335" s="32"/>
      <c r="AR335" s="160" t="s">
        <v>140</v>
      </c>
      <c r="AT335" s="160" t="s">
        <v>136</v>
      </c>
      <c r="AU335" s="160" t="s">
        <v>83</v>
      </c>
      <c r="AY335" s="17" t="s">
        <v>134</v>
      </c>
      <c r="BE335" s="161">
        <f>IF(N335="základní",J335,0)</f>
        <v>0</v>
      </c>
      <c r="BF335" s="161">
        <f>IF(N335="snížená",J335,0)</f>
        <v>0</v>
      </c>
      <c r="BG335" s="161">
        <f>IF(N335="zákl. přenesená",J335,0)</f>
        <v>0</v>
      </c>
      <c r="BH335" s="161">
        <f>IF(N335="sníž. přenesená",J335,0)</f>
        <v>0</v>
      </c>
      <c r="BI335" s="161">
        <f>IF(N335="nulová",J335,0)</f>
        <v>0</v>
      </c>
      <c r="BJ335" s="17" t="s">
        <v>81</v>
      </c>
      <c r="BK335" s="161">
        <f>ROUND(I335*H335,2)</f>
        <v>0</v>
      </c>
      <c r="BL335" s="17" t="s">
        <v>140</v>
      </c>
      <c r="BM335" s="160" t="s">
        <v>457</v>
      </c>
    </row>
    <row r="336" spans="1:65" s="2" customFormat="1" ht="19.5">
      <c r="A336" s="32"/>
      <c r="B336" s="33"/>
      <c r="C336" s="32"/>
      <c r="D336" s="162" t="s">
        <v>142</v>
      </c>
      <c r="E336" s="32"/>
      <c r="F336" s="163" t="s">
        <v>458</v>
      </c>
      <c r="G336" s="32"/>
      <c r="H336" s="32"/>
      <c r="I336" s="164"/>
      <c r="J336" s="32"/>
      <c r="K336" s="32"/>
      <c r="L336" s="33"/>
      <c r="M336" s="165"/>
      <c r="N336" s="166"/>
      <c r="O336" s="58"/>
      <c r="P336" s="58"/>
      <c r="Q336" s="58"/>
      <c r="R336" s="58"/>
      <c r="S336" s="58"/>
      <c r="T336" s="59"/>
      <c r="U336" s="32"/>
      <c r="V336" s="32"/>
      <c r="W336" s="32"/>
      <c r="X336" s="32"/>
      <c r="Y336" s="32"/>
      <c r="Z336" s="32"/>
      <c r="AA336" s="32"/>
      <c r="AB336" s="32"/>
      <c r="AC336" s="32"/>
      <c r="AD336" s="32"/>
      <c r="AE336" s="32"/>
      <c r="AT336" s="17" t="s">
        <v>142</v>
      </c>
      <c r="AU336" s="17" t="s">
        <v>83</v>
      </c>
    </row>
    <row r="337" spans="1:65" s="2" customFormat="1" ht="19.5">
      <c r="A337" s="32"/>
      <c r="B337" s="33"/>
      <c r="C337" s="32"/>
      <c r="D337" s="162" t="s">
        <v>144</v>
      </c>
      <c r="E337" s="32"/>
      <c r="F337" s="167" t="s">
        <v>145</v>
      </c>
      <c r="G337" s="32"/>
      <c r="H337" s="32"/>
      <c r="I337" s="164"/>
      <c r="J337" s="32"/>
      <c r="K337" s="32"/>
      <c r="L337" s="33"/>
      <c r="M337" s="165"/>
      <c r="N337" s="166"/>
      <c r="O337" s="58"/>
      <c r="P337" s="58"/>
      <c r="Q337" s="58"/>
      <c r="R337" s="58"/>
      <c r="S337" s="58"/>
      <c r="T337" s="59"/>
      <c r="U337" s="32"/>
      <c r="V337" s="32"/>
      <c r="W337" s="32"/>
      <c r="X337" s="32"/>
      <c r="Y337" s="32"/>
      <c r="Z337" s="32"/>
      <c r="AA337" s="32"/>
      <c r="AB337" s="32"/>
      <c r="AC337" s="32"/>
      <c r="AD337" s="32"/>
      <c r="AE337" s="32"/>
      <c r="AT337" s="17" t="s">
        <v>144</v>
      </c>
      <c r="AU337" s="17" t="s">
        <v>83</v>
      </c>
    </row>
    <row r="338" spans="1:65" s="14" customFormat="1" ht="11.25">
      <c r="B338" s="176"/>
      <c r="D338" s="162" t="s">
        <v>146</v>
      </c>
      <c r="E338" s="177" t="s">
        <v>1</v>
      </c>
      <c r="F338" s="178" t="s">
        <v>242</v>
      </c>
      <c r="H338" s="177" t="s">
        <v>1</v>
      </c>
      <c r="I338" s="179"/>
      <c r="L338" s="176"/>
      <c r="M338" s="180"/>
      <c r="N338" s="181"/>
      <c r="O338" s="181"/>
      <c r="P338" s="181"/>
      <c r="Q338" s="181"/>
      <c r="R338" s="181"/>
      <c r="S338" s="181"/>
      <c r="T338" s="182"/>
      <c r="AT338" s="177" t="s">
        <v>146</v>
      </c>
      <c r="AU338" s="177" t="s">
        <v>83</v>
      </c>
      <c r="AV338" s="14" t="s">
        <v>81</v>
      </c>
      <c r="AW338" s="14" t="s">
        <v>32</v>
      </c>
      <c r="AX338" s="14" t="s">
        <v>75</v>
      </c>
      <c r="AY338" s="177" t="s">
        <v>134</v>
      </c>
    </row>
    <row r="339" spans="1:65" s="13" customFormat="1" ht="11.25">
      <c r="B339" s="168"/>
      <c r="D339" s="162" t="s">
        <v>146</v>
      </c>
      <c r="E339" s="169" t="s">
        <v>1</v>
      </c>
      <c r="F339" s="170" t="s">
        <v>459</v>
      </c>
      <c r="H339" s="171">
        <v>335</v>
      </c>
      <c r="I339" s="172"/>
      <c r="L339" s="168"/>
      <c r="M339" s="173"/>
      <c r="N339" s="174"/>
      <c r="O339" s="174"/>
      <c r="P339" s="174"/>
      <c r="Q339" s="174"/>
      <c r="R339" s="174"/>
      <c r="S339" s="174"/>
      <c r="T339" s="175"/>
      <c r="AT339" s="169" t="s">
        <v>146</v>
      </c>
      <c r="AU339" s="169" t="s">
        <v>83</v>
      </c>
      <c r="AV339" s="13" t="s">
        <v>83</v>
      </c>
      <c r="AW339" s="13" t="s">
        <v>32</v>
      </c>
      <c r="AX339" s="13" t="s">
        <v>81</v>
      </c>
      <c r="AY339" s="169" t="s">
        <v>134</v>
      </c>
    </row>
    <row r="340" spans="1:65" s="2" customFormat="1" ht="16.5" customHeight="1">
      <c r="A340" s="32"/>
      <c r="B340" s="148"/>
      <c r="C340" s="149" t="s">
        <v>460</v>
      </c>
      <c r="D340" s="149" t="s">
        <v>136</v>
      </c>
      <c r="E340" s="150" t="s">
        <v>461</v>
      </c>
      <c r="F340" s="151" t="s">
        <v>462</v>
      </c>
      <c r="G340" s="152" t="s">
        <v>463</v>
      </c>
      <c r="H340" s="153">
        <v>1</v>
      </c>
      <c r="I340" s="154"/>
      <c r="J340" s="155">
        <f>ROUND(I340*H340,2)</f>
        <v>0</v>
      </c>
      <c r="K340" s="151" t="s">
        <v>1</v>
      </c>
      <c r="L340" s="33"/>
      <c r="M340" s="156" t="s">
        <v>1</v>
      </c>
      <c r="N340" s="157" t="s">
        <v>40</v>
      </c>
      <c r="O340" s="58"/>
      <c r="P340" s="158">
        <f>O340*H340</f>
        <v>0</v>
      </c>
      <c r="Q340" s="158">
        <v>0</v>
      </c>
      <c r="R340" s="158">
        <f>Q340*H340</f>
        <v>0</v>
      </c>
      <c r="S340" s="158">
        <v>0</v>
      </c>
      <c r="T340" s="159">
        <f>S340*H340</f>
        <v>0</v>
      </c>
      <c r="U340" s="32"/>
      <c r="V340" s="32"/>
      <c r="W340" s="32"/>
      <c r="X340" s="32"/>
      <c r="Y340" s="32"/>
      <c r="Z340" s="32"/>
      <c r="AA340" s="32"/>
      <c r="AB340" s="32"/>
      <c r="AC340" s="32"/>
      <c r="AD340" s="32"/>
      <c r="AE340" s="32"/>
      <c r="AR340" s="160" t="s">
        <v>140</v>
      </c>
      <c r="AT340" s="160" t="s">
        <v>136</v>
      </c>
      <c r="AU340" s="160" t="s">
        <v>83</v>
      </c>
      <c r="AY340" s="17" t="s">
        <v>134</v>
      </c>
      <c r="BE340" s="161">
        <f>IF(N340="základní",J340,0)</f>
        <v>0</v>
      </c>
      <c r="BF340" s="161">
        <f>IF(N340="snížená",J340,0)</f>
        <v>0</v>
      </c>
      <c r="BG340" s="161">
        <f>IF(N340="zákl. přenesená",J340,0)</f>
        <v>0</v>
      </c>
      <c r="BH340" s="161">
        <f>IF(N340="sníž. přenesená",J340,0)</f>
        <v>0</v>
      </c>
      <c r="BI340" s="161">
        <f>IF(N340="nulová",J340,0)</f>
        <v>0</v>
      </c>
      <c r="BJ340" s="17" t="s">
        <v>81</v>
      </c>
      <c r="BK340" s="161">
        <f>ROUND(I340*H340,2)</f>
        <v>0</v>
      </c>
      <c r="BL340" s="17" t="s">
        <v>140</v>
      </c>
      <c r="BM340" s="160" t="s">
        <v>464</v>
      </c>
    </row>
    <row r="341" spans="1:65" s="2" customFormat="1" ht="39">
      <c r="A341" s="32"/>
      <c r="B341" s="33"/>
      <c r="C341" s="32"/>
      <c r="D341" s="162" t="s">
        <v>142</v>
      </c>
      <c r="E341" s="32"/>
      <c r="F341" s="163" t="s">
        <v>465</v>
      </c>
      <c r="G341" s="32"/>
      <c r="H341" s="32"/>
      <c r="I341" s="164"/>
      <c r="J341" s="32"/>
      <c r="K341" s="32"/>
      <c r="L341" s="33"/>
      <c r="M341" s="165"/>
      <c r="N341" s="166"/>
      <c r="O341" s="58"/>
      <c r="P341" s="58"/>
      <c r="Q341" s="58"/>
      <c r="R341" s="58"/>
      <c r="S341" s="58"/>
      <c r="T341" s="59"/>
      <c r="U341" s="32"/>
      <c r="V341" s="32"/>
      <c r="W341" s="32"/>
      <c r="X341" s="32"/>
      <c r="Y341" s="32"/>
      <c r="Z341" s="32"/>
      <c r="AA341" s="32"/>
      <c r="AB341" s="32"/>
      <c r="AC341" s="32"/>
      <c r="AD341" s="32"/>
      <c r="AE341" s="32"/>
      <c r="AT341" s="17" t="s">
        <v>142</v>
      </c>
      <c r="AU341" s="17" t="s">
        <v>83</v>
      </c>
    </row>
    <row r="342" spans="1:65" s="2" customFormat="1" ht="19.5">
      <c r="A342" s="32"/>
      <c r="B342" s="33"/>
      <c r="C342" s="32"/>
      <c r="D342" s="162" t="s">
        <v>144</v>
      </c>
      <c r="E342" s="32"/>
      <c r="F342" s="167" t="s">
        <v>466</v>
      </c>
      <c r="G342" s="32"/>
      <c r="H342" s="32"/>
      <c r="I342" s="164"/>
      <c r="J342" s="32"/>
      <c r="K342" s="32"/>
      <c r="L342" s="33"/>
      <c r="M342" s="165"/>
      <c r="N342" s="166"/>
      <c r="O342" s="58"/>
      <c r="P342" s="58"/>
      <c r="Q342" s="58"/>
      <c r="R342" s="58"/>
      <c r="S342" s="58"/>
      <c r="T342" s="59"/>
      <c r="U342" s="32"/>
      <c r="V342" s="32"/>
      <c r="W342" s="32"/>
      <c r="X342" s="32"/>
      <c r="Y342" s="32"/>
      <c r="Z342" s="32"/>
      <c r="AA342" s="32"/>
      <c r="AB342" s="32"/>
      <c r="AC342" s="32"/>
      <c r="AD342" s="32"/>
      <c r="AE342" s="32"/>
      <c r="AT342" s="17" t="s">
        <v>144</v>
      </c>
      <c r="AU342" s="17" t="s">
        <v>83</v>
      </c>
    </row>
    <row r="343" spans="1:65" s="13" customFormat="1" ht="11.25">
      <c r="B343" s="168"/>
      <c r="D343" s="162" t="s">
        <v>146</v>
      </c>
      <c r="E343" s="169" t="s">
        <v>1</v>
      </c>
      <c r="F343" s="170" t="s">
        <v>81</v>
      </c>
      <c r="H343" s="171">
        <v>1</v>
      </c>
      <c r="I343" s="172"/>
      <c r="L343" s="168"/>
      <c r="M343" s="173"/>
      <c r="N343" s="174"/>
      <c r="O343" s="174"/>
      <c r="P343" s="174"/>
      <c r="Q343" s="174"/>
      <c r="R343" s="174"/>
      <c r="S343" s="174"/>
      <c r="T343" s="175"/>
      <c r="AT343" s="169" t="s">
        <v>146</v>
      </c>
      <c r="AU343" s="169" t="s">
        <v>83</v>
      </c>
      <c r="AV343" s="13" t="s">
        <v>83</v>
      </c>
      <c r="AW343" s="13" t="s">
        <v>32</v>
      </c>
      <c r="AX343" s="13" t="s">
        <v>81</v>
      </c>
      <c r="AY343" s="169" t="s">
        <v>134</v>
      </c>
    </row>
    <row r="344" spans="1:65" s="2" customFormat="1" ht="24">
      <c r="A344" s="32"/>
      <c r="B344" s="148"/>
      <c r="C344" s="149" t="s">
        <v>467</v>
      </c>
      <c r="D344" s="149" t="s">
        <v>136</v>
      </c>
      <c r="E344" s="150" t="s">
        <v>468</v>
      </c>
      <c r="F344" s="151" t="s">
        <v>469</v>
      </c>
      <c r="G344" s="152" t="s">
        <v>463</v>
      </c>
      <c r="H344" s="153">
        <v>6</v>
      </c>
      <c r="I344" s="154"/>
      <c r="J344" s="155">
        <f>ROUND(I344*H344,2)</f>
        <v>0</v>
      </c>
      <c r="K344" s="151" t="s">
        <v>1</v>
      </c>
      <c r="L344" s="33"/>
      <c r="M344" s="156" t="s">
        <v>1</v>
      </c>
      <c r="N344" s="157" t="s">
        <v>40</v>
      </c>
      <c r="O344" s="58"/>
      <c r="P344" s="158">
        <f>O344*H344</f>
        <v>0</v>
      </c>
      <c r="Q344" s="158">
        <v>0</v>
      </c>
      <c r="R344" s="158">
        <f>Q344*H344</f>
        <v>0</v>
      </c>
      <c r="S344" s="158">
        <v>0</v>
      </c>
      <c r="T344" s="159">
        <f>S344*H344</f>
        <v>0</v>
      </c>
      <c r="U344" s="32"/>
      <c r="V344" s="32"/>
      <c r="W344" s="32"/>
      <c r="X344" s="32"/>
      <c r="Y344" s="32"/>
      <c r="Z344" s="32"/>
      <c r="AA344" s="32"/>
      <c r="AB344" s="32"/>
      <c r="AC344" s="32"/>
      <c r="AD344" s="32"/>
      <c r="AE344" s="32"/>
      <c r="AR344" s="160" t="s">
        <v>140</v>
      </c>
      <c r="AT344" s="160" t="s">
        <v>136</v>
      </c>
      <c r="AU344" s="160" t="s">
        <v>83</v>
      </c>
      <c r="AY344" s="17" t="s">
        <v>134</v>
      </c>
      <c r="BE344" s="161">
        <f>IF(N344="základní",J344,0)</f>
        <v>0</v>
      </c>
      <c r="BF344" s="161">
        <f>IF(N344="snížená",J344,0)</f>
        <v>0</v>
      </c>
      <c r="BG344" s="161">
        <f>IF(N344="zákl. přenesená",J344,0)</f>
        <v>0</v>
      </c>
      <c r="BH344" s="161">
        <f>IF(N344="sníž. přenesená",J344,0)</f>
        <v>0</v>
      </c>
      <c r="BI344" s="161">
        <f>IF(N344="nulová",J344,0)</f>
        <v>0</v>
      </c>
      <c r="BJ344" s="17" t="s">
        <v>81</v>
      </c>
      <c r="BK344" s="161">
        <f>ROUND(I344*H344,2)</f>
        <v>0</v>
      </c>
      <c r="BL344" s="17" t="s">
        <v>140</v>
      </c>
      <c r="BM344" s="160" t="s">
        <v>470</v>
      </c>
    </row>
    <row r="345" spans="1:65" s="2" customFormat="1" ht="58.5">
      <c r="A345" s="32"/>
      <c r="B345" s="33"/>
      <c r="C345" s="32"/>
      <c r="D345" s="162" t="s">
        <v>142</v>
      </c>
      <c r="E345" s="32"/>
      <c r="F345" s="163" t="s">
        <v>471</v>
      </c>
      <c r="G345" s="32"/>
      <c r="H345" s="32"/>
      <c r="I345" s="164"/>
      <c r="J345" s="32"/>
      <c r="K345" s="32"/>
      <c r="L345" s="33"/>
      <c r="M345" s="165"/>
      <c r="N345" s="166"/>
      <c r="O345" s="58"/>
      <c r="P345" s="58"/>
      <c r="Q345" s="58"/>
      <c r="R345" s="58"/>
      <c r="S345" s="58"/>
      <c r="T345" s="59"/>
      <c r="U345" s="32"/>
      <c r="V345" s="32"/>
      <c r="W345" s="32"/>
      <c r="X345" s="32"/>
      <c r="Y345" s="32"/>
      <c r="Z345" s="32"/>
      <c r="AA345" s="32"/>
      <c r="AB345" s="32"/>
      <c r="AC345" s="32"/>
      <c r="AD345" s="32"/>
      <c r="AE345" s="32"/>
      <c r="AT345" s="17" t="s">
        <v>142</v>
      </c>
      <c r="AU345" s="17" t="s">
        <v>83</v>
      </c>
    </row>
    <row r="346" spans="1:65" s="2" customFormat="1" ht="19.5">
      <c r="A346" s="32"/>
      <c r="B346" s="33"/>
      <c r="C346" s="32"/>
      <c r="D346" s="162" t="s">
        <v>144</v>
      </c>
      <c r="E346" s="32"/>
      <c r="F346" s="167" t="s">
        <v>466</v>
      </c>
      <c r="G346" s="32"/>
      <c r="H346" s="32"/>
      <c r="I346" s="164"/>
      <c r="J346" s="32"/>
      <c r="K346" s="32"/>
      <c r="L346" s="33"/>
      <c r="M346" s="165"/>
      <c r="N346" s="166"/>
      <c r="O346" s="58"/>
      <c r="P346" s="58"/>
      <c r="Q346" s="58"/>
      <c r="R346" s="58"/>
      <c r="S346" s="58"/>
      <c r="T346" s="59"/>
      <c r="U346" s="32"/>
      <c r="V346" s="32"/>
      <c r="W346" s="32"/>
      <c r="X346" s="32"/>
      <c r="Y346" s="32"/>
      <c r="Z346" s="32"/>
      <c r="AA346" s="32"/>
      <c r="AB346" s="32"/>
      <c r="AC346" s="32"/>
      <c r="AD346" s="32"/>
      <c r="AE346" s="32"/>
      <c r="AT346" s="17" t="s">
        <v>144</v>
      </c>
      <c r="AU346" s="17" t="s">
        <v>83</v>
      </c>
    </row>
    <row r="347" spans="1:65" s="13" customFormat="1" ht="11.25">
      <c r="B347" s="168"/>
      <c r="D347" s="162" t="s">
        <v>146</v>
      </c>
      <c r="E347" s="169" t="s">
        <v>1</v>
      </c>
      <c r="F347" s="170" t="s">
        <v>164</v>
      </c>
      <c r="H347" s="171">
        <v>6</v>
      </c>
      <c r="I347" s="172"/>
      <c r="L347" s="168"/>
      <c r="M347" s="173"/>
      <c r="N347" s="174"/>
      <c r="O347" s="174"/>
      <c r="P347" s="174"/>
      <c r="Q347" s="174"/>
      <c r="R347" s="174"/>
      <c r="S347" s="174"/>
      <c r="T347" s="175"/>
      <c r="AT347" s="169" t="s">
        <v>146</v>
      </c>
      <c r="AU347" s="169" t="s">
        <v>83</v>
      </c>
      <c r="AV347" s="13" t="s">
        <v>83</v>
      </c>
      <c r="AW347" s="13" t="s">
        <v>32</v>
      </c>
      <c r="AX347" s="13" t="s">
        <v>81</v>
      </c>
      <c r="AY347" s="169" t="s">
        <v>134</v>
      </c>
    </row>
    <row r="348" spans="1:65" s="2" customFormat="1" ht="24">
      <c r="A348" s="32"/>
      <c r="B348" s="148"/>
      <c r="C348" s="149" t="s">
        <v>472</v>
      </c>
      <c r="D348" s="149" t="s">
        <v>136</v>
      </c>
      <c r="E348" s="150" t="s">
        <v>473</v>
      </c>
      <c r="F348" s="151" t="s">
        <v>474</v>
      </c>
      <c r="G348" s="152" t="s">
        <v>463</v>
      </c>
      <c r="H348" s="153">
        <v>2</v>
      </c>
      <c r="I348" s="154"/>
      <c r="J348" s="155">
        <f>ROUND(I348*H348,2)</f>
        <v>0</v>
      </c>
      <c r="K348" s="151" t="s">
        <v>1</v>
      </c>
      <c r="L348" s="33"/>
      <c r="M348" s="156" t="s">
        <v>1</v>
      </c>
      <c r="N348" s="157" t="s">
        <v>40</v>
      </c>
      <c r="O348" s="58"/>
      <c r="P348" s="158">
        <f>O348*H348</f>
        <v>0</v>
      </c>
      <c r="Q348" s="158">
        <v>0</v>
      </c>
      <c r="R348" s="158">
        <f>Q348*H348</f>
        <v>0</v>
      </c>
      <c r="S348" s="158">
        <v>0</v>
      </c>
      <c r="T348" s="159">
        <f>S348*H348</f>
        <v>0</v>
      </c>
      <c r="U348" s="32"/>
      <c r="V348" s="32"/>
      <c r="W348" s="32"/>
      <c r="X348" s="32"/>
      <c r="Y348" s="32"/>
      <c r="Z348" s="32"/>
      <c r="AA348" s="32"/>
      <c r="AB348" s="32"/>
      <c r="AC348" s="32"/>
      <c r="AD348" s="32"/>
      <c r="AE348" s="32"/>
      <c r="AR348" s="160" t="s">
        <v>140</v>
      </c>
      <c r="AT348" s="160" t="s">
        <v>136</v>
      </c>
      <c r="AU348" s="160" t="s">
        <v>83</v>
      </c>
      <c r="AY348" s="17" t="s">
        <v>134</v>
      </c>
      <c r="BE348" s="161">
        <f>IF(N348="základní",J348,0)</f>
        <v>0</v>
      </c>
      <c r="BF348" s="161">
        <f>IF(N348="snížená",J348,0)</f>
        <v>0</v>
      </c>
      <c r="BG348" s="161">
        <f>IF(N348="zákl. přenesená",J348,0)</f>
        <v>0</v>
      </c>
      <c r="BH348" s="161">
        <f>IF(N348="sníž. přenesená",J348,0)</f>
        <v>0</v>
      </c>
      <c r="BI348" s="161">
        <f>IF(N348="nulová",J348,0)</f>
        <v>0</v>
      </c>
      <c r="BJ348" s="17" t="s">
        <v>81</v>
      </c>
      <c r="BK348" s="161">
        <f>ROUND(I348*H348,2)</f>
        <v>0</v>
      </c>
      <c r="BL348" s="17" t="s">
        <v>140</v>
      </c>
      <c r="BM348" s="160" t="s">
        <v>475</v>
      </c>
    </row>
    <row r="349" spans="1:65" s="2" customFormat="1" ht="117">
      <c r="A349" s="32"/>
      <c r="B349" s="33"/>
      <c r="C349" s="32"/>
      <c r="D349" s="162" t="s">
        <v>142</v>
      </c>
      <c r="E349" s="32"/>
      <c r="F349" s="163" t="s">
        <v>476</v>
      </c>
      <c r="G349" s="32"/>
      <c r="H349" s="32"/>
      <c r="I349" s="164"/>
      <c r="J349" s="32"/>
      <c r="K349" s="32"/>
      <c r="L349" s="33"/>
      <c r="M349" s="165"/>
      <c r="N349" s="166"/>
      <c r="O349" s="58"/>
      <c r="P349" s="58"/>
      <c r="Q349" s="58"/>
      <c r="R349" s="58"/>
      <c r="S349" s="58"/>
      <c r="T349" s="59"/>
      <c r="U349" s="32"/>
      <c r="V349" s="32"/>
      <c r="W349" s="32"/>
      <c r="X349" s="32"/>
      <c r="Y349" s="32"/>
      <c r="Z349" s="32"/>
      <c r="AA349" s="32"/>
      <c r="AB349" s="32"/>
      <c r="AC349" s="32"/>
      <c r="AD349" s="32"/>
      <c r="AE349" s="32"/>
      <c r="AT349" s="17" t="s">
        <v>142</v>
      </c>
      <c r="AU349" s="17" t="s">
        <v>83</v>
      </c>
    </row>
    <row r="350" spans="1:65" s="2" customFormat="1" ht="19.5">
      <c r="A350" s="32"/>
      <c r="B350" s="33"/>
      <c r="C350" s="32"/>
      <c r="D350" s="162" t="s">
        <v>144</v>
      </c>
      <c r="E350" s="32"/>
      <c r="F350" s="167" t="s">
        <v>466</v>
      </c>
      <c r="G350" s="32"/>
      <c r="H350" s="32"/>
      <c r="I350" s="164"/>
      <c r="J350" s="32"/>
      <c r="K350" s="32"/>
      <c r="L350" s="33"/>
      <c r="M350" s="165"/>
      <c r="N350" s="166"/>
      <c r="O350" s="58"/>
      <c r="P350" s="58"/>
      <c r="Q350" s="58"/>
      <c r="R350" s="58"/>
      <c r="S350" s="58"/>
      <c r="T350" s="59"/>
      <c r="U350" s="32"/>
      <c r="V350" s="32"/>
      <c r="W350" s="32"/>
      <c r="X350" s="32"/>
      <c r="Y350" s="32"/>
      <c r="Z350" s="32"/>
      <c r="AA350" s="32"/>
      <c r="AB350" s="32"/>
      <c r="AC350" s="32"/>
      <c r="AD350" s="32"/>
      <c r="AE350" s="32"/>
      <c r="AT350" s="17" t="s">
        <v>144</v>
      </c>
      <c r="AU350" s="17" t="s">
        <v>83</v>
      </c>
    </row>
    <row r="351" spans="1:65" s="13" customFormat="1" ht="11.25">
      <c r="B351" s="168"/>
      <c r="D351" s="162" t="s">
        <v>146</v>
      </c>
      <c r="E351" s="169" t="s">
        <v>1</v>
      </c>
      <c r="F351" s="170" t="s">
        <v>83</v>
      </c>
      <c r="H351" s="171">
        <v>2</v>
      </c>
      <c r="I351" s="172"/>
      <c r="L351" s="168"/>
      <c r="M351" s="173"/>
      <c r="N351" s="174"/>
      <c r="O351" s="174"/>
      <c r="P351" s="174"/>
      <c r="Q351" s="174"/>
      <c r="R351" s="174"/>
      <c r="S351" s="174"/>
      <c r="T351" s="175"/>
      <c r="AT351" s="169" t="s">
        <v>146</v>
      </c>
      <c r="AU351" s="169" t="s">
        <v>83</v>
      </c>
      <c r="AV351" s="13" t="s">
        <v>83</v>
      </c>
      <c r="AW351" s="13" t="s">
        <v>32</v>
      </c>
      <c r="AX351" s="13" t="s">
        <v>81</v>
      </c>
      <c r="AY351" s="169" t="s">
        <v>134</v>
      </c>
    </row>
    <row r="352" spans="1:65" s="12" customFormat="1" ht="22.9" customHeight="1">
      <c r="B352" s="135"/>
      <c r="D352" s="136" t="s">
        <v>74</v>
      </c>
      <c r="E352" s="146" t="s">
        <v>477</v>
      </c>
      <c r="F352" s="146" t="s">
        <v>478</v>
      </c>
      <c r="I352" s="138"/>
      <c r="J352" s="147">
        <f>BK352</f>
        <v>0</v>
      </c>
      <c r="L352" s="135"/>
      <c r="M352" s="140"/>
      <c r="N352" s="141"/>
      <c r="O352" s="141"/>
      <c r="P352" s="142">
        <f>SUM(P353:P374)</f>
        <v>0</v>
      </c>
      <c r="Q352" s="141"/>
      <c r="R352" s="142">
        <f>SUM(R353:R374)</f>
        <v>0</v>
      </c>
      <c r="S352" s="141"/>
      <c r="T352" s="143">
        <f>SUM(T353:T374)</f>
        <v>0</v>
      </c>
      <c r="AR352" s="136" t="s">
        <v>81</v>
      </c>
      <c r="AT352" s="144" t="s">
        <v>74</v>
      </c>
      <c r="AU352" s="144" t="s">
        <v>81</v>
      </c>
      <c r="AY352" s="136" t="s">
        <v>134</v>
      </c>
      <c r="BK352" s="145">
        <f>SUM(BK353:BK374)</f>
        <v>0</v>
      </c>
    </row>
    <row r="353" spans="1:65" s="2" customFormat="1" ht="21.75" customHeight="1">
      <c r="A353" s="32"/>
      <c r="B353" s="148"/>
      <c r="C353" s="149" t="s">
        <v>479</v>
      </c>
      <c r="D353" s="149" t="s">
        <v>136</v>
      </c>
      <c r="E353" s="150" t="s">
        <v>480</v>
      </c>
      <c r="F353" s="151" t="s">
        <v>481</v>
      </c>
      <c r="G353" s="152" t="s">
        <v>363</v>
      </c>
      <c r="H353" s="153">
        <v>101.22</v>
      </c>
      <c r="I353" s="154"/>
      <c r="J353" s="155">
        <f>ROUND(I353*H353,2)</f>
        <v>0</v>
      </c>
      <c r="K353" s="151" t="s">
        <v>168</v>
      </c>
      <c r="L353" s="33"/>
      <c r="M353" s="156" t="s">
        <v>1</v>
      </c>
      <c r="N353" s="157" t="s">
        <v>40</v>
      </c>
      <c r="O353" s="58"/>
      <c r="P353" s="158">
        <f>O353*H353</f>
        <v>0</v>
      </c>
      <c r="Q353" s="158">
        <v>0</v>
      </c>
      <c r="R353" s="158">
        <f>Q353*H353</f>
        <v>0</v>
      </c>
      <c r="S353" s="158">
        <v>0</v>
      </c>
      <c r="T353" s="159">
        <f>S353*H353</f>
        <v>0</v>
      </c>
      <c r="U353" s="32"/>
      <c r="V353" s="32"/>
      <c r="W353" s="32"/>
      <c r="X353" s="32"/>
      <c r="Y353" s="32"/>
      <c r="Z353" s="32"/>
      <c r="AA353" s="32"/>
      <c r="AB353" s="32"/>
      <c r="AC353" s="32"/>
      <c r="AD353" s="32"/>
      <c r="AE353" s="32"/>
      <c r="AR353" s="160" t="s">
        <v>140</v>
      </c>
      <c r="AT353" s="160" t="s">
        <v>136</v>
      </c>
      <c r="AU353" s="160" t="s">
        <v>83</v>
      </c>
      <c r="AY353" s="17" t="s">
        <v>134</v>
      </c>
      <c r="BE353" s="161">
        <f>IF(N353="základní",J353,0)</f>
        <v>0</v>
      </c>
      <c r="BF353" s="161">
        <f>IF(N353="snížená",J353,0)</f>
        <v>0</v>
      </c>
      <c r="BG353" s="161">
        <f>IF(N353="zákl. přenesená",J353,0)</f>
        <v>0</v>
      </c>
      <c r="BH353" s="161">
        <f>IF(N353="sníž. přenesená",J353,0)</f>
        <v>0</v>
      </c>
      <c r="BI353" s="161">
        <f>IF(N353="nulová",J353,0)</f>
        <v>0</v>
      </c>
      <c r="BJ353" s="17" t="s">
        <v>81</v>
      </c>
      <c r="BK353" s="161">
        <f>ROUND(I353*H353,2)</f>
        <v>0</v>
      </c>
      <c r="BL353" s="17" t="s">
        <v>140</v>
      </c>
      <c r="BM353" s="160" t="s">
        <v>482</v>
      </c>
    </row>
    <row r="354" spans="1:65" s="2" customFormat="1" ht="19.5">
      <c r="A354" s="32"/>
      <c r="B354" s="33"/>
      <c r="C354" s="32"/>
      <c r="D354" s="162" t="s">
        <v>142</v>
      </c>
      <c r="E354" s="32"/>
      <c r="F354" s="163" t="s">
        <v>483</v>
      </c>
      <c r="G354" s="32"/>
      <c r="H354" s="32"/>
      <c r="I354" s="164"/>
      <c r="J354" s="32"/>
      <c r="K354" s="32"/>
      <c r="L354" s="33"/>
      <c r="M354" s="165"/>
      <c r="N354" s="166"/>
      <c r="O354" s="58"/>
      <c r="P354" s="58"/>
      <c r="Q354" s="58"/>
      <c r="R354" s="58"/>
      <c r="S354" s="58"/>
      <c r="T354" s="59"/>
      <c r="U354" s="32"/>
      <c r="V354" s="32"/>
      <c r="W354" s="32"/>
      <c r="X354" s="32"/>
      <c r="Y354" s="32"/>
      <c r="Z354" s="32"/>
      <c r="AA354" s="32"/>
      <c r="AB354" s="32"/>
      <c r="AC354" s="32"/>
      <c r="AD354" s="32"/>
      <c r="AE354" s="32"/>
      <c r="AT354" s="17" t="s">
        <v>142</v>
      </c>
      <c r="AU354" s="17" t="s">
        <v>83</v>
      </c>
    </row>
    <row r="355" spans="1:65" s="13" customFormat="1" ht="11.25">
      <c r="B355" s="168"/>
      <c r="D355" s="162" t="s">
        <v>146</v>
      </c>
      <c r="E355" s="169" t="s">
        <v>1</v>
      </c>
      <c r="F355" s="170" t="s">
        <v>484</v>
      </c>
      <c r="H355" s="171">
        <v>13.72</v>
      </c>
      <c r="I355" s="172"/>
      <c r="L355" s="168"/>
      <c r="M355" s="173"/>
      <c r="N355" s="174"/>
      <c r="O355" s="174"/>
      <c r="P355" s="174"/>
      <c r="Q355" s="174"/>
      <c r="R355" s="174"/>
      <c r="S355" s="174"/>
      <c r="T355" s="175"/>
      <c r="AT355" s="169" t="s">
        <v>146</v>
      </c>
      <c r="AU355" s="169" t="s">
        <v>83</v>
      </c>
      <c r="AV355" s="13" t="s">
        <v>83</v>
      </c>
      <c r="AW355" s="13" t="s">
        <v>32</v>
      </c>
      <c r="AX355" s="13" t="s">
        <v>75</v>
      </c>
      <c r="AY355" s="169" t="s">
        <v>134</v>
      </c>
    </row>
    <row r="356" spans="1:65" s="13" customFormat="1" ht="11.25">
      <c r="B356" s="168"/>
      <c r="D356" s="162" t="s">
        <v>146</v>
      </c>
      <c r="E356" s="169" t="s">
        <v>1</v>
      </c>
      <c r="F356" s="170" t="s">
        <v>485</v>
      </c>
      <c r="H356" s="171">
        <v>87.5</v>
      </c>
      <c r="I356" s="172"/>
      <c r="L356" s="168"/>
      <c r="M356" s="173"/>
      <c r="N356" s="174"/>
      <c r="O356" s="174"/>
      <c r="P356" s="174"/>
      <c r="Q356" s="174"/>
      <c r="R356" s="174"/>
      <c r="S356" s="174"/>
      <c r="T356" s="175"/>
      <c r="AT356" s="169" t="s">
        <v>146</v>
      </c>
      <c r="AU356" s="169" t="s">
        <v>83</v>
      </c>
      <c r="AV356" s="13" t="s">
        <v>83</v>
      </c>
      <c r="AW356" s="13" t="s">
        <v>32</v>
      </c>
      <c r="AX356" s="13" t="s">
        <v>75</v>
      </c>
      <c r="AY356" s="169" t="s">
        <v>134</v>
      </c>
    </row>
    <row r="357" spans="1:65" s="15" customFormat="1" ht="11.25">
      <c r="B357" s="183"/>
      <c r="D357" s="162" t="s">
        <v>146</v>
      </c>
      <c r="E357" s="184" t="s">
        <v>1</v>
      </c>
      <c r="F357" s="185" t="s">
        <v>328</v>
      </c>
      <c r="H357" s="186">
        <v>101.22</v>
      </c>
      <c r="I357" s="187"/>
      <c r="L357" s="183"/>
      <c r="M357" s="188"/>
      <c r="N357" s="189"/>
      <c r="O357" s="189"/>
      <c r="P357" s="189"/>
      <c r="Q357" s="189"/>
      <c r="R357" s="189"/>
      <c r="S357" s="189"/>
      <c r="T357" s="190"/>
      <c r="AT357" s="184" t="s">
        <v>146</v>
      </c>
      <c r="AU357" s="184" t="s">
        <v>83</v>
      </c>
      <c r="AV357" s="15" t="s">
        <v>140</v>
      </c>
      <c r="AW357" s="15" t="s">
        <v>32</v>
      </c>
      <c r="AX357" s="15" t="s">
        <v>81</v>
      </c>
      <c r="AY357" s="184" t="s">
        <v>134</v>
      </c>
    </row>
    <row r="358" spans="1:65" s="2" customFormat="1" ht="24">
      <c r="A358" s="32"/>
      <c r="B358" s="148"/>
      <c r="C358" s="149" t="s">
        <v>486</v>
      </c>
      <c r="D358" s="149" t="s">
        <v>136</v>
      </c>
      <c r="E358" s="150" t="s">
        <v>487</v>
      </c>
      <c r="F358" s="151" t="s">
        <v>488</v>
      </c>
      <c r="G358" s="152" t="s">
        <v>363</v>
      </c>
      <c r="H358" s="153">
        <v>910.98</v>
      </c>
      <c r="I358" s="154"/>
      <c r="J358" s="155">
        <f>ROUND(I358*H358,2)</f>
        <v>0</v>
      </c>
      <c r="K358" s="151" t="s">
        <v>168</v>
      </c>
      <c r="L358" s="33"/>
      <c r="M358" s="156" t="s">
        <v>1</v>
      </c>
      <c r="N358" s="157" t="s">
        <v>40</v>
      </c>
      <c r="O358" s="58"/>
      <c r="P358" s="158">
        <f>O358*H358</f>
        <v>0</v>
      </c>
      <c r="Q358" s="158">
        <v>0</v>
      </c>
      <c r="R358" s="158">
        <f>Q358*H358</f>
        <v>0</v>
      </c>
      <c r="S358" s="158">
        <v>0</v>
      </c>
      <c r="T358" s="159">
        <f>S358*H358</f>
        <v>0</v>
      </c>
      <c r="U358" s="32"/>
      <c r="V358" s="32"/>
      <c r="W358" s="32"/>
      <c r="X358" s="32"/>
      <c r="Y358" s="32"/>
      <c r="Z358" s="32"/>
      <c r="AA358" s="32"/>
      <c r="AB358" s="32"/>
      <c r="AC358" s="32"/>
      <c r="AD358" s="32"/>
      <c r="AE358" s="32"/>
      <c r="AR358" s="160" t="s">
        <v>140</v>
      </c>
      <c r="AT358" s="160" t="s">
        <v>136</v>
      </c>
      <c r="AU358" s="160" t="s">
        <v>83</v>
      </c>
      <c r="AY358" s="17" t="s">
        <v>134</v>
      </c>
      <c r="BE358" s="161">
        <f>IF(N358="základní",J358,0)</f>
        <v>0</v>
      </c>
      <c r="BF358" s="161">
        <f>IF(N358="snížená",J358,0)</f>
        <v>0</v>
      </c>
      <c r="BG358" s="161">
        <f>IF(N358="zákl. přenesená",J358,0)</f>
        <v>0</v>
      </c>
      <c r="BH358" s="161">
        <f>IF(N358="sníž. přenesená",J358,0)</f>
        <v>0</v>
      </c>
      <c r="BI358" s="161">
        <f>IF(N358="nulová",J358,0)</f>
        <v>0</v>
      </c>
      <c r="BJ358" s="17" t="s">
        <v>81</v>
      </c>
      <c r="BK358" s="161">
        <f>ROUND(I358*H358,2)</f>
        <v>0</v>
      </c>
      <c r="BL358" s="17" t="s">
        <v>140</v>
      </c>
      <c r="BM358" s="160" t="s">
        <v>489</v>
      </c>
    </row>
    <row r="359" spans="1:65" s="2" customFormat="1" ht="29.25">
      <c r="A359" s="32"/>
      <c r="B359" s="33"/>
      <c r="C359" s="32"/>
      <c r="D359" s="162" t="s">
        <v>142</v>
      </c>
      <c r="E359" s="32"/>
      <c r="F359" s="163" t="s">
        <v>490</v>
      </c>
      <c r="G359" s="32"/>
      <c r="H359" s="32"/>
      <c r="I359" s="164"/>
      <c r="J359" s="32"/>
      <c r="K359" s="32"/>
      <c r="L359" s="33"/>
      <c r="M359" s="165"/>
      <c r="N359" s="166"/>
      <c r="O359" s="58"/>
      <c r="P359" s="58"/>
      <c r="Q359" s="58"/>
      <c r="R359" s="58"/>
      <c r="S359" s="58"/>
      <c r="T359" s="59"/>
      <c r="U359" s="32"/>
      <c r="V359" s="32"/>
      <c r="W359" s="32"/>
      <c r="X359" s="32"/>
      <c r="Y359" s="32"/>
      <c r="Z359" s="32"/>
      <c r="AA359" s="32"/>
      <c r="AB359" s="32"/>
      <c r="AC359" s="32"/>
      <c r="AD359" s="32"/>
      <c r="AE359" s="32"/>
      <c r="AT359" s="17" t="s">
        <v>142</v>
      </c>
      <c r="AU359" s="17" t="s">
        <v>83</v>
      </c>
    </row>
    <row r="360" spans="1:65" s="13" customFormat="1" ht="11.25">
      <c r="B360" s="168"/>
      <c r="D360" s="162" t="s">
        <v>146</v>
      </c>
      <c r="F360" s="170" t="s">
        <v>491</v>
      </c>
      <c r="H360" s="171">
        <v>910.98</v>
      </c>
      <c r="I360" s="172"/>
      <c r="L360" s="168"/>
      <c r="M360" s="173"/>
      <c r="N360" s="174"/>
      <c r="O360" s="174"/>
      <c r="P360" s="174"/>
      <c r="Q360" s="174"/>
      <c r="R360" s="174"/>
      <c r="S360" s="174"/>
      <c r="T360" s="175"/>
      <c r="AT360" s="169" t="s">
        <v>146</v>
      </c>
      <c r="AU360" s="169" t="s">
        <v>83</v>
      </c>
      <c r="AV360" s="13" t="s">
        <v>83</v>
      </c>
      <c r="AW360" s="13" t="s">
        <v>3</v>
      </c>
      <c r="AX360" s="13" t="s">
        <v>81</v>
      </c>
      <c r="AY360" s="169" t="s">
        <v>134</v>
      </c>
    </row>
    <row r="361" spans="1:65" s="2" customFormat="1" ht="21.75" customHeight="1">
      <c r="A361" s="32"/>
      <c r="B361" s="148"/>
      <c r="C361" s="149" t="s">
        <v>492</v>
      </c>
      <c r="D361" s="149" t="s">
        <v>136</v>
      </c>
      <c r="E361" s="150" t="s">
        <v>493</v>
      </c>
      <c r="F361" s="151" t="s">
        <v>494</v>
      </c>
      <c r="G361" s="152" t="s">
        <v>363</v>
      </c>
      <c r="H361" s="153">
        <v>28.7</v>
      </c>
      <c r="I361" s="154"/>
      <c r="J361" s="155">
        <f>ROUND(I361*H361,2)</f>
        <v>0</v>
      </c>
      <c r="K361" s="151" t="s">
        <v>168</v>
      </c>
      <c r="L361" s="33"/>
      <c r="M361" s="156" t="s">
        <v>1</v>
      </c>
      <c r="N361" s="157" t="s">
        <v>40</v>
      </c>
      <c r="O361" s="58"/>
      <c r="P361" s="158">
        <f>O361*H361</f>
        <v>0</v>
      </c>
      <c r="Q361" s="158">
        <v>0</v>
      </c>
      <c r="R361" s="158">
        <f>Q361*H361</f>
        <v>0</v>
      </c>
      <c r="S361" s="158">
        <v>0</v>
      </c>
      <c r="T361" s="159">
        <f>S361*H361</f>
        <v>0</v>
      </c>
      <c r="U361" s="32"/>
      <c r="V361" s="32"/>
      <c r="W361" s="32"/>
      <c r="X361" s="32"/>
      <c r="Y361" s="32"/>
      <c r="Z361" s="32"/>
      <c r="AA361" s="32"/>
      <c r="AB361" s="32"/>
      <c r="AC361" s="32"/>
      <c r="AD361" s="32"/>
      <c r="AE361" s="32"/>
      <c r="AR361" s="160" t="s">
        <v>140</v>
      </c>
      <c r="AT361" s="160" t="s">
        <v>136</v>
      </c>
      <c r="AU361" s="160" t="s">
        <v>83</v>
      </c>
      <c r="AY361" s="17" t="s">
        <v>134</v>
      </c>
      <c r="BE361" s="161">
        <f>IF(N361="základní",J361,0)</f>
        <v>0</v>
      </c>
      <c r="BF361" s="161">
        <f>IF(N361="snížená",J361,0)</f>
        <v>0</v>
      </c>
      <c r="BG361" s="161">
        <f>IF(N361="zákl. přenesená",J361,0)</f>
        <v>0</v>
      </c>
      <c r="BH361" s="161">
        <f>IF(N361="sníž. přenesená",J361,0)</f>
        <v>0</v>
      </c>
      <c r="BI361" s="161">
        <f>IF(N361="nulová",J361,0)</f>
        <v>0</v>
      </c>
      <c r="BJ361" s="17" t="s">
        <v>81</v>
      </c>
      <c r="BK361" s="161">
        <f>ROUND(I361*H361,2)</f>
        <v>0</v>
      </c>
      <c r="BL361" s="17" t="s">
        <v>140</v>
      </c>
      <c r="BM361" s="160" t="s">
        <v>495</v>
      </c>
    </row>
    <row r="362" spans="1:65" s="2" customFormat="1" ht="19.5">
      <c r="A362" s="32"/>
      <c r="B362" s="33"/>
      <c r="C362" s="32"/>
      <c r="D362" s="162" t="s">
        <v>142</v>
      </c>
      <c r="E362" s="32"/>
      <c r="F362" s="163" t="s">
        <v>496</v>
      </c>
      <c r="G362" s="32"/>
      <c r="H362" s="32"/>
      <c r="I362" s="164"/>
      <c r="J362" s="32"/>
      <c r="K362" s="32"/>
      <c r="L362" s="33"/>
      <c r="M362" s="165"/>
      <c r="N362" s="166"/>
      <c r="O362" s="58"/>
      <c r="P362" s="58"/>
      <c r="Q362" s="58"/>
      <c r="R362" s="58"/>
      <c r="S362" s="58"/>
      <c r="T362" s="59"/>
      <c r="U362" s="32"/>
      <c r="V362" s="32"/>
      <c r="W362" s="32"/>
      <c r="X362" s="32"/>
      <c r="Y362" s="32"/>
      <c r="Z362" s="32"/>
      <c r="AA362" s="32"/>
      <c r="AB362" s="32"/>
      <c r="AC362" s="32"/>
      <c r="AD362" s="32"/>
      <c r="AE362" s="32"/>
      <c r="AT362" s="17" t="s">
        <v>142</v>
      </c>
      <c r="AU362" s="17" t="s">
        <v>83</v>
      </c>
    </row>
    <row r="363" spans="1:65" s="13" customFormat="1" ht="11.25">
      <c r="B363" s="168"/>
      <c r="D363" s="162" t="s">
        <v>146</v>
      </c>
      <c r="E363" s="169" t="s">
        <v>1</v>
      </c>
      <c r="F363" s="170" t="s">
        <v>497</v>
      </c>
      <c r="H363" s="171">
        <v>28.7</v>
      </c>
      <c r="I363" s="172"/>
      <c r="L363" s="168"/>
      <c r="M363" s="173"/>
      <c r="N363" s="174"/>
      <c r="O363" s="174"/>
      <c r="P363" s="174"/>
      <c r="Q363" s="174"/>
      <c r="R363" s="174"/>
      <c r="S363" s="174"/>
      <c r="T363" s="175"/>
      <c r="AT363" s="169" t="s">
        <v>146</v>
      </c>
      <c r="AU363" s="169" t="s">
        <v>83</v>
      </c>
      <c r="AV363" s="13" t="s">
        <v>83</v>
      </c>
      <c r="AW363" s="13" t="s">
        <v>32</v>
      </c>
      <c r="AX363" s="13" t="s">
        <v>81</v>
      </c>
      <c r="AY363" s="169" t="s">
        <v>134</v>
      </c>
    </row>
    <row r="364" spans="1:65" s="2" customFormat="1" ht="24">
      <c r="A364" s="32"/>
      <c r="B364" s="148"/>
      <c r="C364" s="149" t="s">
        <v>498</v>
      </c>
      <c r="D364" s="149" t="s">
        <v>136</v>
      </c>
      <c r="E364" s="150" t="s">
        <v>499</v>
      </c>
      <c r="F364" s="151" t="s">
        <v>500</v>
      </c>
      <c r="G364" s="152" t="s">
        <v>363</v>
      </c>
      <c r="H364" s="153">
        <v>258.3</v>
      </c>
      <c r="I364" s="154"/>
      <c r="J364" s="155">
        <f>ROUND(I364*H364,2)</f>
        <v>0</v>
      </c>
      <c r="K364" s="151" t="s">
        <v>168</v>
      </c>
      <c r="L364" s="33"/>
      <c r="M364" s="156" t="s">
        <v>1</v>
      </c>
      <c r="N364" s="157" t="s">
        <v>40</v>
      </c>
      <c r="O364" s="58"/>
      <c r="P364" s="158">
        <f>O364*H364</f>
        <v>0</v>
      </c>
      <c r="Q364" s="158">
        <v>0</v>
      </c>
      <c r="R364" s="158">
        <f>Q364*H364</f>
        <v>0</v>
      </c>
      <c r="S364" s="158">
        <v>0</v>
      </c>
      <c r="T364" s="159">
        <f>S364*H364</f>
        <v>0</v>
      </c>
      <c r="U364" s="32"/>
      <c r="V364" s="32"/>
      <c r="W364" s="32"/>
      <c r="X364" s="32"/>
      <c r="Y364" s="32"/>
      <c r="Z364" s="32"/>
      <c r="AA364" s="32"/>
      <c r="AB364" s="32"/>
      <c r="AC364" s="32"/>
      <c r="AD364" s="32"/>
      <c r="AE364" s="32"/>
      <c r="AR364" s="160" t="s">
        <v>140</v>
      </c>
      <c r="AT364" s="160" t="s">
        <v>136</v>
      </c>
      <c r="AU364" s="160" t="s">
        <v>83</v>
      </c>
      <c r="AY364" s="17" t="s">
        <v>134</v>
      </c>
      <c r="BE364" s="161">
        <f>IF(N364="základní",J364,0)</f>
        <v>0</v>
      </c>
      <c r="BF364" s="161">
        <f>IF(N364="snížená",J364,0)</f>
        <v>0</v>
      </c>
      <c r="BG364" s="161">
        <f>IF(N364="zákl. přenesená",J364,0)</f>
        <v>0</v>
      </c>
      <c r="BH364" s="161">
        <f>IF(N364="sníž. přenesená",J364,0)</f>
        <v>0</v>
      </c>
      <c r="BI364" s="161">
        <f>IF(N364="nulová",J364,0)</f>
        <v>0</v>
      </c>
      <c r="BJ364" s="17" t="s">
        <v>81</v>
      </c>
      <c r="BK364" s="161">
        <f>ROUND(I364*H364,2)</f>
        <v>0</v>
      </c>
      <c r="BL364" s="17" t="s">
        <v>140</v>
      </c>
      <c r="BM364" s="160" t="s">
        <v>501</v>
      </c>
    </row>
    <row r="365" spans="1:65" s="2" customFormat="1" ht="29.25">
      <c r="A365" s="32"/>
      <c r="B365" s="33"/>
      <c r="C365" s="32"/>
      <c r="D365" s="162" t="s">
        <v>142</v>
      </c>
      <c r="E365" s="32"/>
      <c r="F365" s="163" t="s">
        <v>490</v>
      </c>
      <c r="G365" s="32"/>
      <c r="H365" s="32"/>
      <c r="I365" s="164"/>
      <c r="J365" s="32"/>
      <c r="K365" s="32"/>
      <c r="L365" s="33"/>
      <c r="M365" s="165"/>
      <c r="N365" s="166"/>
      <c r="O365" s="58"/>
      <c r="P365" s="58"/>
      <c r="Q365" s="58"/>
      <c r="R365" s="58"/>
      <c r="S365" s="58"/>
      <c r="T365" s="59"/>
      <c r="U365" s="32"/>
      <c r="V365" s="32"/>
      <c r="W365" s="32"/>
      <c r="X365" s="32"/>
      <c r="Y365" s="32"/>
      <c r="Z365" s="32"/>
      <c r="AA365" s="32"/>
      <c r="AB365" s="32"/>
      <c r="AC365" s="32"/>
      <c r="AD365" s="32"/>
      <c r="AE365" s="32"/>
      <c r="AT365" s="17" t="s">
        <v>142</v>
      </c>
      <c r="AU365" s="17" t="s">
        <v>83</v>
      </c>
    </row>
    <row r="366" spans="1:65" s="13" customFormat="1" ht="11.25">
      <c r="B366" s="168"/>
      <c r="D366" s="162" t="s">
        <v>146</v>
      </c>
      <c r="F366" s="170" t="s">
        <v>502</v>
      </c>
      <c r="H366" s="171">
        <v>258.3</v>
      </c>
      <c r="I366" s="172"/>
      <c r="L366" s="168"/>
      <c r="M366" s="173"/>
      <c r="N366" s="174"/>
      <c r="O366" s="174"/>
      <c r="P366" s="174"/>
      <c r="Q366" s="174"/>
      <c r="R366" s="174"/>
      <c r="S366" s="174"/>
      <c r="T366" s="175"/>
      <c r="AT366" s="169" t="s">
        <v>146</v>
      </c>
      <c r="AU366" s="169" t="s">
        <v>83</v>
      </c>
      <c r="AV366" s="13" t="s">
        <v>83</v>
      </c>
      <c r="AW366" s="13" t="s">
        <v>3</v>
      </c>
      <c r="AX366" s="13" t="s">
        <v>81</v>
      </c>
      <c r="AY366" s="169" t="s">
        <v>134</v>
      </c>
    </row>
    <row r="367" spans="1:65" s="2" customFormat="1" ht="24">
      <c r="A367" s="32"/>
      <c r="B367" s="148"/>
      <c r="C367" s="149" t="s">
        <v>503</v>
      </c>
      <c r="D367" s="149" t="s">
        <v>136</v>
      </c>
      <c r="E367" s="150" t="s">
        <v>504</v>
      </c>
      <c r="F367" s="151" t="s">
        <v>505</v>
      </c>
      <c r="G367" s="152" t="s">
        <v>363</v>
      </c>
      <c r="H367" s="153">
        <v>132.10400000000001</v>
      </c>
      <c r="I367" s="154"/>
      <c r="J367" s="155">
        <f>ROUND(I367*H367,2)</f>
        <v>0</v>
      </c>
      <c r="K367" s="151" t="s">
        <v>168</v>
      </c>
      <c r="L367" s="33"/>
      <c r="M367" s="156" t="s">
        <v>1</v>
      </c>
      <c r="N367" s="157" t="s">
        <v>40</v>
      </c>
      <c r="O367" s="58"/>
      <c r="P367" s="158">
        <f>O367*H367</f>
        <v>0</v>
      </c>
      <c r="Q367" s="158">
        <v>0</v>
      </c>
      <c r="R367" s="158">
        <f>Q367*H367</f>
        <v>0</v>
      </c>
      <c r="S367" s="158">
        <v>0</v>
      </c>
      <c r="T367" s="159">
        <f>S367*H367</f>
        <v>0</v>
      </c>
      <c r="U367" s="32"/>
      <c r="V367" s="32"/>
      <c r="W367" s="32"/>
      <c r="X367" s="32"/>
      <c r="Y367" s="32"/>
      <c r="Z367" s="32"/>
      <c r="AA367" s="32"/>
      <c r="AB367" s="32"/>
      <c r="AC367" s="32"/>
      <c r="AD367" s="32"/>
      <c r="AE367" s="32"/>
      <c r="AR367" s="160" t="s">
        <v>140</v>
      </c>
      <c r="AT367" s="160" t="s">
        <v>136</v>
      </c>
      <c r="AU367" s="160" t="s">
        <v>83</v>
      </c>
      <c r="AY367" s="17" t="s">
        <v>134</v>
      </c>
      <c r="BE367" s="161">
        <f>IF(N367="základní",J367,0)</f>
        <v>0</v>
      </c>
      <c r="BF367" s="161">
        <f>IF(N367="snížená",J367,0)</f>
        <v>0</v>
      </c>
      <c r="BG367" s="161">
        <f>IF(N367="zákl. přenesená",J367,0)</f>
        <v>0</v>
      </c>
      <c r="BH367" s="161">
        <f>IF(N367="sníž. přenesená",J367,0)</f>
        <v>0</v>
      </c>
      <c r="BI367" s="161">
        <f>IF(N367="nulová",J367,0)</f>
        <v>0</v>
      </c>
      <c r="BJ367" s="17" t="s">
        <v>81</v>
      </c>
      <c r="BK367" s="161">
        <f>ROUND(I367*H367,2)</f>
        <v>0</v>
      </c>
      <c r="BL367" s="17" t="s">
        <v>140</v>
      </c>
      <c r="BM367" s="160" t="s">
        <v>506</v>
      </c>
    </row>
    <row r="368" spans="1:65" s="2" customFormat="1" ht="11.25">
      <c r="A368" s="32"/>
      <c r="B368" s="33"/>
      <c r="C368" s="32"/>
      <c r="D368" s="162" t="s">
        <v>142</v>
      </c>
      <c r="E368" s="32"/>
      <c r="F368" s="163" t="s">
        <v>507</v>
      </c>
      <c r="G368" s="32"/>
      <c r="H368" s="32"/>
      <c r="I368" s="164"/>
      <c r="J368" s="32"/>
      <c r="K368" s="32"/>
      <c r="L368" s="33"/>
      <c r="M368" s="165"/>
      <c r="N368" s="166"/>
      <c r="O368" s="58"/>
      <c r="P368" s="58"/>
      <c r="Q368" s="58"/>
      <c r="R368" s="58"/>
      <c r="S368" s="58"/>
      <c r="T368" s="59"/>
      <c r="U368" s="32"/>
      <c r="V368" s="32"/>
      <c r="W368" s="32"/>
      <c r="X368" s="32"/>
      <c r="Y368" s="32"/>
      <c r="Z368" s="32"/>
      <c r="AA368" s="32"/>
      <c r="AB368" s="32"/>
      <c r="AC368" s="32"/>
      <c r="AD368" s="32"/>
      <c r="AE368" s="32"/>
      <c r="AT368" s="17" t="s">
        <v>142</v>
      </c>
      <c r="AU368" s="17" t="s">
        <v>83</v>
      </c>
    </row>
    <row r="369" spans="1:65" s="2" customFormat="1" ht="36">
      <c r="A369" s="32"/>
      <c r="B369" s="148"/>
      <c r="C369" s="149" t="s">
        <v>508</v>
      </c>
      <c r="D369" s="149" t="s">
        <v>136</v>
      </c>
      <c r="E369" s="150" t="s">
        <v>509</v>
      </c>
      <c r="F369" s="151" t="s">
        <v>510</v>
      </c>
      <c r="G369" s="152" t="s">
        <v>363</v>
      </c>
      <c r="H369" s="153">
        <v>116.2</v>
      </c>
      <c r="I369" s="154"/>
      <c r="J369" s="155">
        <f>ROUND(I369*H369,2)</f>
        <v>0</v>
      </c>
      <c r="K369" s="151" t="s">
        <v>168</v>
      </c>
      <c r="L369" s="33"/>
      <c r="M369" s="156" t="s">
        <v>1</v>
      </c>
      <c r="N369" s="157" t="s">
        <v>40</v>
      </c>
      <c r="O369" s="58"/>
      <c r="P369" s="158">
        <f>O369*H369</f>
        <v>0</v>
      </c>
      <c r="Q369" s="158">
        <v>0</v>
      </c>
      <c r="R369" s="158">
        <f>Q369*H369</f>
        <v>0</v>
      </c>
      <c r="S369" s="158">
        <v>0</v>
      </c>
      <c r="T369" s="159">
        <f>S369*H369</f>
        <v>0</v>
      </c>
      <c r="U369" s="32"/>
      <c r="V369" s="32"/>
      <c r="W369" s="32"/>
      <c r="X369" s="32"/>
      <c r="Y369" s="32"/>
      <c r="Z369" s="32"/>
      <c r="AA369" s="32"/>
      <c r="AB369" s="32"/>
      <c r="AC369" s="32"/>
      <c r="AD369" s="32"/>
      <c r="AE369" s="32"/>
      <c r="AR369" s="160" t="s">
        <v>140</v>
      </c>
      <c r="AT369" s="160" t="s">
        <v>136</v>
      </c>
      <c r="AU369" s="160" t="s">
        <v>83</v>
      </c>
      <c r="AY369" s="17" t="s">
        <v>134</v>
      </c>
      <c r="BE369" s="161">
        <f>IF(N369="základní",J369,0)</f>
        <v>0</v>
      </c>
      <c r="BF369" s="161">
        <f>IF(N369="snížená",J369,0)</f>
        <v>0</v>
      </c>
      <c r="BG369" s="161">
        <f>IF(N369="zákl. přenesená",J369,0)</f>
        <v>0</v>
      </c>
      <c r="BH369" s="161">
        <f>IF(N369="sníž. přenesená",J369,0)</f>
        <v>0</v>
      </c>
      <c r="BI369" s="161">
        <f>IF(N369="nulová",J369,0)</f>
        <v>0</v>
      </c>
      <c r="BJ369" s="17" t="s">
        <v>81</v>
      </c>
      <c r="BK369" s="161">
        <f>ROUND(I369*H369,2)</f>
        <v>0</v>
      </c>
      <c r="BL369" s="17" t="s">
        <v>140</v>
      </c>
      <c r="BM369" s="160" t="s">
        <v>511</v>
      </c>
    </row>
    <row r="370" spans="1:65" s="2" customFormat="1" ht="29.25">
      <c r="A370" s="32"/>
      <c r="B370" s="33"/>
      <c r="C370" s="32"/>
      <c r="D370" s="162" t="s">
        <v>142</v>
      </c>
      <c r="E370" s="32"/>
      <c r="F370" s="163" t="s">
        <v>512</v>
      </c>
      <c r="G370" s="32"/>
      <c r="H370" s="32"/>
      <c r="I370" s="164"/>
      <c r="J370" s="32"/>
      <c r="K370" s="32"/>
      <c r="L370" s="33"/>
      <c r="M370" s="165"/>
      <c r="N370" s="166"/>
      <c r="O370" s="58"/>
      <c r="P370" s="58"/>
      <c r="Q370" s="58"/>
      <c r="R370" s="58"/>
      <c r="S370" s="58"/>
      <c r="T370" s="59"/>
      <c r="U370" s="32"/>
      <c r="V370" s="32"/>
      <c r="W370" s="32"/>
      <c r="X370" s="32"/>
      <c r="Y370" s="32"/>
      <c r="Z370" s="32"/>
      <c r="AA370" s="32"/>
      <c r="AB370" s="32"/>
      <c r="AC370" s="32"/>
      <c r="AD370" s="32"/>
      <c r="AE370" s="32"/>
      <c r="AT370" s="17" t="s">
        <v>142</v>
      </c>
      <c r="AU370" s="17" t="s">
        <v>83</v>
      </c>
    </row>
    <row r="371" spans="1:65" s="13" customFormat="1" ht="11.25">
      <c r="B371" s="168"/>
      <c r="D371" s="162" t="s">
        <v>146</v>
      </c>
      <c r="E371" s="169" t="s">
        <v>1</v>
      </c>
      <c r="F371" s="170" t="s">
        <v>513</v>
      </c>
      <c r="H371" s="171">
        <v>116.2</v>
      </c>
      <c r="I371" s="172"/>
      <c r="L371" s="168"/>
      <c r="M371" s="173"/>
      <c r="N371" s="174"/>
      <c r="O371" s="174"/>
      <c r="P371" s="174"/>
      <c r="Q371" s="174"/>
      <c r="R371" s="174"/>
      <c r="S371" s="174"/>
      <c r="T371" s="175"/>
      <c r="AT371" s="169" t="s">
        <v>146</v>
      </c>
      <c r="AU371" s="169" t="s">
        <v>83</v>
      </c>
      <c r="AV371" s="13" t="s">
        <v>83</v>
      </c>
      <c r="AW371" s="13" t="s">
        <v>32</v>
      </c>
      <c r="AX371" s="13" t="s">
        <v>81</v>
      </c>
      <c r="AY371" s="169" t="s">
        <v>134</v>
      </c>
    </row>
    <row r="372" spans="1:65" s="2" customFormat="1" ht="44.25" customHeight="1">
      <c r="A372" s="32"/>
      <c r="B372" s="148"/>
      <c r="C372" s="149" t="s">
        <v>514</v>
      </c>
      <c r="D372" s="149" t="s">
        <v>136</v>
      </c>
      <c r="E372" s="150" t="s">
        <v>515</v>
      </c>
      <c r="F372" s="151" t="s">
        <v>378</v>
      </c>
      <c r="G372" s="152" t="s">
        <v>363</v>
      </c>
      <c r="H372" s="153">
        <v>13.72</v>
      </c>
      <c r="I372" s="154"/>
      <c r="J372" s="155">
        <f>ROUND(I372*H372,2)</f>
        <v>0</v>
      </c>
      <c r="K372" s="151" t="s">
        <v>168</v>
      </c>
      <c r="L372" s="33"/>
      <c r="M372" s="156" t="s">
        <v>1</v>
      </c>
      <c r="N372" s="157" t="s">
        <v>40</v>
      </c>
      <c r="O372" s="58"/>
      <c r="P372" s="158">
        <f>O372*H372</f>
        <v>0</v>
      </c>
      <c r="Q372" s="158">
        <v>0</v>
      </c>
      <c r="R372" s="158">
        <f>Q372*H372</f>
        <v>0</v>
      </c>
      <c r="S372" s="158">
        <v>0</v>
      </c>
      <c r="T372" s="159">
        <f>S372*H372</f>
        <v>0</v>
      </c>
      <c r="U372" s="32"/>
      <c r="V372" s="32"/>
      <c r="W372" s="32"/>
      <c r="X372" s="32"/>
      <c r="Y372" s="32"/>
      <c r="Z372" s="32"/>
      <c r="AA372" s="32"/>
      <c r="AB372" s="32"/>
      <c r="AC372" s="32"/>
      <c r="AD372" s="32"/>
      <c r="AE372" s="32"/>
      <c r="AR372" s="160" t="s">
        <v>140</v>
      </c>
      <c r="AT372" s="160" t="s">
        <v>136</v>
      </c>
      <c r="AU372" s="160" t="s">
        <v>83</v>
      </c>
      <c r="AY372" s="17" t="s">
        <v>134</v>
      </c>
      <c r="BE372" s="161">
        <f>IF(N372="základní",J372,0)</f>
        <v>0</v>
      </c>
      <c r="BF372" s="161">
        <f>IF(N372="snížená",J372,0)</f>
        <v>0</v>
      </c>
      <c r="BG372" s="161">
        <f>IF(N372="zákl. přenesená",J372,0)</f>
        <v>0</v>
      </c>
      <c r="BH372" s="161">
        <f>IF(N372="sníž. přenesená",J372,0)</f>
        <v>0</v>
      </c>
      <c r="BI372" s="161">
        <f>IF(N372="nulová",J372,0)</f>
        <v>0</v>
      </c>
      <c r="BJ372" s="17" t="s">
        <v>81</v>
      </c>
      <c r="BK372" s="161">
        <f>ROUND(I372*H372,2)</f>
        <v>0</v>
      </c>
      <c r="BL372" s="17" t="s">
        <v>140</v>
      </c>
      <c r="BM372" s="160" t="s">
        <v>516</v>
      </c>
    </row>
    <row r="373" spans="1:65" s="2" customFormat="1" ht="29.25">
      <c r="A373" s="32"/>
      <c r="B373" s="33"/>
      <c r="C373" s="32"/>
      <c r="D373" s="162" t="s">
        <v>142</v>
      </c>
      <c r="E373" s="32"/>
      <c r="F373" s="163" t="s">
        <v>378</v>
      </c>
      <c r="G373" s="32"/>
      <c r="H373" s="32"/>
      <c r="I373" s="164"/>
      <c r="J373" s="32"/>
      <c r="K373" s="32"/>
      <c r="L373" s="33"/>
      <c r="M373" s="165"/>
      <c r="N373" s="166"/>
      <c r="O373" s="58"/>
      <c r="P373" s="58"/>
      <c r="Q373" s="58"/>
      <c r="R373" s="58"/>
      <c r="S373" s="58"/>
      <c r="T373" s="59"/>
      <c r="U373" s="32"/>
      <c r="V373" s="32"/>
      <c r="W373" s="32"/>
      <c r="X373" s="32"/>
      <c r="Y373" s="32"/>
      <c r="Z373" s="32"/>
      <c r="AA373" s="32"/>
      <c r="AB373" s="32"/>
      <c r="AC373" s="32"/>
      <c r="AD373" s="32"/>
      <c r="AE373" s="32"/>
      <c r="AT373" s="17" t="s">
        <v>142</v>
      </c>
      <c r="AU373" s="17" t="s">
        <v>83</v>
      </c>
    </row>
    <row r="374" spans="1:65" s="13" customFormat="1" ht="11.25">
      <c r="B374" s="168"/>
      <c r="D374" s="162" t="s">
        <v>146</v>
      </c>
      <c r="E374" s="169" t="s">
        <v>1</v>
      </c>
      <c r="F374" s="170" t="s">
        <v>517</v>
      </c>
      <c r="H374" s="171">
        <v>13.72</v>
      </c>
      <c r="I374" s="172"/>
      <c r="L374" s="168"/>
      <c r="M374" s="173"/>
      <c r="N374" s="174"/>
      <c r="O374" s="174"/>
      <c r="P374" s="174"/>
      <c r="Q374" s="174"/>
      <c r="R374" s="174"/>
      <c r="S374" s="174"/>
      <c r="T374" s="175"/>
      <c r="AT374" s="169" t="s">
        <v>146</v>
      </c>
      <c r="AU374" s="169" t="s">
        <v>83</v>
      </c>
      <c r="AV374" s="13" t="s">
        <v>83</v>
      </c>
      <c r="AW374" s="13" t="s">
        <v>32</v>
      </c>
      <c r="AX374" s="13" t="s">
        <v>81</v>
      </c>
      <c r="AY374" s="169" t="s">
        <v>134</v>
      </c>
    </row>
    <row r="375" spans="1:65" s="12" customFormat="1" ht="22.9" customHeight="1">
      <c r="B375" s="135"/>
      <c r="D375" s="136" t="s">
        <v>74</v>
      </c>
      <c r="E375" s="146" t="s">
        <v>518</v>
      </c>
      <c r="F375" s="146" t="s">
        <v>519</v>
      </c>
      <c r="I375" s="138"/>
      <c r="J375" s="147">
        <f>BK375</f>
        <v>0</v>
      </c>
      <c r="L375" s="135"/>
      <c r="M375" s="140"/>
      <c r="N375" s="141"/>
      <c r="O375" s="141"/>
      <c r="P375" s="142">
        <f>SUM(P376:P377)</f>
        <v>0</v>
      </c>
      <c r="Q375" s="141"/>
      <c r="R375" s="142">
        <f>SUM(R376:R377)</f>
        <v>0</v>
      </c>
      <c r="S375" s="141"/>
      <c r="T375" s="143">
        <f>SUM(T376:T377)</f>
        <v>0</v>
      </c>
      <c r="AR375" s="136" t="s">
        <v>81</v>
      </c>
      <c r="AT375" s="144" t="s">
        <v>74</v>
      </c>
      <c r="AU375" s="144" t="s">
        <v>81</v>
      </c>
      <c r="AY375" s="136" t="s">
        <v>134</v>
      </c>
      <c r="BK375" s="145">
        <f>SUM(BK376:BK377)</f>
        <v>0</v>
      </c>
    </row>
    <row r="376" spans="1:65" s="2" customFormat="1" ht="21.75" customHeight="1">
      <c r="A376" s="32"/>
      <c r="B376" s="148"/>
      <c r="C376" s="149" t="s">
        <v>520</v>
      </c>
      <c r="D376" s="149" t="s">
        <v>136</v>
      </c>
      <c r="E376" s="150" t="s">
        <v>521</v>
      </c>
      <c r="F376" s="151" t="s">
        <v>522</v>
      </c>
      <c r="G376" s="152" t="s">
        <v>363</v>
      </c>
      <c r="H376" s="153">
        <v>271.52100000000002</v>
      </c>
      <c r="I376" s="154"/>
      <c r="J376" s="155">
        <f>ROUND(I376*H376,2)</f>
        <v>0</v>
      </c>
      <c r="K376" s="151" t="s">
        <v>168</v>
      </c>
      <c r="L376" s="33"/>
      <c r="M376" s="156" t="s">
        <v>1</v>
      </c>
      <c r="N376" s="157" t="s">
        <v>40</v>
      </c>
      <c r="O376" s="58"/>
      <c r="P376" s="158">
        <f>O376*H376</f>
        <v>0</v>
      </c>
      <c r="Q376" s="158">
        <v>0</v>
      </c>
      <c r="R376" s="158">
        <f>Q376*H376</f>
        <v>0</v>
      </c>
      <c r="S376" s="158">
        <v>0</v>
      </c>
      <c r="T376" s="159">
        <f>S376*H376</f>
        <v>0</v>
      </c>
      <c r="U376" s="32"/>
      <c r="V376" s="32"/>
      <c r="W376" s="32"/>
      <c r="X376" s="32"/>
      <c r="Y376" s="32"/>
      <c r="Z376" s="32"/>
      <c r="AA376" s="32"/>
      <c r="AB376" s="32"/>
      <c r="AC376" s="32"/>
      <c r="AD376" s="32"/>
      <c r="AE376" s="32"/>
      <c r="AR376" s="160" t="s">
        <v>140</v>
      </c>
      <c r="AT376" s="160" t="s">
        <v>136</v>
      </c>
      <c r="AU376" s="160" t="s">
        <v>83</v>
      </c>
      <c r="AY376" s="17" t="s">
        <v>134</v>
      </c>
      <c r="BE376" s="161">
        <f>IF(N376="základní",J376,0)</f>
        <v>0</v>
      </c>
      <c r="BF376" s="161">
        <f>IF(N376="snížená",J376,0)</f>
        <v>0</v>
      </c>
      <c r="BG376" s="161">
        <f>IF(N376="zákl. přenesená",J376,0)</f>
        <v>0</v>
      </c>
      <c r="BH376" s="161">
        <f>IF(N376="sníž. přenesená",J376,0)</f>
        <v>0</v>
      </c>
      <c r="BI376" s="161">
        <f>IF(N376="nulová",J376,0)</f>
        <v>0</v>
      </c>
      <c r="BJ376" s="17" t="s">
        <v>81</v>
      </c>
      <c r="BK376" s="161">
        <f>ROUND(I376*H376,2)</f>
        <v>0</v>
      </c>
      <c r="BL376" s="17" t="s">
        <v>140</v>
      </c>
      <c r="BM376" s="160" t="s">
        <v>523</v>
      </c>
    </row>
    <row r="377" spans="1:65" s="2" customFormat="1" ht="19.5">
      <c r="A377" s="32"/>
      <c r="B377" s="33"/>
      <c r="C377" s="32"/>
      <c r="D377" s="162" t="s">
        <v>142</v>
      </c>
      <c r="E377" s="32"/>
      <c r="F377" s="163" t="s">
        <v>524</v>
      </c>
      <c r="G377" s="32"/>
      <c r="H377" s="32"/>
      <c r="I377" s="164"/>
      <c r="J377" s="32"/>
      <c r="K377" s="32"/>
      <c r="L377" s="33"/>
      <c r="M377" s="201"/>
      <c r="N377" s="202"/>
      <c r="O377" s="203"/>
      <c r="P377" s="203"/>
      <c r="Q377" s="203"/>
      <c r="R377" s="203"/>
      <c r="S377" s="203"/>
      <c r="T377" s="204"/>
      <c r="U377" s="32"/>
      <c r="V377" s="32"/>
      <c r="W377" s="32"/>
      <c r="X377" s="32"/>
      <c r="Y377" s="32"/>
      <c r="Z377" s="32"/>
      <c r="AA377" s="32"/>
      <c r="AB377" s="32"/>
      <c r="AC377" s="32"/>
      <c r="AD377" s="32"/>
      <c r="AE377" s="32"/>
      <c r="AT377" s="17" t="s">
        <v>142</v>
      </c>
      <c r="AU377" s="17" t="s">
        <v>83</v>
      </c>
    </row>
    <row r="378" spans="1:65" s="2" customFormat="1" ht="6.95" customHeight="1">
      <c r="A378" s="32"/>
      <c r="B378" s="47"/>
      <c r="C378" s="48"/>
      <c r="D378" s="48"/>
      <c r="E378" s="48"/>
      <c r="F378" s="48"/>
      <c r="G378" s="48"/>
      <c r="H378" s="48"/>
      <c r="I378" s="48"/>
      <c r="J378" s="48"/>
      <c r="K378" s="48"/>
      <c r="L378" s="33"/>
      <c r="M378" s="32"/>
      <c r="O378" s="32"/>
      <c r="P378" s="32"/>
      <c r="Q378" s="32"/>
      <c r="R378" s="32"/>
      <c r="S378" s="32"/>
      <c r="T378" s="32"/>
      <c r="U378" s="32"/>
      <c r="V378" s="32"/>
      <c r="W378" s="32"/>
      <c r="X378" s="32"/>
      <c r="Y378" s="32"/>
      <c r="Z378" s="32"/>
      <c r="AA378" s="32"/>
      <c r="AB378" s="32"/>
      <c r="AC378" s="32"/>
      <c r="AD378" s="32"/>
      <c r="AE378" s="32"/>
    </row>
  </sheetData>
  <autoFilter ref="C127:K377" xr:uid="{00000000-0009-0000-0000-000001000000}"/>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9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50" t="s">
        <v>5</v>
      </c>
      <c r="M2" s="235"/>
      <c r="N2" s="235"/>
      <c r="O2" s="235"/>
      <c r="P2" s="235"/>
      <c r="Q2" s="235"/>
      <c r="R2" s="235"/>
      <c r="S2" s="235"/>
      <c r="T2" s="235"/>
      <c r="U2" s="235"/>
      <c r="V2" s="235"/>
      <c r="AT2" s="17" t="s">
        <v>91</v>
      </c>
    </row>
    <row r="3" spans="1:46" s="1" customFormat="1" ht="6.95" customHeight="1">
      <c r="B3" s="18"/>
      <c r="C3" s="19"/>
      <c r="D3" s="19"/>
      <c r="E3" s="19"/>
      <c r="F3" s="19"/>
      <c r="G3" s="19"/>
      <c r="H3" s="19"/>
      <c r="I3" s="19"/>
      <c r="J3" s="19"/>
      <c r="K3" s="19"/>
      <c r="L3" s="20"/>
      <c r="AT3" s="17" t="s">
        <v>83</v>
      </c>
    </row>
    <row r="4" spans="1:46" s="1" customFormat="1" ht="24.95" customHeight="1">
      <c r="B4" s="20"/>
      <c r="D4" s="21" t="s">
        <v>101</v>
      </c>
      <c r="L4" s="20"/>
      <c r="M4" s="98" t="s">
        <v>10</v>
      </c>
      <c r="AT4" s="17" t="s">
        <v>3</v>
      </c>
    </row>
    <row r="5" spans="1:46" s="1" customFormat="1" ht="6.95" customHeight="1">
      <c r="B5" s="20"/>
      <c r="L5" s="20"/>
    </row>
    <row r="6" spans="1:46" s="1" customFormat="1" ht="12" customHeight="1">
      <c r="B6" s="20"/>
      <c r="D6" s="27" t="s">
        <v>16</v>
      </c>
      <c r="L6" s="20"/>
    </row>
    <row r="7" spans="1:46" s="1" customFormat="1" ht="16.5" customHeight="1">
      <c r="B7" s="20"/>
      <c r="E7" s="251" t="str">
        <f>'Rekapitulace stavby'!K6</f>
        <v>Úprava hráze v Rájecké remíze v Karviné Ráji</v>
      </c>
      <c r="F7" s="252"/>
      <c r="G7" s="252"/>
      <c r="H7" s="252"/>
      <c r="L7" s="20"/>
    </row>
    <row r="8" spans="1:46" s="1" customFormat="1" ht="12" customHeight="1">
      <c r="B8" s="20"/>
      <c r="D8" s="27" t="s">
        <v>102</v>
      </c>
      <c r="L8" s="20"/>
    </row>
    <row r="9" spans="1:46" s="2" customFormat="1" ht="16.5" customHeight="1">
      <c r="A9" s="32"/>
      <c r="B9" s="33"/>
      <c r="C9" s="32"/>
      <c r="D9" s="32"/>
      <c r="E9" s="251" t="s">
        <v>103</v>
      </c>
      <c r="F9" s="253"/>
      <c r="G9" s="253"/>
      <c r="H9" s="253"/>
      <c r="I9" s="32"/>
      <c r="J9" s="32"/>
      <c r="K9" s="32"/>
      <c r="L9" s="42"/>
      <c r="S9" s="32"/>
      <c r="T9" s="32"/>
      <c r="U9" s="32"/>
      <c r="V9" s="32"/>
      <c r="W9" s="32"/>
      <c r="X9" s="32"/>
      <c r="Y9" s="32"/>
      <c r="Z9" s="32"/>
      <c r="AA9" s="32"/>
      <c r="AB9" s="32"/>
      <c r="AC9" s="32"/>
      <c r="AD9" s="32"/>
      <c r="AE9" s="32"/>
    </row>
    <row r="10" spans="1:46" s="2" customFormat="1" ht="12" customHeight="1">
      <c r="A10" s="32"/>
      <c r="B10" s="33"/>
      <c r="C10" s="32"/>
      <c r="D10" s="27" t="s">
        <v>104</v>
      </c>
      <c r="E10" s="32"/>
      <c r="F10" s="32"/>
      <c r="G10" s="32"/>
      <c r="H10" s="32"/>
      <c r="I10" s="32"/>
      <c r="J10" s="32"/>
      <c r="K10" s="32"/>
      <c r="L10" s="42"/>
      <c r="S10" s="32"/>
      <c r="T10" s="32"/>
      <c r="U10" s="32"/>
      <c r="V10" s="32"/>
      <c r="W10" s="32"/>
      <c r="X10" s="32"/>
      <c r="Y10" s="32"/>
      <c r="Z10" s="32"/>
      <c r="AA10" s="32"/>
      <c r="AB10" s="32"/>
      <c r="AC10" s="32"/>
      <c r="AD10" s="32"/>
      <c r="AE10" s="32"/>
    </row>
    <row r="11" spans="1:46" s="2" customFormat="1" ht="16.5" customHeight="1">
      <c r="A11" s="32"/>
      <c r="B11" s="33"/>
      <c r="C11" s="32"/>
      <c r="D11" s="32"/>
      <c r="E11" s="208" t="s">
        <v>525</v>
      </c>
      <c r="F11" s="253"/>
      <c r="G11" s="253"/>
      <c r="H11" s="253"/>
      <c r="I11" s="32"/>
      <c r="J11" s="32"/>
      <c r="K11" s="32"/>
      <c r="L11" s="42"/>
      <c r="S11" s="32"/>
      <c r="T11" s="32"/>
      <c r="U11" s="32"/>
      <c r="V11" s="32"/>
      <c r="W11" s="32"/>
      <c r="X11" s="32"/>
      <c r="Y11" s="32"/>
      <c r="Z11" s="32"/>
      <c r="AA11" s="32"/>
      <c r="AB11" s="32"/>
      <c r="AC11" s="32"/>
      <c r="AD11" s="32"/>
      <c r="AE11" s="32"/>
    </row>
    <row r="12" spans="1:46"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46"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46" s="2" customFormat="1" ht="12" customHeight="1">
      <c r="A14" s="32"/>
      <c r="B14" s="33"/>
      <c r="C14" s="32"/>
      <c r="D14" s="27" t="s">
        <v>20</v>
      </c>
      <c r="E14" s="32"/>
      <c r="F14" s="25" t="s">
        <v>21</v>
      </c>
      <c r="G14" s="32"/>
      <c r="H14" s="32"/>
      <c r="I14" s="27" t="s">
        <v>22</v>
      </c>
      <c r="J14" s="55" t="str">
        <f>'Rekapitulace stavby'!AN8</f>
        <v>22. 6. 2021</v>
      </c>
      <c r="K14" s="32"/>
      <c r="L14" s="42"/>
      <c r="S14" s="32"/>
      <c r="T14" s="32"/>
      <c r="U14" s="32"/>
      <c r="V14" s="32"/>
      <c r="W14" s="32"/>
      <c r="X14" s="32"/>
      <c r="Y14" s="32"/>
      <c r="Z14" s="32"/>
      <c r="AA14" s="32"/>
      <c r="AB14" s="32"/>
      <c r="AC14" s="32"/>
      <c r="AD14" s="32"/>
      <c r="AE14" s="32"/>
    </row>
    <row r="15" spans="1:46"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46" s="2" customFormat="1" ht="12" customHeight="1">
      <c r="A16" s="32"/>
      <c r="B16" s="33"/>
      <c r="C16" s="32"/>
      <c r="D16" s="27" t="s">
        <v>24</v>
      </c>
      <c r="E16" s="32"/>
      <c r="F16" s="32"/>
      <c r="G16" s="32"/>
      <c r="H16" s="32"/>
      <c r="I16" s="27" t="s">
        <v>25</v>
      </c>
      <c r="J16" s="25" t="s">
        <v>1</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26</v>
      </c>
      <c r="F17" s="32"/>
      <c r="G17" s="32"/>
      <c r="H17" s="32"/>
      <c r="I17" s="27" t="s">
        <v>27</v>
      </c>
      <c r="J17" s="25" t="s">
        <v>1</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4" t="str">
        <f>'Rekapitulace stavby'!E14</f>
        <v>Vyplň údaj</v>
      </c>
      <c r="F20" s="234"/>
      <c r="G20" s="234"/>
      <c r="H20" s="23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27</v>
      </c>
      <c r="J23" s="25" t="s">
        <v>1</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c r="A29" s="99"/>
      <c r="B29" s="100"/>
      <c r="C29" s="99"/>
      <c r="D29" s="99"/>
      <c r="E29" s="239" t="s">
        <v>1</v>
      </c>
      <c r="F29" s="239"/>
      <c r="G29" s="239"/>
      <c r="H29" s="23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ROUND(J130, 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ROUND((SUM(BE130:BE292)),  2)</f>
        <v>0</v>
      </c>
      <c r="G35" s="32"/>
      <c r="H35" s="32"/>
      <c r="I35" s="105">
        <v>0.21</v>
      </c>
      <c r="J35" s="104">
        <f>ROUND(((SUM(BE130:BE292))*I35),  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ROUND((SUM(BF130:BF292)),  2)</f>
        <v>0</v>
      </c>
      <c r="G36" s="32"/>
      <c r="H36" s="32"/>
      <c r="I36" s="105">
        <v>0.15</v>
      </c>
      <c r="J36" s="104">
        <f>ROUND(((SUM(BF130:BF292))*I36),  2)</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42</v>
      </c>
      <c r="F37" s="104">
        <f>ROUND((SUM(BG130:BG292)),  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hidden="1" customHeight="1">
      <c r="A38" s="32"/>
      <c r="B38" s="33"/>
      <c r="C38" s="32"/>
      <c r="D38" s="32"/>
      <c r="E38" s="27" t="s">
        <v>43</v>
      </c>
      <c r="F38" s="104">
        <f>ROUND((SUM(BH130:BH292)),  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hidden="1" customHeight="1">
      <c r="A39" s="32"/>
      <c r="B39" s="33"/>
      <c r="C39" s="32"/>
      <c r="D39" s="32"/>
      <c r="E39" s="27" t="s">
        <v>44</v>
      </c>
      <c r="F39" s="104">
        <f>ROUND((SUM(BI130:BI292)),  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42"/>
      <c r="D50" s="43" t="s">
        <v>48</v>
      </c>
      <c r="E50" s="44"/>
      <c r="F50" s="44"/>
      <c r="G50" s="43" t="s">
        <v>49</v>
      </c>
      <c r="H50" s="44"/>
      <c r="I50" s="44"/>
      <c r="J50" s="44"/>
      <c r="K50" s="44"/>
      <c r="L50" s="4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1:31" ht="11.25">
      <c r="B62" s="20"/>
      <c r="L62" s="20"/>
    </row>
    <row r="63" spans="1:31" ht="11.25">
      <c r="B63" s="20"/>
      <c r="L63" s="20"/>
    </row>
    <row r="64" spans="1:31"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1" t="str">
        <f>E7</f>
        <v>Úprava hráze v Rájecké remíze v Karviné Ráji</v>
      </c>
      <c r="F85" s="252"/>
      <c r="G85" s="252"/>
      <c r="H85" s="252"/>
      <c r="I85" s="32"/>
      <c r="J85" s="32"/>
      <c r="K85" s="32"/>
      <c r="L85" s="42"/>
      <c r="S85" s="32"/>
      <c r="T85" s="32"/>
      <c r="U85" s="32"/>
      <c r="V85" s="32"/>
      <c r="W85" s="32"/>
      <c r="X85" s="32"/>
      <c r="Y85" s="32"/>
      <c r="Z85" s="32"/>
      <c r="AA85" s="32"/>
      <c r="AB85" s="32"/>
      <c r="AC85" s="32"/>
      <c r="AD85" s="32"/>
      <c r="AE85" s="32"/>
    </row>
    <row r="86" spans="1:31" s="1" customFormat="1" ht="12" customHeight="1">
      <c r="B86" s="20"/>
      <c r="C86" s="27" t="s">
        <v>102</v>
      </c>
      <c r="L86" s="20"/>
    </row>
    <row r="87" spans="1:31" s="2" customFormat="1" ht="16.5" customHeight="1">
      <c r="A87" s="32"/>
      <c r="B87" s="33"/>
      <c r="C87" s="32"/>
      <c r="D87" s="32"/>
      <c r="E87" s="251" t="s">
        <v>103</v>
      </c>
      <c r="F87" s="253"/>
      <c r="G87" s="253"/>
      <c r="H87" s="253"/>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104</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08" t="str">
        <f>E11</f>
        <v>002 - SO 02 Úprava nátokového objektu</v>
      </c>
      <c r="F89" s="253"/>
      <c r="G89" s="253"/>
      <c r="H89" s="253"/>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22. 6. 2021</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2" customHeight="1">
      <c r="A93" s="32"/>
      <c r="B93" s="33"/>
      <c r="C93" s="27" t="s">
        <v>24</v>
      </c>
      <c r="D93" s="32"/>
      <c r="E93" s="32"/>
      <c r="F93" s="25" t="str">
        <f>E17</f>
        <v>Statutární město Karviná</v>
      </c>
      <c r="G93" s="32"/>
      <c r="H93" s="32"/>
      <c r="I93" s="27" t="s">
        <v>30</v>
      </c>
      <c r="J93" s="30" t="str">
        <f>E23</f>
        <v>KBprojekt Aqua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107</v>
      </c>
      <c r="D96" s="106"/>
      <c r="E96" s="106"/>
      <c r="F96" s="106"/>
      <c r="G96" s="106"/>
      <c r="H96" s="106"/>
      <c r="I96" s="106"/>
      <c r="J96" s="115" t="s">
        <v>108</v>
      </c>
      <c r="K96" s="106"/>
      <c r="L96" s="42"/>
      <c r="S96" s="32"/>
      <c r="T96" s="32"/>
      <c r="U96" s="32"/>
      <c r="V96" s="32"/>
      <c r="W96" s="32"/>
      <c r="X96" s="32"/>
      <c r="Y96" s="32"/>
      <c r="Z96" s="32"/>
      <c r="AA96" s="32"/>
      <c r="AB96" s="32"/>
      <c r="AC96" s="32"/>
      <c r="AD96" s="32"/>
      <c r="AE96" s="32"/>
    </row>
    <row r="97" spans="1:47"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109</v>
      </c>
      <c r="D98" s="32"/>
      <c r="E98" s="32"/>
      <c r="F98" s="32"/>
      <c r="G98" s="32"/>
      <c r="H98" s="32"/>
      <c r="I98" s="32"/>
      <c r="J98" s="71">
        <f>J130</f>
        <v>0</v>
      </c>
      <c r="K98" s="32"/>
      <c r="L98" s="42"/>
      <c r="S98" s="32"/>
      <c r="T98" s="32"/>
      <c r="U98" s="32"/>
      <c r="V98" s="32"/>
      <c r="W98" s="32"/>
      <c r="X98" s="32"/>
      <c r="Y98" s="32"/>
      <c r="Z98" s="32"/>
      <c r="AA98" s="32"/>
      <c r="AB98" s="32"/>
      <c r="AC98" s="32"/>
      <c r="AD98" s="32"/>
      <c r="AE98" s="32"/>
      <c r="AU98" s="17" t="s">
        <v>110</v>
      </c>
    </row>
    <row r="99" spans="1:47" s="9" customFormat="1" ht="24.95" customHeight="1">
      <c r="B99" s="117"/>
      <c r="D99" s="118" t="s">
        <v>111</v>
      </c>
      <c r="E99" s="119"/>
      <c r="F99" s="119"/>
      <c r="G99" s="119"/>
      <c r="H99" s="119"/>
      <c r="I99" s="119"/>
      <c r="J99" s="120">
        <f>J131</f>
        <v>0</v>
      </c>
      <c r="L99" s="117"/>
    </row>
    <row r="100" spans="1:47" s="10" customFormat="1" ht="19.899999999999999" customHeight="1">
      <c r="B100" s="121"/>
      <c r="D100" s="122" t="s">
        <v>112</v>
      </c>
      <c r="E100" s="123"/>
      <c r="F100" s="123"/>
      <c r="G100" s="123"/>
      <c r="H100" s="123"/>
      <c r="I100" s="123"/>
      <c r="J100" s="124">
        <f>J132</f>
        <v>0</v>
      </c>
      <c r="L100" s="121"/>
    </row>
    <row r="101" spans="1:47" s="10" customFormat="1" ht="19.899999999999999" customHeight="1">
      <c r="B101" s="121"/>
      <c r="D101" s="122" t="s">
        <v>113</v>
      </c>
      <c r="E101" s="123"/>
      <c r="F101" s="123"/>
      <c r="G101" s="123"/>
      <c r="H101" s="123"/>
      <c r="I101" s="123"/>
      <c r="J101" s="124">
        <f>J146</f>
        <v>0</v>
      </c>
      <c r="L101" s="121"/>
    </row>
    <row r="102" spans="1:47" s="10" customFormat="1" ht="19.899999999999999" customHeight="1">
      <c r="B102" s="121"/>
      <c r="D102" s="122" t="s">
        <v>526</v>
      </c>
      <c r="E102" s="123"/>
      <c r="F102" s="123"/>
      <c r="G102" s="123"/>
      <c r="H102" s="123"/>
      <c r="I102" s="123"/>
      <c r="J102" s="124">
        <f>J152</f>
        <v>0</v>
      </c>
      <c r="L102" s="121"/>
    </row>
    <row r="103" spans="1:47" s="10" customFormat="1" ht="19.899999999999999" customHeight="1">
      <c r="B103" s="121"/>
      <c r="D103" s="122" t="s">
        <v>116</v>
      </c>
      <c r="E103" s="123"/>
      <c r="F103" s="123"/>
      <c r="G103" s="123"/>
      <c r="H103" s="123"/>
      <c r="I103" s="123"/>
      <c r="J103" s="124">
        <f>J180</f>
        <v>0</v>
      </c>
      <c r="L103" s="121"/>
    </row>
    <row r="104" spans="1:47" s="10" customFormat="1" ht="19.899999999999999" customHeight="1">
      <c r="B104" s="121"/>
      <c r="D104" s="122" t="s">
        <v>117</v>
      </c>
      <c r="E104" s="123"/>
      <c r="F104" s="123"/>
      <c r="G104" s="123"/>
      <c r="H104" s="123"/>
      <c r="I104" s="123"/>
      <c r="J104" s="124">
        <f>J205</f>
        <v>0</v>
      </c>
      <c r="L104" s="121"/>
    </row>
    <row r="105" spans="1:47" s="10" customFormat="1" ht="19.899999999999999" customHeight="1">
      <c r="B105" s="121"/>
      <c r="D105" s="122" t="s">
        <v>118</v>
      </c>
      <c r="E105" s="123"/>
      <c r="F105" s="123"/>
      <c r="G105" s="123"/>
      <c r="H105" s="123"/>
      <c r="I105" s="123"/>
      <c r="J105" s="124">
        <f>J229</f>
        <v>0</v>
      </c>
      <c r="L105" s="121"/>
    </row>
    <row r="106" spans="1:47" s="9" customFormat="1" ht="24.95" customHeight="1">
      <c r="B106" s="117"/>
      <c r="D106" s="118" t="s">
        <v>527</v>
      </c>
      <c r="E106" s="119"/>
      <c r="F106" s="119"/>
      <c r="G106" s="119"/>
      <c r="H106" s="119"/>
      <c r="I106" s="119"/>
      <c r="J106" s="120">
        <f>J232</f>
        <v>0</v>
      </c>
      <c r="L106" s="117"/>
    </row>
    <row r="107" spans="1:47" s="10" customFormat="1" ht="19.899999999999999" customHeight="1">
      <c r="B107" s="121"/>
      <c r="D107" s="122" t="s">
        <v>528</v>
      </c>
      <c r="E107" s="123"/>
      <c r="F107" s="123"/>
      <c r="G107" s="123"/>
      <c r="H107" s="123"/>
      <c r="I107" s="123"/>
      <c r="J107" s="124">
        <f>J233</f>
        <v>0</v>
      </c>
      <c r="L107" s="121"/>
    </row>
    <row r="108" spans="1:47" s="10" customFormat="1" ht="19.899999999999999" customHeight="1">
      <c r="B108" s="121"/>
      <c r="D108" s="122" t="s">
        <v>529</v>
      </c>
      <c r="E108" s="123"/>
      <c r="F108" s="123"/>
      <c r="G108" s="123"/>
      <c r="H108" s="123"/>
      <c r="I108" s="123"/>
      <c r="J108" s="124">
        <f>J276</f>
        <v>0</v>
      </c>
      <c r="L108" s="121"/>
    </row>
    <row r="109" spans="1:47" s="2" customFormat="1" ht="21.75" customHeight="1">
      <c r="A109" s="32"/>
      <c r="B109" s="33"/>
      <c r="C109" s="32"/>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47" s="2" customFormat="1" ht="6.95" customHeight="1">
      <c r="A110" s="32"/>
      <c r="B110" s="47"/>
      <c r="C110" s="48"/>
      <c r="D110" s="48"/>
      <c r="E110" s="48"/>
      <c r="F110" s="48"/>
      <c r="G110" s="48"/>
      <c r="H110" s="48"/>
      <c r="I110" s="48"/>
      <c r="J110" s="48"/>
      <c r="K110" s="48"/>
      <c r="L110" s="42"/>
      <c r="S110" s="32"/>
      <c r="T110" s="32"/>
      <c r="U110" s="32"/>
      <c r="V110" s="32"/>
      <c r="W110" s="32"/>
      <c r="X110" s="32"/>
      <c r="Y110" s="32"/>
      <c r="Z110" s="32"/>
      <c r="AA110" s="32"/>
      <c r="AB110" s="32"/>
      <c r="AC110" s="32"/>
      <c r="AD110" s="32"/>
      <c r="AE110" s="32"/>
    </row>
    <row r="114" spans="1:31" s="2" customFormat="1" ht="6.95" customHeight="1">
      <c r="A114" s="32"/>
      <c r="B114" s="49"/>
      <c r="C114" s="50"/>
      <c r="D114" s="50"/>
      <c r="E114" s="50"/>
      <c r="F114" s="50"/>
      <c r="G114" s="50"/>
      <c r="H114" s="50"/>
      <c r="I114" s="50"/>
      <c r="J114" s="50"/>
      <c r="K114" s="50"/>
      <c r="L114" s="42"/>
      <c r="S114" s="32"/>
      <c r="T114" s="32"/>
      <c r="U114" s="32"/>
      <c r="V114" s="32"/>
      <c r="W114" s="32"/>
      <c r="X114" s="32"/>
      <c r="Y114" s="32"/>
      <c r="Z114" s="32"/>
      <c r="AA114" s="32"/>
      <c r="AB114" s="32"/>
      <c r="AC114" s="32"/>
      <c r="AD114" s="32"/>
      <c r="AE114" s="32"/>
    </row>
    <row r="115" spans="1:31" s="2" customFormat="1" ht="24.95" customHeight="1">
      <c r="A115" s="32"/>
      <c r="B115" s="33"/>
      <c r="C115" s="21" t="s">
        <v>119</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16</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51" t="str">
        <f>E7</f>
        <v>Úprava hráze v Rájecké remíze v Karviné Ráji</v>
      </c>
      <c r="F118" s="252"/>
      <c r="G118" s="252"/>
      <c r="H118" s="252"/>
      <c r="I118" s="32"/>
      <c r="J118" s="32"/>
      <c r="K118" s="32"/>
      <c r="L118" s="42"/>
      <c r="S118" s="32"/>
      <c r="T118" s="32"/>
      <c r="U118" s="32"/>
      <c r="V118" s="32"/>
      <c r="W118" s="32"/>
      <c r="X118" s="32"/>
      <c r="Y118" s="32"/>
      <c r="Z118" s="32"/>
      <c r="AA118" s="32"/>
      <c r="AB118" s="32"/>
      <c r="AC118" s="32"/>
      <c r="AD118" s="32"/>
      <c r="AE118" s="32"/>
    </row>
    <row r="119" spans="1:31" s="1" customFormat="1" ht="12" customHeight="1">
      <c r="B119" s="20"/>
      <c r="C119" s="27" t="s">
        <v>102</v>
      </c>
      <c r="L119" s="20"/>
    </row>
    <row r="120" spans="1:31" s="2" customFormat="1" ht="16.5" customHeight="1">
      <c r="A120" s="32"/>
      <c r="B120" s="33"/>
      <c r="C120" s="32"/>
      <c r="D120" s="32"/>
      <c r="E120" s="251" t="s">
        <v>103</v>
      </c>
      <c r="F120" s="253"/>
      <c r="G120" s="253"/>
      <c r="H120" s="253"/>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104</v>
      </c>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6.5" customHeight="1">
      <c r="A122" s="32"/>
      <c r="B122" s="33"/>
      <c r="C122" s="32"/>
      <c r="D122" s="32"/>
      <c r="E122" s="208" t="str">
        <f>E11</f>
        <v>002 - SO 02 Úprava nátokového objektu</v>
      </c>
      <c r="F122" s="253"/>
      <c r="G122" s="253"/>
      <c r="H122" s="253"/>
      <c r="I122" s="32"/>
      <c r="J122" s="32"/>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2" customHeight="1">
      <c r="A124" s="32"/>
      <c r="B124" s="33"/>
      <c r="C124" s="27" t="s">
        <v>20</v>
      </c>
      <c r="D124" s="32"/>
      <c r="E124" s="32"/>
      <c r="F124" s="25" t="str">
        <f>F14</f>
        <v xml:space="preserve"> </v>
      </c>
      <c r="G124" s="32"/>
      <c r="H124" s="32"/>
      <c r="I124" s="27" t="s">
        <v>22</v>
      </c>
      <c r="J124" s="55" t="str">
        <f>IF(J14="","",J14)</f>
        <v>22. 6. 2021</v>
      </c>
      <c r="K124" s="32"/>
      <c r="L124" s="42"/>
      <c r="S124" s="32"/>
      <c r="T124" s="32"/>
      <c r="U124" s="32"/>
      <c r="V124" s="32"/>
      <c r="W124" s="32"/>
      <c r="X124" s="32"/>
      <c r="Y124" s="32"/>
      <c r="Z124" s="32"/>
      <c r="AA124" s="32"/>
      <c r="AB124" s="32"/>
      <c r="AC124" s="32"/>
      <c r="AD124" s="32"/>
      <c r="AE124" s="32"/>
    </row>
    <row r="125" spans="1:31" s="2" customFormat="1" ht="6.9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2" customFormat="1" ht="15.2" customHeight="1">
      <c r="A126" s="32"/>
      <c r="B126" s="33"/>
      <c r="C126" s="27" t="s">
        <v>24</v>
      </c>
      <c r="D126" s="32"/>
      <c r="E126" s="32"/>
      <c r="F126" s="25" t="str">
        <f>E17</f>
        <v>Statutární město Karviná</v>
      </c>
      <c r="G126" s="32"/>
      <c r="H126" s="32"/>
      <c r="I126" s="27" t="s">
        <v>30</v>
      </c>
      <c r="J126" s="30" t="str">
        <f>E23</f>
        <v>KBprojekt Aqua s.r.o.</v>
      </c>
      <c r="K126" s="32"/>
      <c r="L126" s="42"/>
      <c r="S126" s="32"/>
      <c r="T126" s="32"/>
      <c r="U126" s="32"/>
      <c r="V126" s="32"/>
      <c r="W126" s="32"/>
      <c r="X126" s="32"/>
      <c r="Y126" s="32"/>
      <c r="Z126" s="32"/>
      <c r="AA126" s="32"/>
      <c r="AB126" s="32"/>
      <c r="AC126" s="32"/>
      <c r="AD126" s="32"/>
      <c r="AE126" s="32"/>
    </row>
    <row r="127" spans="1:31" s="2" customFormat="1" ht="15.2" customHeight="1">
      <c r="A127" s="32"/>
      <c r="B127" s="33"/>
      <c r="C127" s="27" t="s">
        <v>28</v>
      </c>
      <c r="D127" s="32"/>
      <c r="E127" s="32"/>
      <c r="F127" s="25" t="str">
        <f>IF(E20="","",E20)</f>
        <v>Vyplň údaj</v>
      </c>
      <c r="G127" s="32"/>
      <c r="H127" s="32"/>
      <c r="I127" s="27" t="s">
        <v>33</v>
      </c>
      <c r="J127" s="30" t="str">
        <f>E26</f>
        <v xml:space="preserve"> </v>
      </c>
      <c r="K127" s="32"/>
      <c r="L127" s="42"/>
      <c r="S127" s="32"/>
      <c r="T127" s="32"/>
      <c r="U127" s="32"/>
      <c r="V127" s="32"/>
      <c r="W127" s="32"/>
      <c r="X127" s="32"/>
      <c r="Y127" s="32"/>
      <c r="Z127" s="32"/>
      <c r="AA127" s="32"/>
      <c r="AB127" s="32"/>
      <c r="AC127" s="32"/>
      <c r="AD127" s="32"/>
      <c r="AE127" s="32"/>
    </row>
    <row r="128" spans="1:31" s="2" customFormat="1" ht="10.35" customHeight="1">
      <c r="A128" s="32"/>
      <c r="B128" s="33"/>
      <c r="C128" s="32"/>
      <c r="D128" s="32"/>
      <c r="E128" s="32"/>
      <c r="F128" s="32"/>
      <c r="G128" s="32"/>
      <c r="H128" s="32"/>
      <c r="I128" s="32"/>
      <c r="J128" s="32"/>
      <c r="K128" s="32"/>
      <c r="L128" s="42"/>
      <c r="S128" s="32"/>
      <c r="T128" s="32"/>
      <c r="U128" s="32"/>
      <c r="V128" s="32"/>
      <c r="W128" s="32"/>
      <c r="X128" s="32"/>
      <c r="Y128" s="32"/>
      <c r="Z128" s="32"/>
      <c r="AA128" s="32"/>
      <c r="AB128" s="32"/>
      <c r="AC128" s="32"/>
      <c r="AD128" s="32"/>
      <c r="AE128" s="32"/>
    </row>
    <row r="129" spans="1:65" s="11" customFormat="1" ht="29.25" customHeight="1">
      <c r="A129" s="125"/>
      <c r="B129" s="126"/>
      <c r="C129" s="127" t="s">
        <v>120</v>
      </c>
      <c r="D129" s="128" t="s">
        <v>60</v>
      </c>
      <c r="E129" s="128" t="s">
        <v>56</v>
      </c>
      <c r="F129" s="128" t="s">
        <v>57</v>
      </c>
      <c r="G129" s="128" t="s">
        <v>121</v>
      </c>
      <c r="H129" s="128" t="s">
        <v>122</v>
      </c>
      <c r="I129" s="128" t="s">
        <v>123</v>
      </c>
      <c r="J129" s="128" t="s">
        <v>108</v>
      </c>
      <c r="K129" s="129" t="s">
        <v>124</v>
      </c>
      <c r="L129" s="130"/>
      <c r="M129" s="62" t="s">
        <v>1</v>
      </c>
      <c r="N129" s="63" t="s">
        <v>39</v>
      </c>
      <c r="O129" s="63" t="s">
        <v>125</v>
      </c>
      <c r="P129" s="63" t="s">
        <v>126</v>
      </c>
      <c r="Q129" s="63" t="s">
        <v>127</v>
      </c>
      <c r="R129" s="63" t="s">
        <v>128</v>
      </c>
      <c r="S129" s="63" t="s">
        <v>129</v>
      </c>
      <c r="T129" s="64" t="s">
        <v>130</v>
      </c>
      <c r="U129" s="125"/>
      <c r="V129" s="125"/>
      <c r="W129" s="125"/>
      <c r="X129" s="125"/>
      <c r="Y129" s="125"/>
      <c r="Z129" s="125"/>
      <c r="AA129" s="125"/>
      <c r="AB129" s="125"/>
      <c r="AC129" s="125"/>
      <c r="AD129" s="125"/>
      <c r="AE129" s="125"/>
    </row>
    <row r="130" spans="1:65" s="2" customFormat="1" ht="22.9" customHeight="1">
      <c r="A130" s="32"/>
      <c r="B130" s="33"/>
      <c r="C130" s="69" t="s">
        <v>131</v>
      </c>
      <c r="D130" s="32"/>
      <c r="E130" s="32"/>
      <c r="F130" s="32"/>
      <c r="G130" s="32"/>
      <c r="H130" s="32"/>
      <c r="I130" s="32"/>
      <c r="J130" s="131">
        <f>BK130</f>
        <v>0</v>
      </c>
      <c r="K130" s="32"/>
      <c r="L130" s="33"/>
      <c r="M130" s="65"/>
      <c r="N130" s="56"/>
      <c r="O130" s="66"/>
      <c r="P130" s="132">
        <f>P131+P232</f>
        <v>0</v>
      </c>
      <c r="Q130" s="66"/>
      <c r="R130" s="132">
        <f>R131+R232</f>
        <v>37.597417260000007</v>
      </c>
      <c r="S130" s="66"/>
      <c r="T130" s="133">
        <f>T131+T232</f>
        <v>2.9308000000000001</v>
      </c>
      <c r="U130" s="32"/>
      <c r="V130" s="32"/>
      <c r="W130" s="32"/>
      <c r="X130" s="32"/>
      <c r="Y130" s="32"/>
      <c r="Z130" s="32"/>
      <c r="AA130" s="32"/>
      <c r="AB130" s="32"/>
      <c r="AC130" s="32"/>
      <c r="AD130" s="32"/>
      <c r="AE130" s="32"/>
      <c r="AT130" s="17" t="s">
        <v>74</v>
      </c>
      <c r="AU130" s="17" t="s">
        <v>110</v>
      </c>
      <c r="BK130" s="134">
        <f>BK131+BK232</f>
        <v>0</v>
      </c>
    </row>
    <row r="131" spans="1:65" s="12" customFormat="1" ht="25.9" customHeight="1">
      <c r="B131" s="135"/>
      <c r="D131" s="136" t="s">
        <v>74</v>
      </c>
      <c r="E131" s="137" t="s">
        <v>132</v>
      </c>
      <c r="F131" s="137" t="s">
        <v>133</v>
      </c>
      <c r="I131" s="138"/>
      <c r="J131" s="139">
        <f>BK131</f>
        <v>0</v>
      </c>
      <c r="L131" s="135"/>
      <c r="M131" s="140"/>
      <c r="N131" s="141"/>
      <c r="O131" s="141"/>
      <c r="P131" s="142">
        <f>P132+P146+P152+P180+P205+P229</f>
        <v>0</v>
      </c>
      <c r="Q131" s="141"/>
      <c r="R131" s="142">
        <f>R132+R146+R152+R180+R205+R229</f>
        <v>37.501270260000005</v>
      </c>
      <c r="S131" s="141"/>
      <c r="T131" s="143">
        <f>T132+T146+T152+T180+T205+T229</f>
        <v>1.2107999999999999</v>
      </c>
      <c r="AR131" s="136" t="s">
        <v>81</v>
      </c>
      <c r="AT131" s="144" t="s">
        <v>74</v>
      </c>
      <c r="AU131" s="144" t="s">
        <v>75</v>
      </c>
      <c r="AY131" s="136" t="s">
        <v>134</v>
      </c>
      <c r="BK131" s="145">
        <f>BK132+BK146+BK152+BK180+BK205+BK229</f>
        <v>0</v>
      </c>
    </row>
    <row r="132" spans="1:65" s="12" customFormat="1" ht="22.9" customHeight="1">
      <c r="B132" s="135"/>
      <c r="D132" s="136" t="s">
        <v>74</v>
      </c>
      <c r="E132" s="146" t="s">
        <v>81</v>
      </c>
      <c r="F132" s="146" t="s">
        <v>135</v>
      </c>
      <c r="I132" s="138"/>
      <c r="J132" s="147">
        <f>BK132</f>
        <v>0</v>
      </c>
      <c r="L132" s="135"/>
      <c r="M132" s="140"/>
      <c r="N132" s="141"/>
      <c r="O132" s="141"/>
      <c r="P132" s="142">
        <f>SUM(P133:P145)</f>
        <v>0</v>
      </c>
      <c r="Q132" s="141"/>
      <c r="R132" s="142">
        <f>SUM(R133:R145)</f>
        <v>0</v>
      </c>
      <c r="S132" s="141"/>
      <c r="T132" s="143">
        <f>SUM(T133:T145)</f>
        <v>0</v>
      </c>
      <c r="AR132" s="136" t="s">
        <v>81</v>
      </c>
      <c r="AT132" s="144" t="s">
        <v>74</v>
      </c>
      <c r="AU132" s="144" t="s">
        <v>81</v>
      </c>
      <c r="AY132" s="136" t="s">
        <v>134</v>
      </c>
      <c r="BK132" s="145">
        <f>SUM(BK133:BK145)</f>
        <v>0</v>
      </c>
    </row>
    <row r="133" spans="1:65" s="2" customFormat="1" ht="24">
      <c r="A133" s="32"/>
      <c r="B133" s="148"/>
      <c r="C133" s="149" t="s">
        <v>81</v>
      </c>
      <c r="D133" s="149" t="s">
        <v>136</v>
      </c>
      <c r="E133" s="150" t="s">
        <v>530</v>
      </c>
      <c r="F133" s="151" t="s">
        <v>531</v>
      </c>
      <c r="G133" s="152" t="s">
        <v>213</v>
      </c>
      <c r="H133" s="153">
        <v>0.628</v>
      </c>
      <c r="I133" s="154"/>
      <c r="J133" s="155">
        <f>ROUND(I133*H133,2)</f>
        <v>0</v>
      </c>
      <c r="K133" s="151" t="s">
        <v>168</v>
      </c>
      <c r="L133" s="33"/>
      <c r="M133" s="156" t="s">
        <v>1</v>
      </c>
      <c r="N133" s="157" t="s">
        <v>40</v>
      </c>
      <c r="O133" s="58"/>
      <c r="P133" s="158">
        <f>O133*H133</f>
        <v>0</v>
      </c>
      <c r="Q133" s="158">
        <v>0</v>
      </c>
      <c r="R133" s="158">
        <f>Q133*H133</f>
        <v>0</v>
      </c>
      <c r="S133" s="158">
        <v>0</v>
      </c>
      <c r="T133" s="159">
        <f>S133*H133</f>
        <v>0</v>
      </c>
      <c r="U133" s="32"/>
      <c r="V133" s="32"/>
      <c r="W133" s="32"/>
      <c r="X133" s="32"/>
      <c r="Y133" s="32"/>
      <c r="Z133" s="32"/>
      <c r="AA133" s="32"/>
      <c r="AB133" s="32"/>
      <c r="AC133" s="32"/>
      <c r="AD133" s="32"/>
      <c r="AE133" s="32"/>
      <c r="AR133" s="160" t="s">
        <v>140</v>
      </c>
      <c r="AT133" s="160" t="s">
        <v>136</v>
      </c>
      <c r="AU133" s="160" t="s">
        <v>83</v>
      </c>
      <c r="AY133" s="17" t="s">
        <v>134</v>
      </c>
      <c r="BE133" s="161">
        <f>IF(N133="základní",J133,0)</f>
        <v>0</v>
      </c>
      <c r="BF133" s="161">
        <f>IF(N133="snížená",J133,0)</f>
        <v>0</v>
      </c>
      <c r="BG133" s="161">
        <f>IF(N133="zákl. přenesená",J133,0)</f>
        <v>0</v>
      </c>
      <c r="BH133" s="161">
        <f>IF(N133="sníž. přenesená",J133,0)</f>
        <v>0</v>
      </c>
      <c r="BI133" s="161">
        <f>IF(N133="nulová",J133,0)</f>
        <v>0</v>
      </c>
      <c r="BJ133" s="17" t="s">
        <v>81</v>
      </c>
      <c r="BK133" s="161">
        <f>ROUND(I133*H133,2)</f>
        <v>0</v>
      </c>
      <c r="BL133" s="17" t="s">
        <v>140</v>
      </c>
      <c r="BM133" s="160" t="s">
        <v>532</v>
      </c>
    </row>
    <row r="134" spans="1:65" s="2" customFormat="1" ht="29.25">
      <c r="A134" s="32"/>
      <c r="B134" s="33"/>
      <c r="C134" s="32"/>
      <c r="D134" s="162" t="s">
        <v>142</v>
      </c>
      <c r="E134" s="32"/>
      <c r="F134" s="163" t="s">
        <v>533</v>
      </c>
      <c r="G134" s="32"/>
      <c r="H134" s="32"/>
      <c r="I134" s="164"/>
      <c r="J134" s="32"/>
      <c r="K134" s="32"/>
      <c r="L134" s="33"/>
      <c r="M134" s="165"/>
      <c r="N134" s="166"/>
      <c r="O134" s="58"/>
      <c r="P134" s="58"/>
      <c r="Q134" s="58"/>
      <c r="R134" s="58"/>
      <c r="S134" s="58"/>
      <c r="T134" s="59"/>
      <c r="U134" s="32"/>
      <c r="V134" s="32"/>
      <c r="W134" s="32"/>
      <c r="X134" s="32"/>
      <c r="Y134" s="32"/>
      <c r="Z134" s="32"/>
      <c r="AA134" s="32"/>
      <c r="AB134" s="32"/>
      <c r="AC134" s="32"/>
      <c r="AD134" s="32"/>
      <c r="AE134" s="32"/>
      <c r="AT134" s="17" t="s">
        <v>142</v>
      </c>
      <c r="AU134" s="17" t="s">
        <v>83</v>
      </c>
    </row>
    <row r="135" spans="1:65" s="2" customFormat="1" ht="19.5">
      <c r="A135" s="32"/>
      <c r="B135" s="33"/>
      <c r="C135" s="32"/>
      <c r="D135" s="162" t="s">
        <v>144</v>
      </c>
      <c r="E135" s="32"/>
      <c r="F135" s="167" t="s">
        <v>534</v>
      </c>
      <c r="G135" s="32"/>
      <c r="H135" s="32"/>
      <c r="I135" s="164"/>
      <c r="J135" s="32"/>
      <c r="K135" s="32"/>
      <c r="L135" s="33"/>
      <c r="M135" s="165"/>
      <c r="N135" s="166"/>
      <c r="O135" s="58"/>
      <c r="P135" s="58"/>
      <c r="Q135" s="58"/>
      <c r="R135" s="58"/>
      <c r="S135" s="58"/>
      <c r="T135" s="59"/>
      <c r="U135" s="32"/>
      <c r="V135" s="32"/>
      <c r="W135" s="32"/>
      <c r="X135" s="32"/>
      <c r="Y135" s="32"/>
      <c r="Z135" s="32"/>
      <c r="AA135" s="32"/>
      <c r="AB135" s="32"/>
      <c r="AC135" s="32"/>
      <c r="AD135" s="32"/>
      <c r="AE135" s="32"/>
      <c r="AT135" s="17" t="s">
        <v>144</v>
      </c>
      <c r="AU135" s="17" t="s">
        <v>83</v>
      </c>
    </row>
    <row r="136" spans="1:65" s="14" customFormat="1" ht="11.25">
      <c r="B136" s="176"/>
      <c r="D136" s="162" t="s">
        <v>146</v>
      </c>
      <c r="E136" s="177" t="s">
        <v>1</v>
      </c>
      <c r="F136" s="178" t="s">
        <v>535</v>
      </c>
      <c r="H136" s="177" t="s">
        <v>1</v>
      </c>
      <c r="I136" s="179"/>
      <c r="L136" s="176"/>
      <c r="M136" s="180"/>
      <c r="N136" s="181"/>
      <c r="O136" s="181"/>
      <c r="P136" s="181"/>
      <c r="Q136" s="181"/>
      <c r="R136" s="181"/>
      <c r="S136" s="181"/>
      <c r="T136" s="182"/>
      <c r="AT136" s="177" t="s">
        <v>146</v>
      </c>
      <c r="AU136" s="177" t="s">
        <v>83</v>
      </c>
      <c r="AV136" s="14" t="s">
        <v>81</v>
      </c>
      <c r="AW136" s="14" t="s">
        <v>32</v>
      </c>
      <c r="AX136" s="14" t="s">
        <v>75</v>
      </c>
      <c r="AY136" s="177" t="s">
        <v>134</v>
      </c>
    </row>
    <row r="137" spans="1:65" s="13" customFormat="1" ht="11.25">
      <c r="B137" s="168"/>
      <c r="D137" s="162" t="s">
        <v>146</v>
      </c>
      <c r="E137" s="169" t="s">
        <v>1</v>
      </c>
      <c r="F137" s="170" t="s">
        <v>536</v>
      </c>
      <c r="H137" s="171">
        <v>0.628</v>
      </c>
      <c r="I137" s="172"/>
      <c r="L137" s="168"/>
      <c r="M137" s="173"/>
      <c r="N137" s="174"/>
      <c r="O137" s="174"/>
      <c r="P137" s="174"/>
      <c r="Q137" s="174"/>
      <c r="R137" s="174"/>
      <c r="S137" s="174"/>
      <c r="T137" s="175"/>
      <c r="AT137" s="169" t="s">
        <v>146</v>
      </c>
      <c r="AU137" s="169" t="s">
        <v>83</v>
      </c>
      <c r="AV137" s="13" t="s">
        <v>83</v>
      </c>
      <c r="AW137" s="13" t="s">
        <v>32</v>
      </c>
      <c r="AX137" s="13" t="s">
        <v>81</v>
      </c>
      <c r="AY137" s="169" t="s">
        <v>134</v>
      </c>
    </row>
    <row r="138" spans="1:65" s="2" customFormat="1" ht="36">
      <c r="A138" s="32"/>
      <c r="B138" s="148"/>
      <c r="C138" s="149" t="s">
        <v>83</v>
      </c>
      <c r="D138" s="149" t="s">
        <v>136</v>
      </c>
      <c r="E138" s="150" t="s">
        <v>334</v>
      </c>
      <c r="F138" s="151" t="s">
        <v>537</v>
      </c>
      <c r="G138" s="152" t="s">
        <v>213</v>
      </c>
      <c r="H138" s="153">
        <v>0.628</v>
      </c>
      <c r="I138" s="154"/>
      <c r="J138" s="155">
        <f>ROUND(I138*H138,2)</f>
        <v>0</v>
      </c>
      <c r="K138" s="151" t="s">
        <v>168</v>
      </c>
      <c r="L138" s="33"/>
      <c r="M138" s="156" t="s">
        <v>1</v>
      </c>
      <c r="N138" s="157" t="s">
        <v>40</v>
      </c>
      <c r="O138" s="58"/>
      <c r="P138" s="158">
        <f>O138*H138</f>
        <v>0</v>
      </c>
      <c r="Q138" s="158">
        <v>0</v>
      </c>
      <c r="R138" s="158">
        <f>Q138*H138</f>
        <v>0</v>
      </c>
      <c r="S138" s="158">
        <v>0</v>
      </c>
      <c r="T138" s="159">
        <f>S138*H138</f>
        <v>0</v>
      </c>
      <c r="U138" s="32"/>
      <c r="V138" s="32"/>
      <c r="W138" s="32"/>
      <c r="X138" s="32"/>
      <c r="Y138" s="32"/>
      <c r="Z138" s="32"/>
      <c r="AA138" s="32"/>
      <c r="AB138" s="32"/>
      <c r="AC138" s="32"/>
      <c r="AD138" s="32"/>
      <c r="AE138" s="32"/>
      <c r="AR138" s="160" t="s">
        <v>140</v>
      </c>
      <c r="AT138" s="160" t="s">
        <v>136</v>
      </c>
      <c r="AU138" s="160" t="s">
        <v>83</v>
      </c>
      <c r="AY138" s="17" t="s">
        <v>134</v>
      </c>
      <c r="BE138" s="161">
        <f>IF(N138="základní",J138,0)</f>
        <v>0</v>
      </c>
      <c r="BF138" s="161">
        <f>IF(N138="snížená",J138,0)</f>
        <v>0</v>
      </c>
      <c r="BG138" s="161">
        <f>IF(N138="zákl. přenesená",J138,0)</f>
        <v>0</v>
      </c>
      <c r="BH138" s="161">
        <f>IF(N138="sníž. přenesená",J138,0)</f>
        <v>0</v>
      </c>
      <c r="BI138" s="161">
        <f>IF(N138="nulová",J138,0)</f>
        <v>0</v>
      </c>
      <c r="BJ138" s="17" t="s">
        <v>81</v>
      </c>
      <c r="BK138" s="161">
        <f>ROUND(I138*H138,2)</f>
        <v>0</v>
      </c>
      <c r="BL138" s="17" t="s">
        <v>140</v>
      </c>
      <c r="BM138" s="160" t="s">
        <v>538</v>
      </c>
    </row>
    <row r="139" spans="1:65" s="2" customFormat="1" ht="39">
      <c r="A139" s="32"/>
      <c r="B139" s="33"/>
      <c r="C139" s="32"/>
      <c r="D139" s="162" t="s">
        <v>142</v>
      </c>
      <c r="E139" s="32"/>
      <c r="F139" s="163" t="s">
        <v>337</v>
      </c>
      <c r="G139" s="32"/>
      <c r="H139" s="32"/>
      <c r="I139" s="164"/>
      <c r="J139" s="32"/>
      <c r="K139" s="32"/>
      <c r="L139" s="33"/>
      <c r="M139" s="165"/>
      <c r="N139" s="166"/>
      <c r="O139" s="58"/>
      <c r="P139" s="58"/>
      <c r="Q139" s="58"/>
      <c r="R139" s="58"/>
      <c r="S139" s="58"/>
      <c r="T139" s="59"/>
      <c r="U139" s="32"/>
      <c r="V139" s="32"/>
      <c r="W139" s="32"/>
      <c r="X139" s="32"/>
      <c r="Y139" s="32"/>
      <c r="Z139" s="32"/>
      <c r="AA139" s="32"/>
      <c r="AB139" s="32"/>
      <c r="AC139" s="32"/>
      <c r="AD139" s="32"/>
      <c r="AE139" s="32"/>
      <c r="AT139" s="17" t="s">
        <v>142</v>
      </c>
      <c r="AU139" s="17" t="s">
        <v>83</v>
      </c>
    </row>
    <row r="140" spans="1:65" s="2" customFormat="1" ht="36">
      <c r="A140" s="32"/>
      <c r="B140" s="148"/>
      <c r="C140" s="149" t="s">
        <v>151</v>
      </c>
      <c r="D140" s="149" t="s">
        <v>136</v>
      </c>
      <c r="E140" s="150" t="s">
        <v>342</v>
      </c>
      <c r="F140" s="151" t="s">
        <v>343</v>
      </c>
      <c r="G140" s="152" t="s">
        <v>213</v>
      </c>
      <c r="H140" s="153">
        <v>8.7919999999999998</v>
      </c>
      <c r="I140" s="154"/>
      <c r="J140" s="155">
        <f>ROUND(I140*H140,2)</f>
        <v>0</v>
      </c>
      <c r="K140" s="151" t="s">
        <v>168</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140</v>
      </c>
      <c r="AT140" s="160" t="s">
        <v>136</v>
      </c>
      <c r="AU140" s="160" t="s">
        <v>83</v>
      </c>
      <c r="AY140" s="17" t="s">
        <v>134</v>
      </c>
      <c r="BE140" s="161">
        <f>IF(N140="základní",J140,0)</f>
        <v>0</v>
      </c>
      <c r="BF140" s="161">
        <f>IF(N140="snížená",J140,0)</f>
        <v>0</v>
      </c>
      <c r="BG140" s="161">
        <f>IF(N140="zákl. přenesená",J140,0)</f>
        <v>0</v>
      </c>
      <c r="BH140" s="161">
        <f>IF(N140="sníž. přenesená",J140,0)</f>
        <v>0</v>
      </c>
      <c r="BI140" s="161">
        <f>IF(N140="nulová",J140,0)</f>
        <v>0</v>
      </c>
      <c r="BJ140" s="17" t="s">
        <v>81</v>
      </c>
      <c r="BK140" s="161">
        <f>ROUND(I140*H140,2)</f>
        <v>0</v>
      </c>
      <c r="BL140" s="17" t="s">
        <v>140</v>
      </c>
      <c r="BM140" s="160" t="s">
        <v>539</v>
      </c>
    </row>
    <row r="141" spans="1:65" s="2" customFormat="1" ht="48.75">
      <c r="A141" s="32"/>
      <c r="B141" s="33"/>
      <c r="C141" s="32"/>
      <c r="D141" s="162" t="s">
        <v>142</v>
      </c>
      <c r="E141" s="32"/>
      <c r="F141" s="163" t="s">
        <v>345</v>
      </c>
      <c r="G141" s="32"/>
      <c r="H141" s="32"/>
      <c r="I141" s="164"/>
      <c r="J141" s="32"/>
      <c r="K141" s="32"/>
      <c r="L141" s="33"/>
      <c r="M141" s="165"/>
      <c r="N141" s="166"/>
      <c r="O141" s="58"/>
      <c r="P141" s="58"/>
      <c r="Q141" s="58"/>
      <c r="R141" s="58"/>
      <c r="S141" s="58"/>
      <c r="T141" s="59"/>
      <c r="U141" s="32"/>
      <c r="V141" s="32"/>
      <c r="W141" s="32"/>
      <c r="X141" s="32"/>
      <c r="Y141" s="32"/>
      <c r="Z141" s="32"/>
      <c r="AA141" s="32"/>
      <c r="AB141" s="32"/>
      <c r="AC141" s="32"/>
      <c r="AD141" s="32"/>
      <c r="AE141" s="32"/>
      <c r="AT141" s="17" t="s">
        <v>142</v>
      </c>
      <c r="AU141" s="17" t="s">
        <v>83</v>
      </c>
    </row>
    <row r="142" spans="1:65" s="13" customFormat="1" ht="11.25">
      <c r="B142" s="168"/>
      <c r="D142" s="162" t="s">
        <v>146</v>
      </c>
      <c r="F142" s="170" t="s">
        <v>540</v>
      </c>
      <c r="H142" s="171">
        <v>8.7919999999999998</v>
      </c>
      <c r="I142" s="172"/>
      <c r="L142" s="168"/>
      <c r="M142" s="173"/>
      <c r="N142" s="174"/>
      <c r="O142" s="174"/>
      <c r="P142" s="174"/>
      <c r="Q142" s="174"/>
      <c r="R142" s="174"/>
      <c r="S142" s="174"/>
      <c r="T142" s="175"/>
      <c r="AT142" s="169" t="s">
        <v>146</v>
      </c>
      <c r="AU142" s="169" t="s">
        <v>83</v>
      </c>
      <c r="AV142" s="13" t="s">
        <v>83</v>
      </c>
      <c r="AW142" s="13" t="s">
        <v>3</v>
      </c>
      <c r="AX142" s="13" t="s">
        <v>81</v>
      </c>
      <c r="AY142" s="169" t="s">
        <v>134</v>
      </c>
    </row>
    <row r="143" spans="1:65" s="2" customFormat="1" ht="33" customHeight="1">
      <c r="A143" s="32"/>
      <c r="B143" s="148"/>
      <c r="C143" s="149" t="s">
        <v>140</v>
      </c>
      <c r="D143" s="149" t="s">
        <v>136</v>
      </c>
      <c r="E143" s="150" t="s">
        <v>375</v>
      </c>
      <c r="F143" s="151" t="s">
        <v>376</v>
      </c>
      <c r="G143" s="152" t="s">
        <v>363</v>
      </c>
      <c r="H143" s="153">
        <v>1.1299999999999999</v>
      </c>
      <c r="I143" s="154"/>
      <c r="J143" s="155">
        <f>ROUND(I143*H143,2)</f>
        <v>0</v>
      </c>
      <c r="K143" s="151" t="s">
        <v>168</v>
      </c>
      <c r="L143" s="33"/>
      <c r="M143" s="156" t="s">
        <v>1</v>
      </c>
      <c r="N143" s="157" t="s">
        <v>40</v>
      </c>
      <c r="O143" s="58"/>
      <c r="P143" s="158">
        <f>O143*H143</f>
        <v>0</v>
      </c>
      <c r="Q143" s="158">
        <v>0</v>
      </c>
      <c r="R143" s="158">
        <f>Q143*H143</f>
        <v>0</v>
      </c>
      <c r="S143" s="158">
        <v>0</v>
      </c>
      <c r="T143" s="159">
        <f>S143*H143</f>
        <v>0</v>
      </c>
      <c r="U143" s="32"/>
      <c r="V143" s="32"/>
      <c r="W143" s="32"/>
      <c r="X143" s="32"/>
      <c r="Y143" s="32"/>
      <c r="Z143" s="32"/>
      <c r="AA143" s="32"/>
      <c r="AB143" s="32"/>
      <c r="AC143" s="32"/>
      <c r="AD143" s="32"/>
      <c r="AE143" s="32"/>
      <c r="AR143" s="160" t="s">
        <v>140</v>
      </c>
      <c r="AT143" s="160" t="s">
        <v>136</v>
      </c>
      <c r="AU143" s="160" t="s">
        <v>83</v>
      </c>
      <c r="AY143" s="17" t="s">
        <v>134</v>
      </c>
      <c r="BE143" s="161">
        <f>IF(N143="základní",J143,0)</f>
        <v>0</v>
      </c>
      <c r="BF143" s="161">
        <f>IF(N143="snížená",J143,0)</f>
        <v>0</v>
      </c>
      <c r="BG143" s="161">
        <f>IF(N143="zákl. přenesená",J143,0)</f>
        <v>0</v>
      </c>
      <c r="BH143" s="161">
        <f>IF(N143="sníž. přenesená",J143,0)</f>
        <v>0</v>
      </c>
      <c r="BI143" s="161">
        <f>IF(N143="nulová",J143,0)</f>
        <v>0</v>
      </c>
      <c r="BJ143" s="17" t="s">
        <v>81</v>
      </c>
      <c r="BK143" s="161">
        <f>ROUND(I143*H143,2)</f>
        <v>0</v>
      </c>
      <c r="BL143" s="17" t="s">
        <v>140</v>
      </c>
      <c r="BM143" s="160" t="s">
        <v>541</v>
      </c>
    </row>
    <row r="144" spans="1:65" s="2" customFormat="1" ht="29.25">
      <c r="A144" s="32"/>
      <c r="B144" s="33"/>
      <c r="C144" s="32"/>
      <c r="D144" s="162" t="s">
        <v>142</v>
      </c>
      <c r="E144" s="32"/>
      <c r="F144" s="163" t="s">
        <v>378</v>
      </c>
      <c r="G144" s="32"/>
      <c r="H144" s="32"/>
      <c r="I144" s="164"/>
      <c r="J144" s="32"/>
      <c r="K144" s="32"/>
      <c r="L144" s="33"/>
      <c r="M144" s="165"/>
      <c r="N144" s="166"/>
      <c r="O144" s="58"/>
      <c r="P144" s="58"/>
      <c r="Q144" s="58"/>
      <c r="R144" s="58"/>
      <c r="S144" s="58"/>
      <c r="T144" s="59"/>
      <c r="U144" s="32"/>
      <c r="V144" s="32"/>
      <c r="W144" s="32"/>
      <c r="X144" s="32"/>
      <c r="Y144" s="32"/>
      <c r="Z144" s="32"/>
      <c r="AA144" s="32"/>
      <c r="AB144" s="32"/>
      <c r="AC144" s="32"/>
      <c r="AD144" s="32"/>
      <c r="AE144" s="32"/>
      <c r="AT144" s="17" t="s">
        <v>142</v>
      </c>
      <c r="AU144" s="17" t="s">
        <v>83</v>
      </c>
    </row>
    <row r="145" spans="1:65" s="13" customFormat="1" ht="11.25">
      <c r="B145" s="168"/>
      <c r="D145" s="162" t="s">
        <v>146</v>
      </c>
      <c r="F145" s="170" t="s">
        <v>542</v>
      </c>
      <c r="H145" s="171">
        <v>1.1299999999999999</v>
      </c>
      <c r="I145" s="172"/>
      <c r="L145" s="168"/>
      <c r="M145" s="173"/>
      <c r="N145" s="174"/>
      <c r="O145" s="174"/>
      <c r="P145" s="174"/>
      <c r="Q145" s="174"/>
      <c r="R145" s="174"/>
      <c r="S145" s="174"/>
      <c r="T145" s="175"/>
      <c r="AT145" s="169" t="s">
        <v>146</v>
      </c>
      <c r="AU145" s="169" t="s">
        <v>83</v>
      </c>
      <c r="AV145" s="13" t="s">
        <v>83</v>
      </c>
      <c r="AW145" s="13" t="s">
        <v>3</v>
      </c>
      <c r="AX145" s="13" t="s">
        <v>81</v>
      </c>
      <c r="AY145" s="169" t="s">
        <v>134</v>
      </c>
    </row>
    <row r="146" spans="1:65" s="12" customFormat="1" ht="22.9" customHeight="1">
      <c r="B146" s="135"/>
      <c r="D146" s="136" t="s">
        <v>74</v>
      </c>
      <c r="E146" s="146" t="s">
        <v>83</v>
      </c>
      <c r="F146" s="146" t="s">
        <v>401</v>
      </c>
      <c r="I146" s="138"/>
      <c r="J146" s="147">
        <f>BK146</f>
        <v>0</v>
      </c>
      <c r="L146" s="135"/>
      <c r="M146" s="140"/>
      <c r="N146" s="141"/>
      <c r="O146" s="141"/>
      <c r="P146" s="142">
        <f>SUM(P147:P151)</f>
        <v>0</v>
      </c>
      <c r="Q146" s="141"/>
      <c r="R146" s="142">
        <f>SUM(R147:R151)</f>
        <v>1.6167181100000001</v>
      </c>
      <c r="S146" s="141"/>
      <c r="T146" s="143">
        <f>SUM(T147:T151)</f>
        <v>0</v>
      </c>
      <c r="AR146" s="136" t="s">
        <v>81</v>
      </c>
      <c r="AT146" s="144" t="s">
        <v>74</v>
      </c>
      <c r="AU146" s="144" t="s">
        <v>81</v>
      </c>
      <c r="AY146" s="136" t="s">
        <v>134</v>
      </c>
      <c r="BK146" s="145">
        <f>SUM(BK147:BK151)</f>
        <v>0</v>
      </c>
    </row>
    <row r="147" spans="1:65" s="2" customFormat="1" ht="16.5" customHeight="1">
      <c r="A147" s="32"/>
      <c r="B147" s="148"/>
      <c r="C147" s="149" t="s">
        <v>159</v>
      </c>
      <c r="D147" s="149" t="s">
        <v>136</v>
      </c>
      <c r="E147" s="150" t="s">
        <v>543</v>
      </c>
      <c r="F147" s="151" t="s">
        <v>544</v>
      </c>
      <c r="G147" s="152" t="s">
        <v>213</v>
      </c>
      <c r="H147" s="153">
        <v>0.65900000000000003</v>
      </c>
      <c r="I147" s="154"/>
      <c r="J147" s="155">
        <f>ROUND(I147*H147,2)</f>
        <v>0</v>
      </c>
      <c r="K147" s="151" t="s">
        <v>168</v>
      </c>
      <c r="L147" s="33"/>
      <c r="M147" s="156" t="s">
        <v>1</v>
      </c>
      <c r="N147" s="157" t="s">
        <v>40</v>
      </c>
      <c r="O147" s="58"/>
      <c r="P147" s="158">
        <f>O147*H147</f>
        <v>0</v>
      </c>
      <c r="Q147" s="158">
        <v>2.45329</v>
      </c>
      <c r="R147" s="158">
        <f>Q147*H147</f>
        <v>1.6167181100000001</v>
      </c>
      <c r="S147" s="158">
        <v>0</v>
      </c>
      <c r="T147" s="159">
        <f>S147*H147</f>
        <v>0</v>
      </c>
      <c r="U147" s="32"/>
      <c r="V147" s="32"/>
      <c r="W147" s="32"/>
      <c r="X147" s="32"/>
      <c r="Y147" s="32"/>
      <c r="Z147" s="32"/>
      <c r="AA147" s="32"/>
      <c r="AB147" s="32"/>
      <c r="AC147" s="32"/>
      <c r="AD147" s="32"/>
      <c r="AE147" s="32"/>
      <c r="AR147" s="160" t="s">
        <v>140</v>
      </c>
      <c r="AT147" s="160" t="s">
        <v>136</v>
      </c>
      <c r="AU147" s="160" t="s">
        <v>83</v>
      </c>
      <c r="AY147" s="17" t="s">
        <v>134</v>
      </c>
      <c r="BE147" s="161">
        <f>IF(N147="základní",J147,0)</f>
        <v>0</v>
      </c>
      <c r="BF147" s="161">
        <f>IF(N147="snížená",J147,0)</f>
        <v>0</v>
      </c>
      <c r="BG147" s="161">
        <f>IF(N147="zákl. přenesená",J147,0)</f>
        <v>0</v>
      </c>
      <c r="BH147" s="161">
        <f>IF(N147="sníž. přenesená",J147,0)</f>
        <v>0</v>
      </c>
      <c r="BI147" s="161">
        <f>IF(N147="nulová",J147,0)</f>
        <v>0</v>
      </c>
      <c r="BJ147" s="17" t="s">
        <v>81</v>
      </c>
      <c r="BK147" s="161">
        <f>ROUND(I147*H147,2)</f>
        <v>0</v>
      </c>
      <c r="BL147" s="17" t="s">
        <v>140</v>
      </c>
      <c r="BM147" s="160" t="s">
        <v>545</v>
      </c>
    </row>
    <row r="148" spans="1:65" s="2" customFormat="1" ht="19.5">
      <c r="A148" s="32"/>
      <c r="B148" s="33"/>
      <c r="C148" s="32"/>
      <c r="D148" s="162" t="s">
        <v>142</v>
      </c>
      <c r="E148" s="32"/>
      <c r="F148" s="163" t="s">
        <v>546</v>
      </c>
      <c r="G148" s="32"/>
      <c r="H148" s="32"/>
      <c r="I148" s="164"/>
      <c r="J148" s="32"/>
      <c r="K148" s="32"/>
      <c r="L148" s="33"/>
      <c r="M148" s="165"/>
      <c r="N148" s="166"/>
      <c r="O148" s="58"/>
      <c r="P148" s="58"/>
      <c r="Q148" s="58"/>
      <c r="R148" s="58"/>
      <c r="S148" s="58"/>
      <c r="T148" s="59"/>
      <c r="U148" s="32"/>
      <c r="V148" s="32"/>
      <c r="W148" s="32"/>
      <c r="X148" s="32"/>
      <c r="Y148" s="32"/>
      <c r="Z148" s="32"/>
      <c r="AA148" s="32"/>
      <c r="AB148" s="32"/>
      <c r="AC148" s="32"/>
      <c r="AD148" s="32"/>
      <c r="AE148" s="32"/>
      <c r="AT148" s="17" t="s">
        <v>142</v>
      </c>
      <c r="AU148" s="17" t="s">
        <v>83</v>
      </c>
    </row>
    <row r="149" spans="1:65" s="2" customFormat="1" ht="19.5">
      <c r="A149" s="32"/>
      <c r="B149" s="33"/>
      <c r="C149" s="32"/>
      <c r="D149" s="162" t="s">
        <v>144</v>
      </c>
      <c r="E149" s="32"/>
      <c r="F149" s="167" t="s">
        <v>534</v>
      </c>
      <c r="G149" s="32"/>
      <c r="H149" s="32"/>
      <c r="I149" s="164"/>
      <c r="J149" s="32"/>
      <c r="K149" s="32"/>
      <c r="L149" s="33"/>
      <c r="M149" s="165"/>
      <c r="N149" s="166"/>
      <c r="O149" s="58"/>
      <c r="P149" s="58"/>
      <c r="Q149" s="58"/>
      <c r="R149" s="58"/>
      <c r="S149" s="58"/>
      <c r="T149" s="59"/>
      <c r="U149" s="32"/>
      <c r="V149" s="32"/>
      <c r="W149" s="32"/>
      <c r="X149" s="32"/>
      <c r="Y149" s="32"/>
      <c r="Z149" s="32"/>
      <c r="AA149" s="32"/>
      <c r="AB149" s="32"/>
      <c r="AC149" s="32"/>
      <c r="AD149" s="32"/>
      <c r="AE149" s="32"/>
      <c r="AT149" s="17" t="s">
        <v>144</v>
      </c>
      <c r="AU149" s="17" t="s">
        <v>83</v>
      </c>
    </row>
    <row r="150" spans="1:65" s="14" customFormat="1" ht="11.25">
      <c r="B150" s="176"/>
      <c r="D150" s="162" t="s">
        <v>146</v>
      </c>
      <c r="E150" s="177" t="s">
        <v>1</v>
      </c>
      <c r="F150" s="178" t="s">
        <v>547</v>
      </c>
      <c r="H150" s="177" t="s">
        <v>1</v>
      </c>
      <c r="I150" s="179"/>
      <c r="L150" s="176"/>
      <c r="M150" s="180"/>
      <c r="N150" s="181"/>
      <c r="O150" s="181"/>
      <c r="P150" s="181"/>
      <c r="Q150" s="181"/>
      <c r="R150" s="181"/>
      <c r="S150" s="181"/>
      <c r="T150" s="182"/>
      <c r="AT150" s="177" t="s">
        <v>146</v>
      </c>
      <c r="AU150" s="177" t="s">
        <v>83</v>
      </c>
      <c r="AV150" s="14" t="s">
        <v>81</v>
      </c>
      <c r="AW150" s="14" t="s">
        <v>32</v>
      </c>
      <c r="AX150" s="14" t="s">
        <v>75</v>
      </c>
      <c r="AY150" s="177" t="s">
        <v>134</v>
      </c>
    </row>
    <row r="151" spans="1:65" s="13" customFormat="1" ht="11.25">
      <c r="B151" s="168"/>
      <c r="D151" s="162" t="s">
        <v>146</v>
      </c>
      <c r="E151" s="169" t="s">
        <v>1</v>
      </c>
      <c r="F151" s="170" t="s">
        <v>548</v>
      </c>
      <c r="H151" s="171">
        <v>0.65900000000000003</v>
      </c>
      <c r="I151" s="172"/>
      <c r="L151" s="168"/>
      <c r="M151" s="173"/>
      <c r="N151" s="174"/>
      <c r="O151" s="174"/>
      <c r="P151" s="174"/>
      <c r="Q151" s="174"/>
      <c r="R151" s="174"/>
      <c r="S151" s="174"/>
      <c r="T151" s="175"/>
      <c r="AT151" s="169" t="s">
        <v>146</v>
      </c>
      <c r="AU151" s="169" t="s">
        <v>83</v>
      </c>
      <c r="AV151" s="13" t="s">
        <v>83</v>
      </c>
      <c r="AW151" s="13" t="s">
        <v>32</v>
      </c>
      <c r="AX151" s="13" t="s">
        <v>81</v>
      </c>
      <c r="AY151" s="169" t="s">
        <v>134</v>
      </c>
    </row>
    <row r="152" spans="1:65" s="12" customFormat="1" ht="22.9" customHeight="1">
      <c r="B152" s="135"/>
      <c r="D152" s="136" t="s">
        <v>74</v>
      </c>
      <c r="E152" s="146" t="s">
        <v>151</v>
      </c>
      <c r="F152" s="146" t="s">
        <v>549</v>
      </c>
      <c r="I152" s="138"/>
      <c r="J152" s="147">
        <f>BK152</f>
        <v>0</v>
      </c>
      <c r="L152" s="135"/>
      <c r="M152" s="140"/>
      <c r="N152" s="141"/>
      <c r="O152" s="141"/>
      <c r="P152" s="142">
        <f>SUM(P153:P179)</f>
        <v>0</v>
      </c>
      <c r="Q152" s="141"/>
      <c r="R152" s="142">
        <f>SUM(R153:R179)</f>
        <v>35.819042550000006</v>
      </c>
      <c r="S152" s="141"/>
      <c r="T152" s="143">
        <f>SUM(T153:T179)</f>
        <v>0</v>
      </c>
      <c r="AR152" s="136" t="s">
        <v>81</v>
      </c>
      <c r="AT152" s="144" t="s">
        <v>74</v>
      </c>
      <c r="AU152" s="144" t="s">
        <v>81</v>
      </c>
      <c r="AY152" s="136" t="s">
        <v>134</v>
      </c>
      <c r="BK152" s="145">
        <f>SUM(BK153:BK179)</f>
        <v>0</v>
      </c>
    </row>
    <row r="153" spans="1:65" s="2" customFormat="1" ht="36">
      <c r="A153" s="32"/>
      <c r="B153" s="148"/>
      <c r="C153" s="149" t="s">
        <v>164</v>
      </c>
      <c r="D153" s="149" t="s">
        <v>136</v>
      </c>
      <c r="E153" s="150" t="s">
        <v>550</v>
      </c>
      <c r="F153" s="151" t="s">
        <v>551</v>
      </c>
      <c r="G153" s="152" t="s">
        <v>167</v>
      </c>
      <c r="H153" s="153">
        <v>11.7</v>
      </c>
      <c r="I153" s="154"/>
      <c r="J153" s="155">
        <f>ROUND(I153*H153,2)</f>
        <v>0</v>
      </c>
      <c r="K153" s="151" t="s">
        <v>1</v>
      </c>
      <c r="L153" s="33"/>
      <c r="M153" s="156" t="s">
        <v>1</v>
      </c>
      <c r="N153" s="157" t="s">
        <v>40</v>
      </c>
      <c r="O153" s="58"/>
      <c r="P153" s="158">
        <f>O153*H153</f>
        <v>0</v>
      </c>
      <c r="Q153" s="158">
        <v>0</v>
      </c>
      <c r="R153" s="158">
        <f>Q153*H153</f>
        <v>0</v>
      </c>
      <c r="S153" s="158">
        <v>0</v>
      </c>
      <c r="T153" s="159">
        <f>S153*H153</f>
        <v>0</v>
      </c>
      <c r="U153" s="32"/>
      <c r="V153" s="32"/>
      <c r="W153" s="32"/>
      <c r="X153" s="32"/>
      <c r="Y153" s="32"/>
      <c r="Z153" s="32"/>
      <c r="AA153" s="32"/>
      <c r="AB153" s="32"/>
      <c r="AC153" s="32"/>
      <c r="AD153" s="32"/>
      <c r="AE153" s="32"/>
      <c r="AR153" s="160" t="s">
        <v>140</v>
      </c>
      <c r="AT153" s="160" t="s">
        <v>136</v>
      </c>
      <c r="AU153" s="160" t="s">
        <v>83</v>
      </c>
      <c r="AY153" s="17" t="s">
        <v>134</v>
      </c>
      <c r="BE153" s="161">
        <f>IF(N153="základní",J153,0)</f>
        <v>0</v>
      </c>
      <c r="BF153" s="161">
        <f>IF(N153="snížená",J153,0)</f>
        <v>0</v>
      </c>
      <c r="BG153" s="161">
        <f>IF(N153="zákl. přenesená",J153,0)</f>
        <v>0</v>
      </c>
      <c r="BH153" s="161">
        <f>IF(N153="sníž. přenesená",J153,0)</f>
        <v>0</v>
      </c>
      <c r="BI153" s="161">
        <f>IF(N153="nulová",J153,0)</f>
        <v>0</v>
      </c>
      <c r="BJ153" s="17" t="s">
        <v>81</v>
      </c>
      <c r="BK153" s="161">
        <f>ROUND(I153*H153,2)</f>
        <v>0</v>
      </c>
      <c r="BL153" s="17" t="s">
        <v>140</v>
      </c>
      <c r="BM153" s="160" t="s">
        <v>552</v>
      </c>
    </row>
    <row r="154" spans="1:65" s="2" customFormat="1" ht="19.5">
      <c r="A154" s="32"/>
      <c r="B154" s="33"/>
      <c r="C154" s="32"/>
      <c r="D154" s="162" t="s">
        <v>142</v>
      </c>
      <c r="E154" s="32"/>
      <c r="F154" s="163" t="s">
        <v>551</v>
      </c>
      <c r="G154" s="32"/>
      <c r="H154" s="32"/>
      <c r="I154" s="164"/>
      <c r="J154" s="32"/>
      <c r="K154" s="32"/>
      <c r="L154" s="33"/>
      <c r="M154" s="165"/>
      <c r="N154" s="166"/>
      <c r="O154" s="58"/>
      <c r="P154" s="58"/>
      <c r="Q154" s="58"/>
      <c r="R154" s="58"/>
      <c r="S154" s="58"/>
      <c r="T154" s="59"/>
      <c r="U154" s="32"/>
      <c r="V154" s="32"/>
      <c r="W154" s="32"/>
      <c r="X154" s="32"/>
      <c r="Y154" s="32"/>
      <c r="Z154" s="32"/>
      <c r="AA154" s="32"/>
      <c r="AB154" s="32"/>
      <c r="AC154" s="32"/>
      <c r="AD154" s="32"/>
      <c r="AE154" s="32"/>
      <c r="AT154" s="17" t="s">
        <v>142</v>
      </c>
      <c r="AU154" s="17" t="s">
        <v>83</v>
      </c>
    </row>
    <row r="155" spans="1:65" s="2" customFormat="1" ht="19.5">
      <c r="A155" s="32"/>
      <c r="B155" s="33"/>
      <c r="C155" s="32"/>
      <c r="D155" s="162" t="s">
        <v>144</v>
      </c>
      <c r="E155" s="32"/>
      <c r="F155" s="167" t="s">
        <v>534</v>
      </c>
      <c r="G155" s="32"/>
      <c r="H155" s="32"/>
      <c r="I155" s="164"/>
      <c r="J155" s="32"/>
      <c r="K155" s="32"/>
      <c r="L155" s="33"/>
      <c r="M155" s="165"/>
      <c r="N155" s="166"/>
      <c r="O155" s="58"/>
      <c r="P155" s="58"/>
      <c r="Q155" s="58"/>
      <c r="R155" s="58"/>
      <c r="S155" s="58"/>
      <c r="T155" s="59"/>
      <c r="U155" s="32"/>
      <c r="V155" s="32"/>
      <c r="W155" s="32"/>
      <c r="X155" s="32"/>
      <c r="Y155" s="32"/>
      <c r="Z155" s="32"/>
      <c r="AA155" s="32"/>
      <c r="AB155" s="32"/>
      <c r="AC155" s="32"/>
      <c r="AD155" s="32"/>
      <c r="AE155" s="32"/>
      <c r="AT155" s="17" t="s">
        <v>144</v>
      </c>
      <c r="AU155" s="17" t="s">
        <v>83</v>
      </c>
    </row>
    <row r="156" spans="1:65" s="14" customFormat="1" ht="11.25">
      <c r="B156" s="176"/>
      <c r="D156" s="162" t="s">
        <v>146</v>
      </c>
      <c r="E156" s="177" t="s">
        <v>1</v>
      </c>
      <c r="F156" s="178" t="s">
        <v>553</v>
      </c>
      <c r="H156" s="177" t="s">
        <v>1</v>
      </c>
      <c r="I156" s="179"/>
      <c r="L156" s="176"/>
      <c r="M156" s="180"/>
      <c r="N156" s="181"/>
      <c r="O156" s="181"/>
      <c r="P156" s="181"/>
      <c r="Q156" s="181"/>
      <c r="R156" s="181"/>
      <c r="S156" s="181"/>
      <c r="T156" s="182"/>
      <c r="AT156" s="177" t="s">
        <v>146</v>
      </c>
      <c r="AU156" s="177" t="s">
        <v>83</v>
      </c>
      <c r="AV156" s="14" t="s">
        <v>81</v>
      </c>
      <c r="AW156" s="14" t="s">
        <v>32</v>
      </c>
      <c r="AX156" s="14" t="s">
        <v>75</v>
      </c>
      <c r="AY156" s="177" t="s">
        <v>134</v>
      </c>
    </row>
    <row r="157" spans="1:65" s="13" customFormat="1" ht="11.25">
      <c r="B157" s="168"/>
      <c r="D157" s="162" t="s">
        <v>146</v>
      </c>
      <c r="E157" s="169" t="s">
        <v>1</v>
      </c>
      <c r="F157" s="170" t="s">
        <v>554</v>
      </c>
      <c r="H157" s="171">
        <v>11.7</v>
      </c>
      <c r="I157" s="172"/>
      <c r="L157" s="168"/>
      <c r="M157" s="173"/>
      <c r="N157" s="174"/>
      <c r="O157" s="174"/>
      <c r="P157" s="174"/>
      <c r="Q157" s="174"/>
      <c r="R157" s="174"/>
      <c r="S157" s="174"/>
      <c r="T157" s="175"/>
      <c r="AT157" s="169" t="s">
        <v>146</v>
      </c>
      <c r="AU157" s="169" t="s">
        <v>83</v>
      </c>
      <c r="AV157" s="13" t="s">
        <v>83</v>
      </c>
      <c r="AW157" s="13" t="s">
        <v>32</v>
      </c>
      <c r="AX157" s="13" t="s">
        <v>81</v>
      </c>
      <c r="AY157" s="169" t="s">
        <v>134</v>
      </c>
    </row>
    <row r="158" spans="1:65" s="2" customFormat="1" ht="36">
      <c r="A158" s="32"/>
      <c r="B158" s="148"/>
      <c r="C158" s="149" t="s">
        <v>171</v>
      </c>
      <c r="D158" s="149" t="s">
        <v>136</v>
      </c>
      <c r="E158" s="150" t="s">
        <v>555</v>
      </c>
      <c r="F158" s="151" t="s">
        <v>556</v>
      </c>
      <c r="G158" s="152" t="s">
        <v>213</v>
      </c>
      <c r="H158" s="153">
        <v>13.961</v>
      </c>
      <c r="I158" s="154"/>
      <c r="J158" s="155">
        <f>ROUND(I158*H158,2)</f>
        <v>0</v>
      </c>
      <c r="K158" s="151" t="s">
        <v>168</v>
      </c>
      <c r="L158" s="33"/>
      <c r="M158" s="156" t="s">
        <v>1</v>
      </c>
      <c r="N158" s="157" t="s">
        <v>40</v>
      </c>
      <c r="O158" s="58"/>
      <c r="P158" s="158">
        <f>O158*H158</f>
        <v>0</v>
      </c>
      <c r="Q158" s="158">
        <v>2.50745</v>
      </c>
      <c r="R158" s="158">
        <f>Q158*H158</f>
        <v>35.006509450000003</v>
      </c>
      <c r="S158" s="158">
        <v>0</v>
      </c>
      <c r="T158" s="159">
        <f>S158*H158</f>
        <v>0</v>
      </c>
      <c r="U158" s="32"/>
      <c r="V158" s="32"/>
      <c r="W158" s="32"/>
      <c r="X158" s="32"/>
      <c r="Y158" s="32"/>
      <c r="Z158" s="32"/>
      <c r="AA158" s="32"/>
      <c r="AB158" s="32"/>
      <c r="AC158" s="32"/>
      <c r="AD158" s="32"/>
      <c r="AE158" s="32"/>
      <c r="AR158" s="160" t="s">
        <v>140</v>
      </c>
      <c r="AT158" s="160" t="s">
        <v>136</v>
      </c>
      <c r="AU158" s="160" t="s">
        <v>83</v>
      </c>
      <c r="AY158" s="17" t="s">
        <v>134</v>
      </c>
      <c r="BE158" s="161">
        <f>IF(N158="základní",J158,0)</f>
        <v>0</v>
      </c>
      <c r="BF158" s="161">
        <f>IF(N158="snížená",J158,0)</f>
        <v>0</v>
      </c>
      <c r="BG158" s="161">
        <f>IF(N158="zákl. přenesená",J158,0)</f>
        <v>0</v>
      </c>
      <c r="BH158" s="161">
        <f>IF(N158="sníž. přenesená",J158,0)</f>
        <v>0</v>
      </c>
      <c r="BI158" s="161">
        <f>IF(N158="nulová",J158,0)</f>
        <v>0</v>
      </c>
      <c r="BJ158" s="17" t="s">
        <v>81</v>
      </c>
      <c r="BK158" s="161">
        <f>ROUND(I158*H158,2)</f>
        <v>0</v>
      </c>
      <c r="BL158" s="17" t="s">
        <v>140</v>
      </c>
      <c r="BM158" s="160" t="s">
        <v>557</v>
      </c>
    </row>
    <row r="159" spans="1:65" s="2" customFormat="1" ht="29.25">
      <c r="A159" s="32"/>
      <c r="B159" s="33"/>
      <c r="C159" s="32"/>
      <c r="D159" s="162" t="s">
        <v>142</v>
      </c>
      <c r="E159" s="32"/>
      <c r="F159" s="163" t="s">
        <v>558</v>
      </c>
      <c r="G159" s="32"/>
      <c r="H159" s="32"/>
      <c r="I159" s="164"/>
      <c r="J159" s="32"/>
      <c r="K159" s="32"/>
      <c r="L159" s="33"/>
      <c r="M159" s="165"/>
      <c r="N159" s="166"/>
      <c r="O159" s="58"/>
      <c r="P159" s="58"/>
      <c r="Q159" s="58"/>
      <c r="R159" s="58"/>
      <c r="S159" s="58"/>
      <c r="T159" s="59"/>
      <c r="U159" s="32"/>
      <c r="V159" s="32"/>
      <c r="W159" s="32"/>
      <c r="X159" s="32"/>
      <c r="Y159" s="32"/>
      <c r="Z159" s="32"/>
      <c r="AA159" s="32"/>
      <c r="AB159" s="32"/>
      <c r="AC159" s="32"/>
      <c r="AD159" s="32"/>
      <c r="AE159" s="32"/>
      <c r="AT159" s="17" t="s">
        <v>142</v>
      </c>
      <c r="AU159" s="17" t="s">
        <v>83</v>
      </c>
    </row>
    <row r="160" spans="1:65" s="2" customFormat="1" ht="19.5">
      <c r="A160" s="32"/>
      <c r="B160" s="33"/>
      <c r="C160" s="32"/>
      <c r="D160" s="162" t="s">
        <v>144</v>
      </c>
      <c r="E160" s="32"/>
      <c r="F160" s="167" t="s">
        <v>534</v>
      </c>
      <c r="G160" s="32"/>
      <c r="H160" s="32"/>
      <c r="I160" s="164"/>
      <c r="J160" s="32"/>
      <c r="K160" s="32"/>
      <c r="L160" s="33"/>
      <c r="M160" s="165"/>
      <c r="N160" s="166"/>
      <c r="O160" s="58"/>
      <c r="P160" s="58"/>
      <c r="Q160" s="58"/>
      <c r="R160" s="58"/>
      <c r="S160" s="58"/>
      <c r="T160" s="59"/>
      <c r="U160" s="32"/>
      <c r="V160" s="32"/>
      <c r="W160" s="32"/>
      <c r="X160" s="32"/>
      <c r="Y160" s="32"/>
      <c r="Z160" s="32"/>
      <c r="AA160" s="32"/>
      <c r="AB160" s="32"/>
      <c r="AC160" s="32"/>
      <c r="AD160" s="32"/>
      <c r="AE160" s="32"/>
      <c r="AT160" s="17" t="s">
        <v>144</v>
      </c>
      <c r="AU160" s="17" t="s">
        <v>83</v>
      </c>
    </row>
    <row r="161" spans="1:65" s="14" customFormat="1" ht="11.25">
      <c r="B161" s="176"/>
      <c r="D161" s="162" t="s">
        <v>146</v>
      </c>
      <c r="E161" s="177" t="s">
        <v>1</v>
      </c>
      <c r="F161" s="178" t="s">
        <v>553</v>
      </c>
      <c r="H161" s="177" t="s">
        <v>1</v>
      </c>
      <c r="I161" s="179"/>
      <c r="L161" s="176"/>
      <c r="M161" s="180"/>
      <c r="N161" s="181"/>
      <c r="O161" s="181"/>
      <c r="P161" s="181"/>
      <c r="Q161" s="181"/>
      <c r="R161" s="181"/>
      <c r="S161" s="181"/>
      <c r="T161" s="182"/>
      <c r="AT161" s="177" t="s">
        <v>146</v>
      </c>
      <c r="AU161" s="177" t="s">
        <v>83</v>
      </c>
      <c r="AV161" s="14" t="s">
        <v>81</v>
      </c>
      <c r="AW161" s="14" t="s">
        <v>32</v>
      </c>
      <c r="AX161" s="14" t="s">
        <v>75</v>
      </c>
      <c r="AY161" s="177" t="s">
        <v>134</v>
      </c>
    </row>
    <row r="162" spans="1:65" s="13" customFormat="1" ht="11.25">
      <c r="B162" s="168"/>
      <c r="D162" s="162" t="s">
        <v>146</v>
      </c>
      <c r="E162" s="169" t="s">
        <v>1</v>
      </c>
      <c r="F162" s="170" t="s">
        <v>559</v>
      </c>
      <c r="H162" s="171">
        <v>9.3000000000000007</v>
      </c>
      <c r="I162" s="172"/>
      <c r="L162" s="168"/>
      <c r="M162" s="173"/>
      <c r="N162" s="174"/>
      <c r="O162" s="174"/>
      <c r="P162" s="174"/>
      <c r="Q162" s="174"/>
      <c r="R162" s="174"/>
      <c r="S162" s="174"/>
      <c r="T162" s="175"/>
      <c r="AT162" s="169" t="s">
        <v>146</v>
      </c>
      <c r="AU162" s="169" t="s">
        <v>83</v>
      </c>
      <c r="AV162" s="13" t="s">
        <v>83</v>
      </c>
      <c r="AW162" s="13" t="s">
        <v>32</v>
      </c>
      <c r="AX162" s="13" t="s">
        <v>75</v>
      </c>
      <c r="AY162" s="169" t="s">
        <v>134</v>
      </c>
    </row>
    <row r="163" spans="1:65" s="13" customFormat="1" ht="11.25">
      <c r="B163" s="168"/>
      <c r="D163" s="162" t="s">
        <v>146</v>
      </c>
      <c r="E163" s="169" t="s">
        <v>1</v>
      </c>
      <c r="F163" s="170" t="s">
        <v>560</v>
      </c>
      <c r="H163" s="171">
        <v>1.091</v>
      </c>
      <c r="I163" s="172"/>
      <c r="L163" s="168"/>
      <c r="M163" s="173"/>
      <c r="N163" s="174"/>
      <c r="O163" s="174"/>
      <c r="P163" s="174"/>
      <c r="Q163" s="174"/>
      <c r="R163" s="174"/>
      <c r="S163" s="174"/>
      <c r="T163" s="175"/>
      <c r="AT163" s="169" t="s">
        <v>146</v>
      </c>
      <c r="AU163" s="169" t="s">
        <v>83</v>
      </c>
      <c r="AV163" s="13" t="s">
        <v>83</v>
      </c>
      <c r="AW163" s="13" t="s">
        <v>32</v>
      </c>
      <c r="AX163" s="13" t="s">
        <v>75</v>
      </c>
      <c r="AY163" s="169" t="s">
        <v>134</v>
      </c>
    </row>
    <row r="164" spans="1:65" s="13" customFormat="1" ht="11.25">
      <c r="B164" s="168"/>
      <c r="D164" s="162" t="s">
        <v>146</v>
      </c>
      <c r="E164" s="169" t="s">
        <v>1</v>
      </c>
      <c r="F164" s="170" t="s">
        <v>561</v>
      </c>
      <c r="H164" s="171">
        <v>3.57</v>
      </c>
      <c r="I164" s="172"/>
      <c r="L164" s="168"/>
      <c r="M164" s="173"/>
      <c r="N164" s="174"/>
      <c r="O164" s="174"/>
      <c r="P164" s="174"/>
      <c r="Q164" s="174"/>
      <c r="R164" s="174"/>
      <c r="S164" s="174"/>
      <c r="T164" s="175"/>
      <c r="AT164" s="169" t="s">
        <v>146</v>
      </c>
      <c r="AU164" s="169" t="s">
        <v>83</v>
      </c>
      <c r="AV164" s="13" t="s">
        <v>83</v>
      </c>
      <c r="AW164" s="13" t="s">
        <v>32</v>
      </c>
      <c r="AX164" s="13" t="s">
        <v>75</v>
      </c>
      <c r="AY164" s="169" t="s">
        <v>134</v>
      </c>
    </row>
    <row r="165" spans="1:65" s="15" customFormat="1" ht="11.25">
      <c r="B165" s="183"/>
      <c r="D165" s="162" t="s">
        <v>146</v>
      </c>
      <c r="E165" s="184" t="s">
        <v>1</v>
      </c>
      <c r="F165" s="185" t="s">
        <v>328</v>
      </c>
      <c r="H165" s="186">
        <v>13.961</v>
      </c>
      <c r="I165" s="187"/>
      <c r="L165" s="183"/>
      <c r="M165" s="188"/>
      <c r="N165" s="189"/>
      <c r="O165" s="189"/>
      <c r="P165" s="189"/>
      <c r="Q165" s="189"/>
      <c r="R165" s="189"/>
      <c r="S165" s="189"/>
      <c r="T165" s="190"/>
      <c r="AT165" s="184" t="s">
        <v>146</v>
      </c>
      <c r="AU165" s="184" t="s">
        <v>83</v>
      </c>
      <c r="AV165" s="15" t="s">
        <v>140</v>
      </c>
      <c r="AW165" s="15" t="s">
        <v>32</v>
      </c>
      <c r="AX165" s="15" t="s">
        <v>81</v>
      </c>
      <c r="AY165" s="184" t="s">
        <v>134</v>
      </c>
    </row>
    <row r="166" spans="1:65" s="2" customFormat="1" ht="33" customHeight="1">
      <c r="A166" s="32"/>
      <c r="B166" s="148"/>
      <c r="C166" s="149" t="s">
        <v>177</v>
      </c>
      <c r="D166" s="149" t="s">
        <v>136</v>
      </c>
      <c r="E166" s="150" t="s">
        <v>562</v>
      </c>
      <c r="F166" s="151" t="s">
        <v>563</v>
      </c>
      <c r="G166" s="152" t="s">
        <v>167</v>
      </c>
      <c r="H166" s="153">
        <v>75.531000000000006</v>
      </c>
      <c r="I166" s="154"/>
      <c r="J166" s="155">
        <f>ROUND(I166*H166,2)</f>
        <v>0</v>
      </c>
      <c r="K166" s="151" t="s">
        <v>168</v>
      </c>
      <c r="L166" s="33"/>
      <c r="M166" s="156" t="s">
        <v>1</v>
      </c>
      <c r="N166" s="157" t="s">
        <v>40</v>
      </c>
      <c r="O166" s="58"/>
      <c r="P166" s="158">
        <f>O166*H166</f>
        <v>0</v>
      </c>
      <c r="Q166" s="158">
        <v>2.47E-3</v>
      </c>
      <c r="R166" s="158">
        <f>Q166*H166</f>
        <v>0.18656157000000001</v>
      </c>
      <c r="S166" s="158">
        <v>0</v>
      </c>
      <c r="T166" s="159">
        <f>S166*H166</f>
        <v>0</v>
      </c>
      <c r="U166" s="32"/>
      <c r="V166" s="32"/>
      <c r="W166" s="32"/>
      <c r="X166" s="32"/>
      <c r="Y166" s="32"/>
      <c r="Z166" s="32"/>
      <c r="AA166" s="32"/>
      <c r="AB166" s="32"/>
      <c r="AC166" s="32"/>
      <c r="AD166" s="32"/>
      <c r="AE166" s="32"/>
      <c r="AR166" s="160" t="s">
        <v>140</v>
      </c>
      <c r="AT166" s="160" t="s">
        <v>136</v>
      </c>
      <c r="AU166" s="160" t="s">
        <v>83</v>
      </c>
      <c r="AY166" s="17" t="s">
        <v>134</v>
      </c>
      <c r="BE166" s="161">
        <f>IF(N166="základní",J166,0)</f>
        <v>0</v>
      </c>
      <c r="BF166" s="161">
        <f>IF(N166="snížená",J166,0)</f>
        <v>0</v>
      </c>
      <c r="BG166" s="161">
        <f>IF(N166="zákl. přenesená",J166,0)</f>
        <v>0</v>
      </c>
      <c r="BH166" s="161">
        <f>IF(N166="sníž. přenesená",J166,0)</f>
        <v>0</v>
      </c>
      <c r="BI166" s="161">
        <f>IF(N166="nulová",J166,0)</f>
        <v>0</v>
      </c>
      <c r="BJ166" s="17" t="s">
        <v>81</v>
      </c>
      <c r="BK166" s="161">
        <f>ROUND(I166*H166,2)</f>
        <v>0</v>
      </c>
      <c r="BL166" s="17" t="s">
        <v>140</v>
      </c>
      <c r="BM166" s="160" t="s">
        <v>564</v>
      </c>
    </row>
    <row r="167" spans="1:65" s="2" customFormat="1" ht="29.25">
      <c r="A167" s="32"/>
      <c r="B167" s="33"/>
      <c r="C167" s="32"/>
      <c r="D167" s="162" t="s">
        <v>142</v>
      </c>
      <c r="E167" s="32"/>
      <c r="F167" s="163" t="s">
        <v>565</v>
      </c>
      <c r="G167" s="32"/>
      <c r="H167" s="32"/>
      <c r="I167" s="164"/>
      <c r="J167" s="32"/>
      <c r="K167" s="32"/>
      <c r="L167" s="33"/>
      <c r="M167" s="165"/>
      <c r="N167" s="166"/>
      <c r="O167" s="58"/>
      <c r="P167" s="58"/>
      <c r="Q167" s="58"/>
      <c r="R167" s="58"/>
      <c r="S167" s="58"/>
      <c r="T167" s="59"/>
      <c r="U167" s="32"/>
      <c r="V167" s="32"/>
      <c r="W167" s="32"/>
      <c r="X167" s="32"/>
      <c r="Y167" s="32"/>
      <c r="Z167" s="32"/>
      <c r="AA167" s="32"/>
      <c r="AB167" s="32"/>
      <c r="AC167" s="32"/>
      <c r="AD167" s="32"/>
      <c r="AE167" s="32"/>
      <c r="AT167" s="17" t="s">
        <v>142</v>
      </c>
      <c r="AU167" s="17" t="s">
        <v>83</v>
      </c>
    </row>
    <row r="168" spans="1:65" s="2" customFormat="1" ht="19.5">
      <c r="A168" s="32"/>
      <c r="B168" s="33"/>
      <c r="C168" s="32"/>
      <c r="D168" s="162" t="s">
        <v>144</v>
      </c>
      <c r="E168" s="32"/>
      <c r="F168" s="167" t="s">
        <v>534</v>
      </c>
      <c r="G168" s="32"/>
      <c r="H168" s="32"/>
      <c r="I168" s="164"/>
      <c r="J168" s="32"/>
      <c r="K168" s="32"/>
      <c r="L168" s="33"/>
      <c r="M168" s="165"/>
      <c r="N168" s="166"/>
      <c r="O168" s="58"/>
      <c r="P168" s="58"/>
      <c r="Q168" s="58"/>
      <c r="R168" s="58"/>
      <c r="S168" s="58"/>
      <c r="T168" s="59"/>
      <c r="U168" s="32"/>
      <c r="V168" s="32"/>
      <c r="W168" s="32"/>
      <c r="X168" s="32"/>
      <c r="Y168" s="32"/>
      <c r="Z168" s="32"/>
      <c r="AA168" s="32"/>
      <c r="AB168" s="32"/>
      <c r="AC168" s="32"/>
      <c r="AD168" s="32"/>
      <c r="AE168" s="32"/>
      <c r="AT168" s="17" t="s">
        <v>144</v>
      </c>
      <c r="AU168" s="17" t="s">
        <v>83</v>
      </c>
    </row>
    <row r="169" spans="1:65" s="14" customFormat="1" ht="11.25">
      <c r="B169" s="176"/>
      <c r="D169" s="162" t="s">
        <v>146</v>
      </c>
      <c r="E169" s="177" t="s">
        <v>1</v>
      </c>
      <c r="F169" s="178" t="s">
        <v>566</v>
      </c>
      <c r="H169" s="177" t="s">
        <v>1</v>
      </c>
      <c r="I169" s="179"/>
      <c r="L169" s="176"/>
      <c r="M169" s="180"/>
      <c r="N169" s="181"/>
      <c r="O169" s="181"/>
      <c r="P169" s="181"/>
      <c r="Q169" s="181"/>
      <c r="R169" s="181"/>
      <c r="S169" s="181"/>
      <c r="T169" s="182"/>
      <c r="AT169" s="177" t="s">
        <v>146</v>
      </c>
      <c r="AU169" s="177" t="s">
        <v>83</v>
      </c>
      <c r="AV169" s="14" t="s">
        <v>81</v>
      </c>
      <c r="AW169" s="14" t="s">
        <v>32</v>
      </c>
      <c r="AX169" s="14" t="s">
        <v>75</v>
      </c>
      <c r="AY169" s="177" t="s">
        <v>134</v>
      </c>
    </row>
    <row r="170" spans="1:65" s="13" customFormat="1" ht="11.25">
      <c r="B170" s="168"/>
      <c r="D170" s="162" t="s">
        <v>146</v>
      </c>
      <c r="E170" s="169" t="s">
        <v>1</v>
      </c>
      <c r="F170" s="170" t="s">
        <v>567</v>
      </c>
      <c r="H170" s="171">
        <v>51.46</v>
      </c>
      <c r="I170" s="172"/>
      <c r="L170" s="168"/>
      <c r="M170" s="173"/>
      <c r="N170" s="174"/>
      <c r="O170" s="174"/>
      <c r="P170" s="174"/>
      <c r="Q170" s="174"/>
      <c r="R170" s="174"/>
      <c r="S170" s="174"/>
      <c r="T170" s="175"/>
      <c r="AT170" s="169" t="s">
        <v>146</v>
      </c>
      <c r="AU170" s="169" t="s">
        <v>83</v>
      </c>
      <c r="AV170" s="13" t="s">
        <v>83</v>
      </c>
      <c r="AW170" s="13" t="s">
        <v>32</v>
      </c>
      <c r="AX170" s="13" t="s">
        <v>75</v>
      </c>
      <c r="AY170" s="169" t="s">
        <v>134</v>
      </c>
    </row>
    <row r="171" spans="1:65" s="13" customFormat="1" ht="11.25">
      <c r="B171" s="168"/>
      <c r="D171" s="162" t="s">
        <v>146</v>
      </c>
      <c r="E171" s="169" t="s">
        <v>1</v>
      </c>
      <c r="F171" s="170" t="s">
        <v>568</v>
      </c>
      <c r="H171" s="171">
        <v>5.4560000000000004</v>
      </c>
      <c r="I171" s="172"/>
      <c r="L171" s="168"/>
      <c r="M171" s="173"/>
      <c r="N171" s="174"/>
      <c r="O171" s="174"/>
      <c r="P171" s="174"/>
      <c r="Q171" s="174"/>
      <c r="R171" s="174"/>
      <c r="S171" s="174"/>
      <c r="T171" s="175"/>
      <c r="AT171" s="169" t="s">
        <v>146</v>
      </c>
      <c r="AU171" s="169" t="s">
        <v>83</v>
      </c>
      <c r="AV171" s="13" t="s">
        <v>83</v>
      </c>
      <c r="AW171" s="13" t="s">
        <v>32</v>
      </c>
      <c r="AX171" s="13" t="s">
        <v>75</v>
      </c>
      <c r="AY171" s="169" t="s">
        <v>134</v>
      </c>
    </row>
    <row r="172" spans="1:65" s="13" customFormat="1" ht="11.25">
      <c r="B172" s="168"/>
      <c r="D172" s="162" t="s">
        <v>146</v>
      </c>
      <c r="E172" s="169" t="s">
        <v>1</v>
      </c>
      <c r="F172" s="170" t="s">
        <v>569</v>
      </c>
      <c r="H172" s="171">
        <v>18.614999999999998</v>
      </c>
      <c r="I172" s="172"/>
      <c r="L172" s="168"/>
      <c r="M172" s="173"/>
      <c r="N172" s="174"/>
      <c r="O172" s="174"/>
      <c r="P172" s="174"/>
      <c r="Q172" s="174"/>
      <c r="R172" s="174"/>
      <c r="S172" s="174"/>
      <c r="T172" s="175"/>
      <c r="AT172" s="169" t="s">
        <v>146</v>
      </c>
      <c r="AU172" s="169" t="s">
        <v>83</v>
      </c>
      <c r="AV172" s="13" t="s">
        <v>83</v>
      </c>
      <c r="AW172" s="13" t="s">
        <v>32</v>
      </c>
      <c r="AX172" s="13" t="s">
        <v>75</v>
      </c>
      <c r="AY172" s="169" t="s">
        <v>134</v>
      </c>
    </row>
    <row r="173" spans="1:65" s="15" customFormat="1" ht="11.25">
      <c r="B173" s="183"/>
      <c r="D173" s="162" t="s">
        <v>146</v>
      </c>
      <c r="E173" s="184" t="s">
        <v>1</v>
      </c>
      <c r="F173" s="185" t="s">
        <v>328</v>
      </c>
      <c r="H173" s="186">
        <v>75.531000000000006</v>
      </c>
      <c r="I173" s="187"/>
      <c r="L173" s="183"/>
      <c r="M173" s="188"/>
      <c r="N173" s="189"/>
      <c r="O173" s="189"/>
      <c r="P173" s="189"/>
      <c r="Q173" s="189"/>
      <c r="R173" s="189"/>
      <c r="S173" s="189"/>
      <c r="T173" s="190"/>
      <c r="AT173" s="184" t="s">
        <v>146</v>
      </c>
      <c r="AU173" s="184" t="s">
        <v>83</v>
      </c>
      <c r="AV173" s="15" t="s">
        <v>140</v>
      </c>
      <c r="AW173" s="15" t="s">
        <v>32</v>
      </c>
      <c r="AX173" s="15" t="s">
        <v>81</v>
      </c>
      <c r="AY173" s="184" t="s">
        <v>134</v>
      </c>
    </row>
    <row r="174" spans="1:65" s="2" customFormat="1" ht="33" customHeight="1">
      <c r="A174" s="32"/>
      <c r="B174" s="148"/>
      <c r="C174" s="149" t="s">
        <v>182</v>
      </c>
      <c r="D174" s="149" t="s">
        <v>136</v>
      </c>
      <c r="E174" s="150" t="s">
        <v>570</v>
      </c>
      <c r="F174" s="151" t="s">
        <v>571</v>
      </c>
      <c r="G174" s="152" t="s">
        <v>167</v>
      </c>
      <c r="H174" s="153">
        <v>75.531000000000006</v>
      </c>
      <c r="I174" s="154"/>
      <c r="J174" s="155">
        <f>ROUND(I174*H174,2)</f>
        <v>0</v>
      </c>
      <c r="K174" s="151" t="s">
        <v>168</v>
      </c>
      <c r="L174" s="33"/>
      <c r="M174" s="156" t="s">
        <v>1</v>
      </c>
      <c r="N174" s="157" t="s">
        <v>40</v>
      </c>
      <c r="O174" s="58"/>
      <c r="P174" s="158">
        <f>O174*H174</f>
        <v>0</v>
      </c>
      <c r="Q174" s="158">
        <v>0</v>
      </c>
      <c r="R174" s="158">
        <f>Q174*H174</f>
        <v>0</v>
      </c>
      <c r="S174" s="158">
        <v>0</v>
      </c>
      <c r="T174" s="159">
        <f>S174*H174</f>
        <v>0</v>
      </c>
      <c r="U174" s="32"/>
      <c r="V174" s="32"/>
      <c r="W174" s="32"/>
      <c r="X174" s="32"/>
      <c r="Y174" s="32"/>
      <c r="Z174" s="32"/>
      <c r="AA174" s="32"/>
      <c r="AB174" s="32"/>
      <c r="AC174" s="32"/>
      <c r="AD174" s="32"/>
      <c r="AE174" s="32"/>
      <c r="AR174" s="160" t="s">
        <v>140</v>
      </c>
      <c r="AT174" s="160" t="s">
        <v>136</v>
      </c>
      <c r="AU174" s="160" t="s">
        <v>83</v>
      </c>
      <c r="AY174" s="17" t="s">
        <v>134</v>
      </c>
      <c r="BE174" s="161">
        <f>IF(N174="základní",J174,0)</f>
        <v>0</v>
      </c>
      <c r="BF174" s="161">
        <f>IF(N174="snížená",J174,0)</f>
        <v>0</v>
      </c>
      <c r="BG174" s="161">
        <f>IF(N174="zákl. přenesená",J174,0)</f>
        <v>0</v>
      </c>
      <c r="BH174" s="161">
        <f>IF(N174="sníž. přenesená",J174,0)</f>
        <v>0</v>
      </c>
      <c r="BI174" s="161">
        <f>IF(N174="nulová",J174,0)</f>
        <v>0</v>
      </c>
      <c r="BJ174" s="17" t="s">
        <v>81</v>
      </c>
      <c r="BK174" s="161">
        <f>ROUND(I174*H174,2)</f>
        <v>0</v>
      </c>
      <c r="BL174" s="17" t="s">
        <v>140</v>
      </c>
      <c r="BM174" s="160" t="s">
        <v>572</v>
      </c>
    </row>
    <row r="175" spans="1:65" s="2" customFormat="1" ht="29.25">
      <c r="A175" s="32"/>
      <c r="B175" s="33"/>
      <c r="C175" s="32"/>
      <c r="D175" s="162" t="s">
        <v>142</v>
      </c>
      <c r="E175" s="32"/>
      <c r="F175" s="163" t="s">
        <v>573</v>
      </c>
      <c r="G175" s="32"/>
      <c r="H175" s="32"/>
      <c r="I175" s="164"/>
      <c r="J175" s="32"/>
      <c r="K175" s="32"/>
      <c r="L175" s="33"/>
      <c r="M175" s="165"/>
      <c r="N175" s="166"/>
      <c r="O175" s="58"/>
      <c r="P175" s="58"/>
      <c r="Q175" s="58"/>
      <c r="R175" s="58"/>
      <c r="S175" s="58"/>
      <c r="T175" s="59"/>
      <c r="U175" s="32"/>
      <c r="V175" s="32"/>
      <c r="W175" s="32"/>
      <c r="X175" s="32"/>
      <c r="Y175" s="32"/>
      <c r="Z175" s="32"/>
      <c r="AA175" s="32"/>
      <c r="AB175" s="32"/>
      <c r="AC175" s="32"/>
      <c r="AD175" s="32"/>
      <c r="AE175" s="32"/>
      <c r="AT175" s="17" t="s">
        <v>142</v>
      </c>
      <c r="AU175" s="17" t="s">
        <v>83</v>
      </c>
    </row>
    <row r="176" spans="1:65" s="2" customFormat="1" ht="24">
      <c r="A176" s="32"/>
      <c r="B176" s="148"/>
      <c r="C176" s="149" t="s">
        <v>187</v>
      </c>
      <c r="D176" s="149" t="s">
        <v>136</v>
      </c>
      <c r="E176" s="150" t="s">
        <v>574</v>
      </c>
      <c r="F176" s="151" t="s">
        <v>575</v>
      </c>
      <c r="G176" s="152" t="s">
        <v>363</v>
      </c>
      <c r="H176" s="153">
        <v>0.58899999999999997</v>
      </c>
      <c r="I176" s="154"/>
      <c r="J176" s="155">
        <f>ROUND(I176*H176,2)</f>
        <v>0</v>
      </c>
      <c r="K176" s="151" t="s">
        <v>168</v>
      </c>
      <c r="L176" s="33"/>
      <c r="M176" s="156" t="s">
        <v>1</v>
      </c>
      <c r="N176" s="157" t="s">
        <v>40</v>
      </c>
      <c r="O176" s="58"/>
      <c r="P176" s="158">
        <f>O176*H176</f>
        <v>0</v>
      </c>
      <c r="Q176" s="158">
        <v>1.06277</v>
      </c>
      <c r="R176" s="158">
        <f>Q176*H176</f>
        <v>0.62597152999999994</v>
      </c>
      <c r="S176" s="158">
        <v>0</v>
      </c>
      <c r="T176" s="159">
        <f>S176*H176</f>
        <v>0</v>
      </c>
      <c r="U176" s="32"/>
      <c r="V176" s="32"/>
      <c r="W176" s="32"/>
      <c r="X176" s="32"/>
      <c r="Y176" s="32"/>
      <c r="Z176" s="32"/>
      <c r="AA176" s="32"/>
      <c r="AB176" s="32"/>
      <c r="AC176" s="32"/>
      <c r="AD176" s="32"/>
      <c r="AE176" s="32"/>
      <c r="AR176" s="160" t="s">
        <v>140</v>
      </c>
      <c r="AT176" s="160" t="s">
        <v>136</v>
      </c>
      <c r="AU176" s="160" t="s">
        <v>83</v>
      </c>
      <c r="AY176" s="17" t="s">
        <v>134</v>
      </c>
      <c r="BE176" s="161">
        <f>IF(N176="základní",J176,0)</f>
        <v>0</v>
      </c>
      <c r="BF176" s="161">
        <f>IF(N176="snížená",J176,0)</f>
        <v>0</v>
      </c>
      <c r="BG176" s="161">
        <f>IF(N176="zákl. přenesená",J176,0)</f>
        <v>0</v>
      </c>
      <c r="BH176" s="161">
        <f>IF(N176="sníž. přenesená",J176,0)</f>
        <v>0</v>
      </c>
      <c r="BI176" s="161">
        <f>IF(N176="nulová",J176,0)</f>
        <v>0</v>
      </c>
      <c r="BJ176" s="17" t="s">
        <v>81</v>
      </c>
      <c r="BK176" s="161">
        <f>ROUND(I176*H176,2)</f>
        <v>0</v>
      </c>
      <c r="BL176" s="17" t="s">
        <v>140</v>
      </c>
      <c r="BM176" s="160" t="s">
        <v>576</v>
      </c>
    </row>
    <row r="177" spans="1:65" s="2" customFormat="1" ht="19.5">
      <c r="A177" s="32"/>
      <c r="B177" s="33"/>
      <c r="C177" s="32"/>
      <c r="D177" s="162" t="s">
        <v>142</v>
      </c>
      <c r="E177" s="32"/>
      <c r="F177" s="163" t="s">
        <v>577</v>
      </c>
      <c r="G177" s="32"/>
      <c r="H177" s="32"/>
      <c r="I177" s="164"/>
      <c r="J177" s="32"/>
      <c r="K177" s="32"/>
      <c r="L177" s="33"/>
      <c r="M177" s="165"/>
      <c r="N177" s="166"/>
      <c r="O177" s="58"/>
      <c r="P177" s="58"/>
      <c r="Q177" s="58"/>
      <c r="R177" s="58"/>
      <c r="S177" s="58"/>
      <c r="T177" s="59"/>
      <c r="U177" s="32"/>
      <c r="V177" s="32"/>
      <c r="W177" s="32"/>
      <c r="X177" s="32"/>
      <c r="Y177" s="32"/>
      <c r="Z177" s="32"/>
      <c r="AA177" s="32"/>
      <c r="AB177" s="32"/>
      <c r="AC177" s="32"/>
      <c r="AD177" s="32"/>
      <c r="AE177" s="32"/>
      <c r="AT177" s="17" t="s">
        <v>142</v>
      </c>
      <c r="AU177" s="17" t="s">
        <v>83</v>
      </c>
    </row>
    <row r="178" spans="1:65" s="2" customFormat="1" ht="19.5">
      <c r="A178" s="32"/>
      <c r="B178" s="33"/>
      <c r="C178" s="32"/>
      <c r="D178" s="162" t="s">
        <v>144</v>
      </c>
      <c r="E178" s="32"/>
      <c r="F178" s="167" t="s">
        <v>534</v>
      </c>
      <c r="G178" s="32"/>
      <c r="H178" s="32"/>
      <c r="I178" s="164"/>
      <c r="J178" s="32"/>
      <c r="K178" s="32"/>
      <c r="L178" s="33"/>
      <c r="M178" s="165"/>
      <c r="N178" s="166"/>
      <c r="O178" s="58"/>
      <c r="P178" s="58"/>
      <c r="Q178" s="58"/>
      <c r="R178" s="58"/>
      <c r="S178" s="58"/>
      <c r="T178" s="59"/>
      <c r="U178" s="32"/>
      <c r="V178" s="32"/>
      <c r="W178" s="32"/>
      <c r="X178" s="32"/>
      <c r="Y178" s="32"/>
      <c r="Z178" s="32"/>
      <c r="AA178" s="32"/>
      <c r="AB178" s="32"/>
      <c r="AC178" s="32"/>
      <c r="AD178" s="32"/>
      <c r="AE178" s="32"/>
      <c r="AT178" s="17" t="s">
        <v>144</v>
      </c>
      <c r="AU178" s="17" t="s">
        <v>83</v>
      </c>
    </row>
    <row r="179" spans="1:65" s="13" customFormat="1" ht="11.25">
      <c r="B179" s="168"/>
      <c r="D179" s="162" t="s">
        <v>146</v>
      </c>
      <c r="E179" s="169" t="s">
        <v>1</v>
      </c>
      <c r="F179" s="170" t="s">
        <v>578</v>
      </c>
      <c r="H179" s="171">
        <v>0.58899999999999997</v>
      </c>
      <c r="I179" s="172"/>
      <c r="L179" s="168"/>
      <c r="M179" s="173"/>
      <c r="N179" s="174"/>
      <c r="O179" s="174"/>
      <c r="P179" s="174"/>
      <c r="Q179" s="174"/>
      <c r="R179" s="174"/>
      <c r="S179" s="174"/>
      <c r="T179" s="175"/>
      <c r="AT179" s="169" t="s">
        <v>146</v>
      </c>
      <c r="AU179" s="169" t="s">
        <v>83</v>
      </c>
      <c r="AV179" s="13" t="s">
        <v>83</v>
      </c>
      <c r="AW179" s="13" t="s">
        <v>32</v>
      </c>
      <c r="AX179" s="13" t="s">
        <v>81</v>
      </c>
      <c r="AY179" s="169" t="s">
        <v>134</v>
      </c>
    </row>
    <row r="180" spans="1:65" s="12" customFormat="1" ht="22.9" customHeight="1">
      <c r="B180" s="135"/>
      <c r="D180" s="136" t="s">
        <v>74</v>
      </c>
      <c r="E180" s="146" t="s">
        <v>182</v>
      </c>
      <c r="F180" s="146" t="s">
        <v>443</v>
      </c>
      <c r="I180" s="138"/>
      <c r="J180" s="147">
        <f>BK180</f>
        <v>0</v>
      </c>
      <c r="L180" s="135"/>
      <c r="M180" s="140"/>
      <c r="N180" s="141"/>
      <c r="O180" s="141"/>
      <c r="P180" s="142">
        <f>SUM(P181:P204)</f>
        <v>0</v>
      </c>
      <c r="Q180" s="141"/>
      <c r="R180" s="142">
        <f>SUM(R181:R204)</f>
        <v>6.5509600000000001E-2</v>
      </c>
      <c r="S180" s="141"/>
      <c r="T180" s="143">
        <f>SUM(T181:T204)</f>
        <v>1.2107999999999999</v>
      </c>
      <c r="AR180" s="136" t="s">
        <v>81</v>
      </c>
      <c r="AT180" s="144" t="s">
        <v>74</v>
      </c>
      <c r="AU180" s="144" t="s">
        <v>81</v>
      </c>
      <c r="AY180" s="136" t="s">
        <v>134</v>
      </c>
      <c r="BK180" s="145">
        <f>SUM(BK181:BK204)</f>
        <v>0</v>
      </c>
    </row>
    <row r="181" spans="1:65" s="2" customFormat="1" ht="24">
      <c r="A181" s="32"/>
      <c r="B181" s="148"/>
      <c r="C181" s="149" t="s">
        <v>192</v>
      </c>
      <c r="D181" s="149" t="s">
        <v>136</v>
      </c>
      <c r="E181" s="150" t="s">
        <v>579</v>
      </c>
      <c r="F181" s="151" t="s">
        <v>580</v>
      </c>
      <c r="G181" s="152" t="s">
        <v>207</v>
      </c>
      <c r="H181" s="153">
        <v>34.54</v>
      </c>
      <c r="I181" s="154"/>
      <c r="J181" s="155">
        <f>ROUND(I181*H181,2)</f>
        <v>0</v>
      </c>
      <c r="K181" s="151" t="s">
        <v>168</v>
      </c>
      <c r="L181" s="33"/>
      <c r="M181" s="156" t="s">
        <v>1</v>
      </c>
      <c r="N181" s="157" t="s">
        <v>40</v>
      </c>
      <c r="O181" s="58"/>
      <c r="P181" s="158">
        <f>O181*H181</f>
        <v>0</v>
      </c>
      <c r="Q181" s="158">
        <v>9.7999999999999997E-4</v>
      </c>
      <c r="R181" s="158">
        <f>Q181*H181</f>
        <v>3.3849199999999996E-2</v>
      </c>
      <c r="S181" s="158">
        <v>0</v>
      </c>
      <c r="T181" s="159">
        <f>S181*H181</f>
        <v>0</v>
      </c>
      <c r="U181" s="32"/>
      <c r="V181" s="32"/>
      <c r="W181" s="32"/>
      <c r="X181" s="32"/>
      <c r="Y181" s="32"/>
      <c r="Z181" s="32"/>
      <c r="AA181" s="32"/>
      <c r="AB181" s="32"/>
      <c r="AC181" s="32"/>
      <c r="AD181" s="32"/>
      <c r="AE181" s="32"/>
      <c r="AR181" s="160" t="s">
        <v>140</v>
      </c>
      <c r="AT181" s="160" t="s">
        <v>136</v>
      </c>
      <c r="AU181" s="160" t="s">
        <v>83</v>
      </c>
      <c r="AY181" s="17" t="s">
        <v>134</v>
      </c>
      <c r="BE181" s="161">
        <f>IF(N181="základní",J181,0)</f>
        <v>0</v>
      </c>
      <c r="BF181" s="161">
        <f>IF(N181="snížená",J181,0)</f>
        <v>0</v>
      </c>
      <c r="BG181" s="161">
        <f>IF(N181="zákl. přenesená",J181,0)</f>
        <v>0</v>
      </c>
      <c r="BH181" s="161">
        <f>IF(N181="sníž. přenesená",J181,0)</f>
        <v>0</v>
      </c>
      <c r="BI181" s="161">
        <f>IF(N181="nulová",J181,0)</f>
        <v>0</v>
      </c>
      <c r="BJ181" s="17" t="s">
        <v>81</v>
      </c>
      <c r="BK181" s="161">
        <f>ROUND(I181*H181,2)</f>
        <v>0</v>
      </c>
      <c r="BL181" s="17" t="s">
        <v>140</v>
      </c>
      <c r="BM181" s="160" t="s">
        <v>581</v>
      </c>
    </row>
    <row r="182" spans="1:65" s="2" customFormat="1" ht="19.5">
      <c r="A182" s="32"/>
      <c r="B182" s="33"/>
      <c r="C182" s="32"/>
      <c r="D182" s="162" t="s">
        <v>142</v>
      </c>
      <c r="E182" s="32"/>
      <c r="F182" s="163" t="s">
        <v>582</v>
      </c>
      <c r="G182" s="32"/>
      <c r="H182" s="32"/>
      <c r="I182" s="164"/>
      <c r="J182" s="32"/>
      <c r="K182" s="32"/>
      <c r="L182" s="33"/>
      <c r="M182" s="165"/>
      <c r="N182" s="166"/>
      <c r="O182" s="58"/>
      <c r="P182" s="58"/>
      <c r="Q182" s="58"/>
      <c r="R182" s="58"/>
      <c r="S182" s="58"/>
      <c r="T182" s="59"/>
      <c r="U182" s="32"/>
      <c r="V182" s="32"/>
      <c r="W182" s="32"/>
      <c r="X182" s="32"/>
      <c r="Y182" s="32"/>
      <c r="Z182" s="32"/>
      <c r="AA182" s="32"/>
      <c r="AB182" s="32"/>
      <c r="AC182" s="32"/>
      <c r="AD182" s="32"/>
      <c r="AE182" s="32"/>
      <c r="AT182" s="17" t="s">
        <v>142</v>
      </c>
      <c r="AU182" s="17" t="s">
        <v>83</v>
      </c>
    </row>
    <row r="183" spans="1:65" s="2" customFormat="1" ht="19.5">
      <c r="A183" s="32"/>
      <c r="B183" s="33"/>
      <c r="C183" s="32"/>
      <c r="D183" s="162" t="s">
        <v>144</v>
      </c>
      <c r="E183" s="32"/>
      <c r="F183" s="167" t="s">
        <v>534</v>
      </c>
      <c r="G183" s="32"/>
      <c r="H183" s="32"/>
      <c r="I183" s="164"/>
      <c r="J183" s="32"/>
      <c r="K183" s="32"/>
      <c r="L183" s="33"/>
      <c r="M183" s="165"/>
      <c r="N183" s="166"/>
      <c r="O183" s="58"/>
      <c r="P183" s="58"/>
      <c r="Q183" s="58"/>
      <c r="R183" s="58"/>
      <c r="S183" s="58"/>
      <c r="T183" s="59"/>
      <c r="U183" s="32"/>
      <c r="V183" s="32"/>
      <c r="W183" s="32"/>
      <c r="X183" s="32"/>
      <c r="Y183" s="32"/>
      <c r="Z183" s="32"/>
      <c r="AA183" s="32"/>
      <c r="AB183" s="32"/>
      <c r="AC183" s="32"/>
      <c r="AD183" s="32"/>
      <c r="AE183" s="32"/>
      <c r="AT183" s="17" t="s">
        <v>144</v>
      </c>
      <c r="AU183" s="17" t="s">
        <v>83</v>
      </c>
    </row>
    <row r="184" spans="1:65" s="13" customFormat="1" ht="11.25">
      <c r="B184" s="168"/>
      <c r="D184" s="162" t="s">
        <v>146</v>
      </c>
      <c r="E184" s="169" t="s">
        <v>1</v>
      </c>
      <c r="F184" s="170" t="s">
        <v>583</v>
      </c>
      <c r="H184" s="171">
        <v>21</v>
      </c>
      <c r="I184" s="172"/>
      <c r="L184" s="168"/>
      <c r="M184" s="173"/>
      <c r="N184" s="174"/>
      <c r="O184" s="174"/>
      <c r="P184" s="174"/>
      <c r="Q184" s="174"/>
      <c r="R184" s="174"/>
      <c r="S184" s="174"/>
      <c r="T184" s="175"/>
      <c r="AT184" s="169" t="s">
        <v>146</v>
      </c>
      <c r="AU184" s="169" t="s">
        <v>83</v>
      </c>
      <c r="AV184" s="13" t="s">
        <v>83</v>
      </c>
      <c r="AW184" s="13" t="s">
        <v>32</v>
      </c>
      <c r="AX184" s="13" t="s">
        <v>75</v>
      </c>
      <c r="AY184" s="169" t="s">
        <v>134</v>
      </c>
    </row>
    <row r="185" spans="1:65" s="13" customFormat="1" ht="11.25">
      <c r="B185" s="168"/>
      <c r="D185" s="162" t="s">
        <v>146</v>
      </c>
      <c r="E185" s="169" t="s">
        <v>1</v>
      </c>
      <c r="F185" s="170" t="s">
        <v>584</v>
      </c>
      <c r="H185" s="171">
        <v>2.2000000000000002</v>
      </c>
      <c r="I185" s="172"/>
      <c r="L185" s="168"/>
      <c r="M185" s="173"/>
      <c r="N185" s="174"/>
      <c r="O185" s="174"/>
      <c r="P185" s="174"/>
      <c r="Q185" s="174"/>
      <c r="R185" s="174"/>
      <c r="S185" s="174"/>
      <c r="T185" s="175"/>
      <c r="AT185" s="169" t="s">
        <v>146</v>
      </c>
      <c r="AU185" s="169" t="s">
        <v>83</v>
      </c>
      <c r="AV185" s="13" t="s">
        <v>83</v>
      </c>
      <c r="AW185" s="13" t="s">
        <v>32</v>
      </c>
      <c r="AX185" s="13" t="s">
        <v>75</v>
      </c>
      <c r="AY185" s="169" t="s">
        <v>134</v>
      </c>
    </row>
    <row r="186" spans="1:65" s="13" customFormat="1" ht="11.25">
      <c r="B186" s="168"/>
      <c r="D186" s="162" t="s">
        <v>146</v>
      </c>
      <c r="E186" s="169" t="s">
        <v>1</v>
      </c>
      <c r="F186" s="170" t="s">
        <v>585</v>
      </c>
      <c r="H186" s="171">
        <v>11.34</v>
      </c>
      <c r="I186" s="172"/>
      <c r="L186" s="168"/>
      <c r="M186" s="173"/>
      <c r="N186" s="174"/>
      <c r="O186" s="174"/>
      <c r="P186" s="174"/>
      <c r="Q186" s="174"/>
      <c r="R186" s="174"/>
      <c r="S186" s="174"/>
      <c r="T186" s="175"/>
      <c r="AT186" s="169" t="s">
        <v>146</v>
      </c>
      <c r="AU186" s="169" t="s">
        <v>83</v>
      </c>
      <c r="AV186" s="13" t="s">
        <v>83</v>
      </c>
      <c r="AW186" s="13" t="s">
        <v>32</v>
      </c>
      <c r="AX186" s="13" t="s">
        <v>75</v>
      </c>
      <c r="AY186" s="169" t="s">
        <v>134</v>
      </c>
    </row>
    <row r="187" spans="1:65" s="15" customFormat="1" ht="11.25">
      <c r="B187" s="183"/>
      <c r="D187" s="162" t="s">
        <v>146</v>
      </c>
      <c r="E187" s="184" t="s">
        <v>1</v>
      </c>
      <c r="F187" s="185" t="s">
        <v>328</v>
      </c>
      <c r="H187" s="186">
        <v>34.54</v>
      </c>
      <c r="I187" s="187"/>
      <c r="L187" s="183"/>
      <c r="M187" s="188"/>
      <c r="N187" s="189"/>
      <c r="O187" s="189"/>
      <c r="P187" s="189"/>
      <c r="Q187" s="189"/>
      <c r="R187" s="189"/>
      <c r="S187" s="189"/>
      <c r="T187" s="190"/>
      <c r="AT187" s="184" t="s">
        <v>146</v>
      </c>
      <c r="AU187" s="184" t="s">
        <v>83</v>
      </c>
      <c r="AV187" s="15" t="s">
        <v>140</v>
      </c>
      <c r="AW187" s="15" t="s">
        <v>32</v>
      </c>
      <c r="AX187" s="15" t="s">
        <v>81</v>
      </c>
      <c r="AY187" s="184" t="s">
        <v>134</v>
      </c>
    </row>
    <row r="188" spans="1:65" s="2" customFormat="1" ht="44.25" customHeight="1">
      <c r="A188" s="32"/>
      <c r="B188" s="148"/>
      <c r="C188" s="149" t="s">
        <v>197</v>
      </c>
      <c r="D188" s="149" t="s">
        <v>136</v>
      </c>
      <c r="E188" s="150" t="s">
        <v>586</v>
      </c>
      <c r="F188" s="151" t="s">
        <v>587</v>
      </c>
      <c r="G188" s="152" t="s">
        <v>174</v>
      </c>
      <c r="H188" s="153">
        <v>97</v>
      </c>
      <c r="I188" s="154"/>
      <c r="J188" s="155">
        <f>ROUND(I188*H188,2)</f>
        <v>0</v>
      </c>
      <c r="K188" s="151" t="s">
        <v>168</v>
      </c>
      <c r="L188" s="33"/>
      <c r="M188" s="156" t="s">
        <v>1</v>
      </c>
      <c r="N188" s="157" t="s">
        <v>40</v>
      </c>
      <c r="O188" s="58"/>
      <c r="P188" s="158">
        <f>O188*H188</f>
        <v>0</v>
      </c>
      <c r="Q188" s="158">
        <v>6.9999999999999994E-5</v>
      </c>
      <c r="R188" s="158">
        <f>Q188*H188</f>
        <v>6.7899999999999992E-3</v>
      </c>
      <c r="S188" s="158">
        <v>0</v>
      </c>
      <c r="T188" s="159">
        <f>S188*H188</f>
        <v>0</v>
      </c>
      <c r="U188" s="32"/>
      <c r="V188" s="32"/>
      <c r="W188" s="32"/>
      <c r="X188" s="32"/>
      <c r="Y188" s="32"/>
      <c r="Z188" s="32"/>
      <c r="AA188" s="32"/>
      <c r="AB188" s="32"/>
      <c r="AC188" s="32"/>
      <c r="AD188" s="32"/>
      <c r="AE188" s="32"/>
      <c r="AR188" s="160" t="s">
        <v>140</v>
      </c>
      <c r="AT188" s="160" t="s">
        <v>136</v>
      </c>
      <c r="AU188" s="160" t="s">
        <v>83</v>
      </c>
      <c r="AY188" s="17" t="s">
        <v>134</v>
      </c>
      <c r="BE188" s="161">
        <f>IF(N188="základní",J188,0)</f>
        <v>0</v>
      </c>
      <c r="BF188" s="161">
        <f>IF(N188="snížená",J188,0)</f>
        <v>0</v>
      </c>
      <c r="BG188" s="161">
        <f>IF(N188="zákl. přenesená",J188,0)</f>
        <v>0</v>
      </c>
      <c r="BH188" s="161">
        <f>IF(N188="sníž. přenesená",J188,0)</f>
        <v>0</v>
      </c>
      <c r="BI188" s="161">
        <f>IF(N188="nulová",J188,0)</f>
        <v>0</v>
      </c>
      <c r="BJ188" s="17" t="s">
        <v>81</v>
      </c>
      <c r="BK188" s="161">
        <f>ROUND(I188*H188,2)</f>
        <v>0</v>
      </c>
      <c r="BL188" s="17" t="s">
        <v>140</v>
      </c>
      <c r="BM188" s="160" t="s">
        <v>588</v>
      </c>
    </row>
    <row r="189" spans="1:65" s="2" customFormat="1" ht="29.25">
      <c r="A189" s="32"/>
      <c r="B189" s="33"/>
      <c r="C189" s="32"/>
      <c r="D189" s="162" t="s">
        <v>142</v>
      </c>
      <c r="E189" s="32"/>
      <c r="F189" s="163" t="s">
        <v>587</v>
      </c>
      <c r="G189" s="32"/>
      <c r="H189" s="32"/>
      <c r="I189" s="164"/>
      <c r="J189" s="32"/>
      <c r="K189" s="32"/>
      <c r="L189" s="33"/>
      <c r="M189" s="165"/>
      <c r="N189" s="166"/>
      <c r="O189" s="58"/>
      <c r="P189" s="58"/>
      <c r="Q189" s="58"/>
      <c r="R189" s="58"/>
      <c r="S189" s="58"/>
      <c r="T189" s="59"/>
      <c r="U189" s="32"/>
      <c r="V189" s="32"/>
      <c r="W189" s="32"/>
      <c r="X189" s="32"/>
      <c r="Y189" s="32"/>
      <c r="Z189" s="32"/>
      <c r="AA189" s="32"/>
      <c r="AB189" s="32"/>
      <c r="AC189" s="32"/>
      <c r="AD189" s="32"/>
      <c r="AE189" s="32"/>
      <c r="AT189" s="17" t="s">
        <v>142</v>
      </c>
      <c r="AU189" s="17" t="s">
        <v>83</v>
      </c>
    </row>
    <row r="190" spans="1:65" s="2" customFormat="1" ht="19.5">
      <c r="A190" s="32"/>
      <c r="B190" s="33"/>
      <c r="C190" s="32"/>
      <c r="D190" s="162" t="s">
        <v>144</v>
      </c>
      <c r="E190" s="32"/>
      <c r="F190" s="167" t="s">
        <v>534</v>
      </c>
      <c r="G190" s="32"/>
      <c r="H190" s="32"/>
      <c r="I190" s="164"/>
      <c r="J190" s="32"/>
      <c r="K190" s="32"/>
      <c r="L190" s="33"/>
      <c r="M190" s="165"/>
      <c r="N190" s="166"/>
      <c r="O190" s="58"/>
      <c r="P190" s="58"/>
      <c r="Q190" s="58"/>
      <c r="R190" s="58"/>
      <c r="S190" s="58"/>
      <c r="T190" s="59"/>
      <c r="U190" s="32"/>
      <c r="V190" s="32"/>
      <c r="W190" s="32"/>
      <c r="X190" s="32"/>
      <c r="Y190" s="32"/>
      <c r="Z190" s="32"/>
      <c r="AA190" s="32"/>
      <c r="AB190" s="32"/>
      <c r="AC190" s="32"/>
      <c r="AD190" s="32"/>
      <c r="AE190" s="32"/>
      <c r="AT190" s="17" t="s">
        <v>144</v>
      </c>
      <c r="AU190" s="17" t="s">
        <v>83</v>
      </c>
    </row>
    <row r="191" spans="1:65" s="13" customFormat="1" ht="11.25">
      <c r="B191" s="168"/>
      <c r="D191" s="162" t="s">
        <v>146</v>
      </c>
      <c r="E191" s="169" t="s">
        <v>1</v>
      </c>
      <c r="F191" s="170" t="s">
        <v>589</v>
      </c>
      <c r="H191" s="171">
        <v>97</v>
      </c>
      <c r="I191" s="172"/>
      <c r="L191" s="168"/>
      <c r="M191" s="173"/>
      <c r="N191" s="174"/>
      <c r="O191" s="174"/>
      <c r="P191" s="174"/>
      <c r="Q191" s="174"/>
      <c r="R191" s="174"/>
      <c r="S191" s="174"/>
      <c r="T191" s="175"/>
      <c r="AT191" s="169" t="s">
        <v>146</v>
      </c>
      <c r="AU191" s="169" t="s">
        <v>83</v>
      </c>
      <c r="AV191" s="13" t="s">
        <v>83</v>
      </c>
      <c r="AW191" s="13" t="s">
        <v>32</v>
      </c>
      <c r="AX191" s="13" t="s">
        <v>81</v>
      </c>
      <c r="AY191" s="169" t="s">
        <v>134</v>
      </c>
    </row>
    <row r="192" spans="1:65" s="2" customFormat="1" ht="16.5" customHeight="1">
      <c r="A192" s="32"/>
      <c r="B192" s="148"/>
      <c r="C192" s="149" t="s">
        <v>204</v>
      </c>
      <c r="D192" s="149" t="s">
        <v>136</v>
      </c>
      <c r="E192" s="150" t="s">
        <v>590</v>
      </c>
      <c r="F192" s="151" t="s">
        <v>591</v>
      </c>
      <c r="G192" s="152" t="s">
        <v>213</v>
      </c>
      <c r="H192" s="153">
        <v>0.47099999999999997</v>
      </c>
      <c r="I192" s="154"/>
      <c r="J192" s="155">
        <f>ROUND(I192*H192,2)</f>
        <v>0</v>
      </c>
      <c r="K192" s="151" t="s">
        <v>168</v>
      </c>
      <c r="L192" s="33"/>
      <c r="M192" s="156" t="s">
        <v>1</v>
      </c>
      <c r="N192" s="157" t="s">
        <v>40</v>
      </c>
      <c r="O192" s="58"/>
      <c r="P192" s="158">
        <f>O192*H192</f>
        <v>0</v>
      </c>
      <c r="Q192" s="158">
        <v>0</v>
      </c>
      <c r="R192" s="158">
        <f>Q192*H192</f>
        <v>0</v>
      </c>
      <c r="S192" s="158">
        <v>2</v>
      </c>
      <c r="T192" s="159">
        <f>S192*H192</f>
        <v>0.94199999999999995</v>
      </c>
      <c r="U192" s="32"/>
      <c r="V192" s="32"/>
      <c r="W192" s="32"/>
      <c r="X192" s="32"/>
      <c r="Y192" s="32"/>
      <c r="Z192" s="32"/>
      <c r="AA192" s="32"/>
      <c r="AB192" s="32"/>
      <c r="AC192" s="32"/>
      <c r="AD192" s="32"/>
      <c r="AE192" s="32"/>
      <c r="AR192" s="160" t="s">
        <v>140</v>
      </c>
      <c r="AT192" s="160" t="s">
        <v>136</v>
      </c>
      <c r="AU192" s="160" t="s">
        <v>83</v>
      </c>
      <c r="AY192" s="17" t="s">
        <v>134</v>
      </c>
      <c r="BE192" s="161">
        <f>IF(N192="základní",J192,0)</f>
        <v>0</v>
      </c>
      <c r="BF192" s="161">
        <f>IF(N192="snížená",J192,0)</f>
        <v>0</v>
      </c>
      <c r="BG192" s="161">
        <f>IF(N192="zákl. přenesená",J192,0)</f>
        <v>0</v>
      </c>
      <c r="BH192" s="161">
        <f>IF(N192="sníž. přenesená",J192,0)</f>
        <v>0</v>
      </c>
      <c r="BI192" s="161">
        <f>IF(N192="nulová",J192,0)</f>
        <v>0</v>
      </c>
      <c r="BJ192" s="17" t="s">
        <v>81</v>
      </c>
      <c r="BK192" s="161">
        <f>ROUND(I192*H192,2)</f>
        <v>0</v>
      </c>
      <c r="BL192" s="17" t="s">
        <v>140</v>
      </c>
      <c r="BM192" s="160" t="s">
        <v>592</v>
      </c>
    </row>
    <row r="193" spans="1:65" s="2" customFormat="1" ht="11.25">
      <c r="A193" s="32"/>
      <c r="B193" s="33"/>
      <c r="C193" s="32"/>
      <c r="D193" s="162" t="s">
        <v>142</v>
      </c>
      <c r="E193" s="32"/>
      <c r="F193" s="163" t="s">
        <v>593</v>
      </c>
      <c r="G193" s="32"/>
      <c r="H193" s="32"/>
      <c r="I193" s="164"/>
      <c r="J193" s="32"/>
      <c r="K193" s="32"/>
      <c r="L193" s="33"/>
      <c r="M193" s="165"/>
      <c r="N193" s="166"/>
      <c r="O193" s="58"/>
      <c r="P193" s="58"/>
      <c r="Q193" s="58"/>
      <c r="R193" s="58"/>
      <c r="S193" s="58"/>
      <c r="T193" s="59"/>
      <c r="U193" s="32"/>
      <c r="V193" s="32"/>
      <c r="W193" s="32"/>
      <c r="X193" s="32"/>
      <c r="Y193" s="32"/>
      <c r="Z193" s="32"/>
      <c r="AA193" s="32"/>
      <c r="AB193" s="32"/>
      <c r="AC193" s="32"/>
      <c r="AD193" s="32"/>
      <c r="AE193" s="32"/>
      <c r="AT193" s="17" t="s">
        <v>142</v>
      </c>
      <c r="AU193" s="17" t="s">
        <v>83</v>
      </c>
    </row>
    <row r="194" spans="1:65" s="2" customFormat="1" ht="19.5">
      <c r="A194" s="32"/>
      <c r="B194" s="33"/>
      <c r="C194" s="32"/>
      <c r="D194" s="162" t="s">
        <v>144</v>
      </c>
      <c r="E194" s="32"/>
      <c r="F194" s="167" t="s">
        <v>534</v>
      </c>
      <c r="G194" s="32"/>
      <c r="H194" s="32"/>
      <c r="I194" s="164"/>
      <c r="J194" s="32"/>
      <c r="K194" s="32"/>
      <c r="L194" s="33"/>
      <c r="M194" s="165"/>
      <c r="N194" s="166"/>
      <c r="O194" s="58"/>
      <c r="P194" s="58"/>
      <c r="Q194" s="58"/>
      <c r="R194" s="58"/>
      <c r="S194" s="58"/>
      <c r="T194" s="59"/>
      <c r="U194" s="32"/>
      <c r="V194" s="32"/>
      <c r="W194" s="32"/>
      <c r="X194" s="32"/>
      <c r="Y194" s="32"/>
      <c r="Z194" s="32"/>
      <c r="AA194" s="32"/>
      <c r="AB194" s="32"/>
      <c r="AC194" s="32"/>
      <c r="AD194" s="32"/>
      <c r="AE194" s="32"/>
      <c r="AT194" s="17" t="s">
        <v>144</v>
      </c>
      <c r="AU194" s="17" t="s">
        <v>83</v>
      </c>
    </row>
    <row r="195" spans="1:65" s="14" customFormat="1" ht="11.25">
      <c r="B195" s="176"/>
      <c r="D195" s="162" t="s">
        <v>146</v>
      </c>
      <c r="E195" s="177" t="s">
        <v>1</v>
      </c>
      <c r="F195" s="178" t="s">
        <v>535</v>
      </c>
      <c r="H195" s="177" t="s">
        <v>1</v>
      </c>
      <c r="I195" s="179"/>
      <c r="L195" s="176"/>
      <c r="M195" s="180"/>
      <c r="N195" s="181"/>
      <c r="O195" s="181"/>
      <c r="P195" s="181"/>
      <c r="Q195" s="181"/>
      <c r="R195" s="181"/>
      <c r="S195" s="181"/>
      <c r="T195" s="182"/>
      <c r="AT195" s="177" t="s">
        <v>146</v>
      </c>
      <c r="AU195" s="177" t="s">
        <v>83</v>
      </c>
      <c r="AV195" s="14" t="s">
        <v>81</v>
      </c>
      <c r="AW195" s="14" t="s">
        <v>32</v>
      </c>
      <c r="AX195" s="14" t="s">
        <v>75</v>
      </c>
      <c r="AY195" s="177" t="s">
        <v>134</v>
      </c>
    </row>
    <row r="196" spans="1:65" s="13" customFormat="1" ht="11.25">
      <c r="B196" s="168"/>
      <c r="D196" s="162" t="s">
        <v>146</v>
      </c>
      <c r="E196" s="169" t="s">
        <v>1</v>
      </c>
      <c r="F196" s="170" t="s">
        <v>594</v>
      </c>
      <c r="H196" s="171">
        <v>0.47099999999999997</v>
      </c>
      <c r="I196" s="172"/>
      <c r="L196" s="168"/>
      <c r="M196" s="173"/>
      <c r="N196" s="174"/>
      <c r="O196" s="174"/>
      <c r="P196" s="174"/>
      <c r="Q196" s="174"/>
      <c r="R196" s="174"/>
      <c r="S196" s="174"/>
      <c r="T196" s="175"/>
      <c r="AT196" s="169" t="s">
        <v>146</v>
      </c>
      <c r="AU196" s="169" t="s">
        <v>83</v>
      </c>
      <c r="AV196" s="13" t="s">
        <v>83</v>
      </c>
      <c r="AW196" s="13" t="s">
        <v>32</v>
      </c>
      <c r="AX196" s="13" t="s">
        <v>81</v>
      </c>
      <c r="AY196" s="169" t="s">
        <v>134</v>
      </c>
    </row>
    <row r="197" spans="1:65" s="2" customFormat="1" ht="16.5" customHeight="1">
      <c r="A197" s="32"/>
      <c r="B197" s="148"/>
      <c r="C197" s="149" t="s">
        <v>210</v>
      </c>
      <c r="D197" s="149" t="s">
        <v>136</v>
      </c>
      <c r="E197" s="150" t="s">
        <v>595</v>
      </c>
      <c r="F197" s="151" t="s">
        <v>596</v>
      </c>
      <c r="G197" s="152" t="s">
        <v>213</v>
      </c>
      <c r="H197" s="153">
        <v>0.112</v>
      </c>
      <c r="I197" s="154"/>
      <c r="J197" s="155">
        <f>ROUND(I197*H197,2)</f>
        <v>0</v>
      </c>
      <c r="K197" s="151" t="s">
        <v>1</v>
      </c>
      <c r="L197" s="33"/>
      <c r="M197" s="156" t="s">
        <v>1</v>
      </c>
      <c r="N197" s="157" t="s">
        <v>40</v>
      </c>
      <c r="O197" s="58"/>
      <c r="P197" s="158">
        <f>O197*H197</f>
        <v>0</v>
      </c>
      <c r="Q197" s="158">
        <v>0</v>
      </c>
      <c r="R197" s="158">
        <f>Q197*H197</f>
        <v>0</v>
      </c>
      <c r="S197" s="158">
        <v>2.4</v>
      </c>
      <c r="T197" s="159">
        <f>S197*H197</f>
        <v>0.26879999999999998</v>
      </c>
      <c r="U197" s="32"/>
      <c r="V197" s="32"/>
      <c r="W197" s="32"/>
      <c r="X197" s="32"/>
      <c r="Y197" s="32"/>
      <c r="Z197" s="32"/>
      <c r="AA197" s="32"/>
      <c r="AB197" s="32"/>
      <c r="AC197" s="32"/>
      <c r="AD197" s="32"/>
      <c r="AE197" s="32"/>
      <c r="AR197" s="160" t="s">
        <v>140</v>
      </c>
      <c r="AT197" s="160" t="s">
        <v>136</v>
      </c>
      <c r="AU197" s="160" t="s">
        <v>83</v>
      </c>
      <c r="AY197" s="17" t="s">
        <v>134</v>
      </c>
      <c r="BE197" s="161">
        <f>IF(N197="základní",J197,0)</f>
        <v>0</v>
      </c>
      <c r="BF197" s="161">
        <f>IF(N197="snížená",J197,0)</f>
        <v>0</v>
      </c>
      <c r="BG197" s="161">
        <f>IF(N197="zákl. přenesená",J197,0)</f>
        <v>0</v>
      </c>
      <c r="BH197" s="161">
        <f>IF(N197="sníž. přenesená",J197,0)</f>
        <v>0</v>
      </c>
      <c r="BI197" s="161">
        <f>IF(N197="nulová",J197,0)</f>
        <v>0</v>
      </c>
      <c r="BJ197" s="17" t="s">
        <v>81</v>
      </c>
      <c r="BK197" s="161">
        <f>ROUND(I197*H197,2)</f>
        <v>0</v>
      </c>
      <c r="BL197" s="17" t="s">
        <v>140</v>
      </c>
      <c r="BM197" s="160" t="s">
        <v>597</v>
      </c>
    </row>
    <row r="198" spans="1:65" s="2" customFormat="1" ht="11.25">
      <c r="A198" s="32"/>
      <c r="B198" s="33"/>
      <c r="C198" s="32"/>
      <c r="D198" s="162" t="s">
        <v>142</v>
      </c>
      <c r="E198" s="32"/>
      <c r="F198" s="163" t="s">
        <v>596</v>
      </c>
      <c r="G198" s="32"/>
      <c r="H198" s="32"/>
      <c r="I198" s="164"/>
      <c r="J198" s="32"/>
      <c r="K198" s="32"/>
      <c r="L198" s="33"/>
      <c r="M198" s="165"/>
      <c r="N198" s="166"/>
      <c r="O198" s="58"/>
      <c r="P198" s="58"/>
      <c r="Q198" s="58"/>
      <c r="R198" s="58"/>
      <c r="S198" s="58"/>
      <c r="T198" s="59"/>
      <c r="U198" s="32"/>
      <c r="V198" s="32"/>
      <c r="W198" s="32"/>
      <c r="X198" s="32"/>
      <c r="Y198" s="32"/>
      <c r="Z198" s="32"/>
      <c r="AA198" s="32"/>
      <c r="AB198" s="32"/>
      <c r="AC198" s="32"/>
      <c r="AD198" s="32"/>
      <c r="AE198" s="32"/>
      <c r="AT198" s="17" t="s">
        <v>142</v>
      </c>
      <c r="AU198" s="17" t="s">
        <v>83</v>
      </c>
    </row>
    <row r="199" spans="1:65" s="2" customFormat="1" ht="19.5">
      <c r="A199" s="32"/>
      <c r="B199" s="33"/>
      <c r="C199" s="32"/>
      <c r="D199" s="162" t="s">
        <v>144</v>
      </c>
      <c r="E199" s="32"/>
      <c r="F199" s="167" t="s">
        <v>534</v>
      </c>
      <c r="G199" s="32"/>
      <c r="H199" s="32"/>
      <c r="I199" s="164"/>
      <c r="J199" s="32"/>
      <c r="K199" s="32"/>
      <c r="L199" s="33"/>
      <c r="M199" s="165"/>
      <c r="N199" s="166"/>
      <c r="O199" s="58"/>
      <c r="P199" s="58"/>
      <c r="Q199" s="58"/>
      <c r="R199" s="58"/>
      <c r="S199" s="58"/>
      <c r="T199" s="59"/>
      <c r="U199" s="32"/>
      <c r="V199" s="32"/>
      <c r="W199" s="32"/>
      <c r="X199" s="32"/>
      <c r="Y199" s="32"/>
      <c r="Z199" s="32"/>
      <c r="AA199" s="32"/>
      <c r="AB199" s="32"/>
      <c r="AC199" s="32"/>
      <c r="AD199" s="32"/>
      <c r="AE199" s="32"/>
      <c r="AT199" s="17" t="s">
        <v>144</v>
      </c>
      <c r="AU199" s="17" t="s">
        <v>83</v>
      </c>
    </row>
    <row r="200" spans="1:65" s="13" customFormat="1" ht="11.25">
      <c r="B200" s="168"/>
      <c r="D200" s="162" t="s">
        <v>146</v>
      </c>
      <c r="E200" s="169" t="s">
        <v>1</v>
      </c>
      <c r="F200" s="170" t="s">
        <v>598</v>
      </c>
      <c r="H200" s="171">
        <v>0.112</v>
      </c>
      <c r="I200" s="172"/>
      <c r="L200" s="168"/>
      <c r="M200" s="173"/>
      <c r="N200" s="174"/>
      <c r="O200" s="174"/>
      <c r="P200" s="174"/>
      <c r="Q200" s="174"/>
      <c r="R200" s="174"/>
      <c r="S200" s="174"/>
      <c r="T200" s="175"/>
      <c r="AT200" s="169" t="s">
        <v>146</v>
      </c>
      <c r="AU200" s="169" t="s">
        <v>83</v>
      </c>
      <c r="AV200" s="13" t="s">
        <v>83</v>
      </c>
      <c r="AW200" s="13" t="s">
        <v>32</v>
      </c>
      <c r="AX200" s="13" t="s">
        <v>81</v>
      </c>
      <c r="AY200" s="169" t="s">
        <v>134</v>
      </c>
    </row>
    <row r="201" spans="1:65" s="2" customFormat="1" ht="33" customHeight="1">
      <c r="A201" s="32"/>
      <c r="B201" s="148"/>
      <c r="C201" s="149" t="s">
        <v>8</v>
      </c>
      <c r="D201" s="149" t="s">
        <v>136</v>
      </c>
      <c r="E201" s="150" t="s">
        <v>599</v>
      </c>
      <c r="F201" s="151" t="s">
        <v>600</v>
      </c>
      <c r="G201" s="152" t="s">
        <v>167</v>
      </c>
      <c r="H201" s="153">
        <v>1.28</v>
      </c>
      <c r="I201" s="154"/>
      <c r="J201" s="155">
        <f>ROUND(I201*H201,2)</f>
        <v>0</v>
      </c>
      <c r="K201" s="151" t="s">
        <v>1</v>
      </c>
      <c r="L201" s="33"/>
      <c r="M201" s="156" t="s">
        <v>1</v>
      </c>
      <c r="N201" s="157" t="s">
        <v>40</v>
      </c>
      <c r="O201" s="58"/>
      <c r="P201" s="158">
        <f>O201*H201</f>
        <v>0</v>
      </c>
      <c r="Q201" s="158">
        <v>1.9429999999999999E-2</v>
      </c>
      <c r="R201" s="158">
        <f>Q201*H201</f>
        <v>2.4870400000000001E-2</v>
      </c>
      <c r="S201" s="158">
        <v>0</v>
      </c>
      <c r="T201" s="159">
        <f>S201*H201</f>
        <v>0</v>
      </c>
      <c r="U201" s="32"/>
      <c r="V201" s="32"/>
      <c r="W201" s="32"/>
      <c r="X201" s="32"/>
      <c r="Y201" s="32"/>
      <c r="Z201" s="32"/>
      <c r="AA201" s="32"/>
      <c r="AB201" s="32"/>
      <c r="AC201" s="32"/>
      <c r="AD201" s="32"/>
      <c r="AE201" s="32"/>
      <c r="AR201" s="160" t="s">
        <v>140</v>
      </c>
      <c r="AT201" s="160" t="s">
        <v>136</v>
      </c>
      <c r="AU201" s="160" t="s">
        <v>83</v>
      </c>
      <c r="AY201" s="17" t="s">
        <v>134</v>
      </c>
      <c r="BE201" s="161">
        <f>IF(N201="základní",J201,0)</f>
        <v>0</v>
      </c>
      <c r="BF201" s="161">
        <f>IF(N201="snížená",J201,0)</f>
        <v>0</v>
      </c>
      <c r="BG201" s="161">
        <f>IF(N201="zákl. přenesená",J201,0)</f>
        <v>0</v>
      </c>
      <c r="BH201" s="161">
        <f>IF(N201="sníž. přenesená",J201,0)</f>
        <v>0</v>
      </c>
      <c r="BI201" s="161">
        <f>IF(N201="nulová",J201,0)</f>
        <v>0</v>
      </c>
      <c r="BJ201" s="17" t="s">
        <v>81</v>
      </c>
      <c r="BK201" s="161">
        <f>ROUND(I201*H201,2)</f>
        <v>0</v>
      </c>
      <c r="BL201" s="17" t="s">
        <v>140</v>
      </c>
      <c r="BM201" s="160" t="s">
        <v>601</v>
      </c>
    </row>
    <row r="202" spans="1:65" s="2" customFormat="1" ht="19.5">
      <c r="A202" s="32"/>
      <c r="B202" s="33"/>
      <c r="C202" s="32"/>
      <c r="D202" s="162" t="s">
        <v>142</v>
      </c>
      <c r="E202" s="32"/>
      <c r="F202" s="163" t="s">
        <v>602</v>
      </c>
      <c r="G202" s="32"/>
      <c r="H202" s="32"/>
      <c r="I202" s="164"/>
      <c r="J202" s="32"/>
      <c r="K202" s="32"/>
      <c r="L202" s="33"/>
      <c r="M202" s="165"/>
      <c r="N202" s="166"/>
      <c r="O202" s="58"/>
      <c r="P202" s="58"/>
      <c r="Q202" s="58"/>
      <c r="R202" s="58"/>
      <c r="S202" s="58"/>
      <c r="T202" s="59"/>
      <c r="U202" s="32"/>
      <c r="V202" s="32"/>
      <c r="W202" s="32"/>
      <c r="X202" s="32"/>
      <c r="Y202" s="32"/>
      <c r="Z202" s="32"/>
      <c r="AA202" s="32"/>
      <c r="AB202" s="32"/>
      <c r="AC202" s="32"/>
      <c r="AD202" s="32"/>
      <c r="AE202" s="32"/>
      <c r="AT202" s="17" t="s">
        <v>142</v>
      </c>
      <c r="AU202" s="17" t="s">
        <v>83</v>
      </c>
    </row>
    <row r="203" spans="1:65" s="2" customFormat="1" ht="19.5">
      <c r="A203" s="32"/>
      <c r="B203" s="33"/>
      <c r="C203" s="32"/>
      <c r="D203" s="162" t="s">
        <v>144</v>
      </c>
      <c r="E203" s="32"/>
      <c r="F203" s="167" t="s">
        <v>534</v>
      </c>
      <c r="G203" s="32"/>
      <c r="H203" s="32"/>
      <c r="I203" s="164"/>
      <c r="J203" s="32"/>
      <c r="K203" s="32"/>
      <c r="L203" s="33"/>
      <c r="M203" s="165"/>
      <c r="N203" s="166"/>
      <c r="O203" s="58"/>
      <c r="P203" s="58"/>
      <c r="Q203" s="58"/>
      <c r="R203" s="58"/>
      <c r="S203" s="58"/>
      <c r="T203" s="59"/>
      <c r="U203" s="32"/>
      <c r="V203" s="32"/>
      <c r="W203" s="32"/>
      <c r="X203" s="32"/>
      <c r="Y203" s="32"/>
      <c r="Z203" s="32"/>
      <c r="AA203" s="32"/>
      <c r="AB203" s="32"/>
      <c r="AC203" s="32"/>
      <c r="AD203" s="32"/>
      <c r="AE203" s="32"/>
      <c r="AT203" s="17" t="s">
        <v>144</v>
      </c>
      <c r="AU203" s="17" t="s">
        <v>83</v>
      </c>
    </row>
    <row r="204" spans="1:65" s="13" customFormat="1" ht="11.25">
      <c r="B204" s="168"/>
      <c r="D204" s="162" t="s">
        <v>146</v>
      </c>
      <c r="E204" s="169" t="s">
        <v>1</v>
      </c>
      <c r="F204" s="170" t="s">
        <v>603</v>
      </c>
      <c r="H204" s="171">
        <v>1.28</v>
      </c>
      <c r="I204" s="172"/>
      <c r="L204" s="168"/>
      <c r="M204" s="173"/>
      <c r="N204" s="174"/>
      <c r="O204" s="174"/>
      <c r="P204" s="174"/>
      <c r="Q204" s="174"/>
      <c r="R204" s="174"/>
      <c r="S204" s="174"/>
      <c r="T204" s="175"/>
      <c r="AT204" s="169" t="s">
        <v>146</v>
      </c>
      <c r="AU204" s="169" t="s">
        <v>83</v>
      </c>
      <c r="AV204" s="13" t="s">
        <v>83</v>
      </c>
      <c r="AW204" s="13" t="s">
        <v>32</v>
      </c>
      <c r="AX204" s="13" t="s">
        <v>81</v>
      </c>
      <c r="AY204" s="169" t="s">
        <v>134</v>
      </c>
    </row>
    <row r="205" spans="1:65" s="12" customFormat="1" ht="22.9" customHeight="1">
      <c r="B205" s="135"/>
      <c r="D205" s="136" t="s">
        <v>74</v>
      </c>
      <c r="E205" s="146" t="s">
        <v>477</v>
      </c>
      <c r="F205" s="146" t="s">
        <v>478</v>
      </c>
      <c r="I205" s="138"/>
      <c r="J205" s="147">
        <f>BK205</f>
        <v>0</v>
      </c>
      <c r="L205" s="135"/>
      <c r="M205" s="140"/>
      <c r="N205" s="141"/>
      <c r="O205" s="141"/>
      <c r="P205" s="142">
        <f>SUM(P206:P228)</f>
        <v>0</v>
      </c>
      <c r="Q205" s="141"/>
      <c r="R205" s="142">
        <f>SUM(R206:R228)</f>
        <v>0</v>
      </c>
      <c r="S205" s="141"/>
      <c r="T205" s="143">
        <f>SUM(T206:T228)</f>
        <v>0</v>
      </c>
      <c r="AR205" s="136" t="s">
        <v>81</v>
      </c>
      <c r="AT205" s="144" t="s">
        <v>74</v>
      </c>
      <c r="AU205" s="144" t="s">
        <v>81</v>
      </c>
      <c r="AY205" s="136" t="s">
        <v>134</v>
      </c>
      <c r="BK205" s="145">
        <f>SUM(BK206:BK228)</f>
        <v>0</v>
      </c>
    </row>
    <row r="206" spans="1:65" s="2" customFormat="1" ht="33" customHeight="1">
      <c r="A206" s="32"/>
      <c r="B206" s="148"/>
      <c r="C206" s="149" t="s">
        <v>222</v>
      </c>
      <c r="D206" s="149" t="s">
        <v>136</v>
      </c>
      <c r="E206" s="150" t="s">
        <v>604</v>
      </c>
      <c r="F206" s="151" t="s">
        <v>605</v>
      </c>
      <c r="G206" s="152" t="s">
        <v>363</v>
      </c>
      <c r="H206" s="153">
        <v>3.6309999999999998</v>
      </c>
      <c r="I206" s="154"/>
      <c r="J206" s="155">
        <f>ROUND(I206*H206,2)</f>
        <v>0</v>
      </c>
      <c r="K206" s="151" t="s">
        <v>168</v>
      </c>
      <c r="L206" s="33"/>
      <c r="M206" s="156" t="s">
        <v>1</v>
      </c>
      <c r="N206" s="157" t="s">
        <v>40</v>
      </c>
      <c r="O206" s="58"/>
      <c r="P206" s="158">
        <f>O206*H206</f>
        <v>0</v>
      </c>
      <c r="Q206" s="158">
        <v>0</v>
      </c>
      <c r="R206" s="158">
        <f>Q206*H206</f>
        <v>0</v>
      </c>
      <c r="S206" s="158">
        <v>0</v>
      </c>
      <c r="T206" s="159">
        <f>S206*H206</f>
        <v>0</v>
      </c>
      <c r="U206" s="32"/>
      <c r="V206" s="32"/>
      <c r="W206" s="32"/>
      <c r="X206" s="32"/>
      <c r="Y206" s="32"/>
      <c r="Z206" s="32"/>
      <c r="AA206" s="32"/>
      <c r="AB206" s="32"/>
      <c r="AC206" s="32"/>
      <c r="AD206" s="32"/>
      <c r="AE206" s="32"/>
      <c r="AR206" s="160" t="s">
        <v>140</v>
      </c>
      <c r="AT206" s="160" t="s">
        <v>136</v>
      </c>
      <c r="AU206" s="160" t="s">
        <v>83</v>
      </c>
      <c r="AY206" s="17" t="s">
        <v>134</v>
      </c>
      <c r="BE206" s="161">
        <f>IF(N206="základní",J206,0)</f>
        <v>0</v>
      </c>
      <c r="BF206" s="161">
        <f>IF(N206="snížená",J206,0)</f>
        <v>0</v>
      </c>
      <c r="BG206" s="161">
        <f>IF(N206="zákl. přenesená",J206,0)</f>
        <v>0</v>
      </c>
      <c r="BH206" s="161">
        <f>IF(N206="sníž. přenesená",J206,0)</f>
        <v>0</v>
      </c>
      <c r="BI206" s="161">
        <f>IF(N206="nulová",J206,0)</f>
        <v>0</v>
      </c>
      <c r="BJ206" s="17" t="s">
        <v>81</v>
      </c>
      <c r="BK206" s="161">
        <f>ROUND(I206*H206,2)</f>
        <v>0</v>
      </c>
      <c r="BL206" s="17" t="s">
        <v>140</v>
      </c>
      <c r="BM206" s="160" t="s">
        <v>606</v>
      </c>
    </row>
    <row r="207" spans="1:65" s="2" customFormat="1" ht="19.5">
      <c r="A207" s="32"/>
      <c r="B207" s="33"/>
      <c r="C207" s="32"/>
      <c r="D207" s="162" t="s">
        <v>142</v>
      </c>
      <c r="E207" s="32"/>
      <c r="F207" s="163" t="s">
        <v>607</v>
      </c>
      <c r="G207" s="32"/>
      <c r="H207" s="32"/>
      <c r="I207" s="164"/>
      <c r="J207" s="32"/>
      <c r="K207" s="32"/>
      <c r="L207" s="33"/>
      <c r="M207" s="165"/>
      <c r="N207" s="166"/>
      <c r="O207" s="58"/>
      <c r="P207" s="58"/>
      <c r="Q207" s="58"/>
      <c r="R207" s="58"/>
      <c r="S207" s="58"/>
      <c r="T207" s="59"/>
      <c r="U207" s="32"/>
      <c r="V207" s="32"/>
      <c r="W207" s="32"/>
      <c r="X207" s="32"/>
      <c r="Y207" s="32"/>
      <c r="Z207" s="32"/>
      <c r="AA207" s="32"/>
      <c r="AB207" s="32"/>
      <c r="AC207" s="32"/>
      <c r="AD207" s="32"/>
      <c r="AE207" s="32"/>
      <c r="AT207" s="17" t="s">
        <v>142</v>
      </c>
      <c r="AU207" s="17" t="s">
        <v>83</v>
      </c>
    </row>
    <row r="208" spans="1:65" s="13" customFormat="1" ht="11.25">
      <c r="B208" s="168"/>
      <c r="D208" s="162" t="s">
        <v>146</v>
      </c>
      <c r="E208" s="169" t="s">
        <v>1</v>
      </c>
      <c r="F208" s="170" t="s">
        <v>608</v>
      </c>
      <c r="H208" s="171">
        <v>1.02</v>
      </c>
      <c r="I208" s="172"/>
      <c r="L208" s="168"/>
      <c r="M208" s="173"/>
      <c r="N208" s="174"/>
      <c r="O208" s="174"/>
      <c r="P208" s="174"/>
      <c r="Q208" s="174"/>
      <c r="R208" s="174"/>
      <c r="S208" s="174"/>
      <c r="T208" s="175"/>
      <c r="AT208" s="169" t="s">
        <v>146</v>
      </c>
      <c r="AU208" s="169" t="s">
        <v>83</v>
      </c>
      <c r="AV208" s="13" t="s">
        <v>83</v>
      </c>
      <c r="AW208" s="13" t="s">
        <v>32</v>
      </c>
      <c r="AX208" s="13" t="s">
        <v>75</v>
      </c>
      <c r="AY208" s="169" t="s">
        <v>134</v>
      </c>
    </row>
    <row r="209" spans="1:65" s="13" customFormat="1" ht="11.25">
      <c r="B209" s="168"/>
      <c r="D209" s="162" t="s">
        <v>146</v>
      </c>
      <c r="E209" s="169" t="s">
        <v>1</v>
      </c>
      <c r="F209" s="170" t="s">
        <v>609</v>
      </c>
      <c r="H209" s="171">
        <v>0.7</v>
      </c>
      <c r="I209" s="172"/>
      <c r="L209" s="168"/>
      <c r="M209" s="173"/>
      <c r="N209" s="174"/>
      <c r="O209" s="174"/>
      <c r="P209" s="174"/>
      <c r="Q209" s="174"/>
      <c r="R209" s="174"/>
      <c r="S209" s="174"/>
      <c r="T209" s="175"/>
      <c r="AT209" s="169" t="s">
        <v>146</v>
      </c>
      <c r="AU209" s="169" t="s">
        <v>83</v>
      </c>
      <c r="AV209" s="13" t="s">
        <v>83</v>
      </c>
      <c r="AW209" s="13" t="s">
        <v>32</v>
      </c>
      <c r="AX209" s="13" t="s">
        <v>75</v>
      </c>
      <c r="AY209" s="169" t="s">
        <v>134</v>
      </c>
    </row>
    <row r="210" spans="1:65" s="13" customFormat="1" ht="11.25">
      <c r="B210" s="168"/>
      <c r="D210" s="162" t="s">
        <v>146</v>
      </c>
      <c r="E210" s="169" t="s">
        <v>1</v>
      </c>
      <c r="F210" s="170" t="s">
        <v>610</v>
      </c>
      <c r="H210" s="171">
        <v>0.7</v>
      </c>
      <c r="I210" s="172"/>
      <c r="L210" s="168"/>
      <c r="M210" s="173"/>
      <c r="N210" s="174"/>
      <c r="O210" s="174"/>
      <c r="P210" s="174"/>
      <c r="Q210" s="174"/>
      <c r="R210" s="174"/>
      <c r="S210" s="174"/>
      <c r="T210" s="175"/>
      <c r="AT210" s="169" t="s">
        <v>146</v>
      </c>
      <c r="AU210" s="169" t="s">
        <v>83</v>
      </c>
      <c r="AV210" s="13" t="s">
        <v>83</v>
      </c>
      <c r="AW210" s="13" t="s">
        <v>32</v>
      </c>
      <c r="AX210" s="13" t="s">
        <v>75</v>
      </c>
      <c r="AY210" s="169" t="s">
        <v>134</v>
      </c>
    </row>
    <row r="211" spans="1:65" s="13" customFormat="1" ht="11.25">
      <c r="B211" s="168"/>
      <c r="D211" s="162" t="s">
        <v>146</v>
      </c>
      <c r="E211" s="169" t="s">
        <v>1</v>
      </c>
      <c r="F211" s="170" t="s">
        <v>611</v>
      </c>
      <c r="H211" s="171">
        <v>0.26900000000000002</v>
      </c>
      <c r="I211" s="172"/>
      <c r="L211" s="168"/>
      <c r="M211" s="173"/>
      <c r="N211" s="174"/>
      <c r="O211" s="174"/>
      <c r="P211" s="174"/>
      <c r="Q211" s="174"/>
      <c r="R211" s="174"/>
      <c r="S211" s="174"/>
      <c r="T211" s="175"/>
      <c r="AT211" s="169" t="s">
        <v>146</v>
      </c>
      <c r="AU211" s="169" t="s">
        <v>83</v>
      </c>
      <c r="AV211" s="13" t="s">
        <v>83</v>
      </c>
      <c r="AW211" s="13" t="s">
        <v>32</v>
      </c>
      <c r="AX211" s="13" t="s">
        <v>75</v>
      </c>
      <c r="AY211" s="169" t="s">
        <v>134</v>
      </c>
    </row>
    <row r="212" spans="1:65" s="13" customFormat="1" ht="11.25">
      <c r="B212" s="168"/>
      <c r="D212" s="162" t="s">
        <v>146</v>
      </c>
      <c r="E212" s="169" t="s">
        <v>1</v>
      </c>
      <c r="F212" s="170" t="s">
        <v>612</v>
      </c>
      <c r="H212" s="171">
        <v>0.94199999999999995</v>
      </c>
      <c r="I212" s="172"/>
      <c r="L212" s="168"/>
      <c r="M212" s="173"/>
      <c r="N212" s="174"/>
      <c r="O212" s="174"/>
      <c r="P212" s="174"/>
      <c r="Q212" s="174"/>
      <c r="R212" s="174"/>
      <c r="S212" s="174"/>
      <c r="T212" s="175"/>
      <c r="AT212" s="169" t="s">
        <v>146</v>
      </c>
      <c r="AU212" s="169" t="s">
        <v>83</v>
      </c>
      <c r="AV212" s="13" t="s">
        <v>83</v>
      </c>
      <c r="AW212" s="13" t="s">
        <v>32</v>
      </c>
      <c r="AX212" s="13" t="s">
        <v>75</v>
      </c>
      <c r="AY212" s="169" t="s">
        <v>134</v>
      </c>
    </row>
    <row r="213" spans="1:65" s="15" customFormat="1" ht="11.25">
      <c r="B213" s="183"/>
      <c r="D213" s="162" t="s">
        <v>146</v>
      </c>
      <c r="E213" s="184" t="s">
        <v>1</v>
      </c>
      <c r="F213" s="185" t="s">
        <v>328</v>
      </c>
      <c r="H213" s="186">
        <v>3.6310000000000002</v>
      </c>
      <c r="I213" s="187"/>
      <c r="L213" s="183"/>
      <c r="M213" s="188"/>
      <c r="N213" s="189"/>
      <c r="O213" s="189"/>
      <c r="P213" s="189"/>
      <c r="Q213" s="189"/>
      <c r="R213" s="189"/>
      <c r="S213" s="189"/>
      <c r="T213" s="190"/>
      <c r="AT213" s="184" t="s">
        <v>146</v>
      </c>
      <c r="AU213" s="184" t="s">
        <v>83</v>
      </c>
      <c r="AV213" s="15" t="s">
        <v>140</v>
      </c>
      <c r="AW213" s="15" t="s">
        <v>32</v>
      </c>
      <c r="AX213" s="15" t="s">
        <v>81</v>
      </c>
      <c r="AY213" s="184" t="s">
        <v>134</v>
      </c>
    </row>
    <row r="214" spans="1:65" s="2" customFormat="1" ht="24">
      <c r="A214" s="32"/>
      <c r="B214" s="148"/>
      <c r="C214" s="149" t="s">
        <v>229</v>
      </c>
      <c r="D214" s="149" t="s">
        <v>136</v>
      </c>
      <c r="E214" s="150" t="s">
        <v>613</v>
      </c>
      <c r="F214" s="151" t="s">
        <v>614</v>
      </c>
      <c r="G214" s="152" t="s">
        <v>363</v>
      </c>
      <c r="H214" s="153">
        <v>515.67600000000004</v>
      </c>
      <c r="I214" s="154"/>
      <c r="J214" s="155">
        <f>ROUND(I214*H214,2)</f>
        <v>0</v>
      </c>
      <c r="K214" s="151" t="s">
        <v>168</v>
      </c>
      <c r="L214" s="33"/>
      <c r="M214" s="156" t="s">
        <v>1</v>
      </c>
      <c r="N214" s="157" t="s">
        <v>40</v>
      </c>
      <c r="O214" s="58"/>
      <c r="P214" s="158">
        <f>O214*H214</f>
        <v>0</v>
      </c>
      <c r="Q214" s="158">
        <v>0</v>
      </c>
      <c r="R214" s="158">
        <f>Q214*H214</f>
        <v>0</v>
      </c>
      <c r="S214" s="158">
        <v>0</v>
      </c>
      <c r="T214" s="159">
        <f>S214*H214</f>
        <v>0</v>
      </c>
      <c r="U214" s="32"/>
      <c r="V214" s="32"/>
      <c r="W214" s="32"/>
      <c r="X214" s="32"/>
      <c r="Y214" s="32"/>
      <c r="Z214" s="32"/>
      <c r="AA214" s="32"/>
      <c r="AB214" s="32"/>
      <c r="AC214" s="32"/>
      <c r="AD214" s="32"/>
      <c r="AE214" s="32"/>
      <c r="AR214" s="160" t="s">
        <v>140</v>
      </c>
      <c r="AT214" s="160" t="s">
        <v>136</v>
      </c>
      <c r="AU214" s="160" t="s">
        <v>83</v>
      </c>
      <c r="AY214" s="17" t="s">
        <v>134</v>
      </c>
      <c r="BE214" s="161">
        <f>IF(N214="základní",J214,0)</f>
        <v>0</v>
      </c>
      <c r="BF214" s="161">
        <f>IF(N214="snížená",J214,0)</f>
        <v>0</v>
      </c>
      <c r="BG214" s="161">
        <f>IF(N214="zákl. přenesená",J214,0)</f>
        <v>0</v>
      </c>
      <c r="BH214" s="161">
        <f>IF(N214="sníž. přenesená",J214,0)</f>
        <v>0</v>
      </c>
      <c r="BI214" s="161">
        <f>IF(N214="nulová",J214,0)</f>
        <v>0</v>
      </c>
      <c r="BJ214" s="17" t="s">
        <v>81</v>
      </c>
      <c r="BK214" s="161">
        <f>ROUND(I214*H214,2)</f>
        <v>0</v>
      </c>
      <c r="BL214" s="17" t="s">
        <v>140</v>
      </c>
      <c r="BM214" s="160" t="s">
        <v>615</v>
      </c>
    </row>
    <row r="215" spans="1:65" s="2" customFormat="1" ht="29.25">
      <c r="A215" s="32"/>
      <c r="B215" s="33"/>
      <c r="C215" s="32"/>
      <c r="D215" s="162" t="s">
        <v>142</v>
      </c>
      <c r="E215" s="32"/>
      <c r="F215" s="163" t="s">
        <v>616</v>
      </c>
      <c r="G215" s="32"/>
      <c r="H215" s="32"/>
      <c r="I215" s="164"/>
      <c r="J215" s="32"/>
      <c r="K215" s="32"/>
      <c r="L215" s="33"/>
      <c r="M215" s="165"/>
      <c r="N215" s="166"/>
      <c r="O215" s="58"/>
      <c r="P215" s="58"/>
      <c r="Q215" s="58"/>
      <c r="R215" s="58"/>
      <c r="S215" s="58"/>
      <c r="T215" s="59"/>
      <c r="U215" s="32"/>
      <c r="V215" s="32"/>
      <c r="W215" s="32"/>
      <c r="X215" s="32"/>
      <c r="Y215" s="32"/>
      <c r="Z215" s="32"/>
      <c r="AA215" s="32"/>
      <c r="AB215" s="32"/>
      <c r="AC215" s="32"/>
      <c r="AD215" s="32"/>
      <c r="AE215" s="32"/>
      <c r="AT215" s="17" t="s">
        <v>142</v>
      </c>
      <c r="AU215" s="17" t="s">
        <v>83</v>
      </c>
    </row>
    <row r="216" spans="1:65" s="13" customFormat="1" ht="11.25">
      <c r="B216" s="168"/>
      <c r="D216" s="162" t="s">
        <v>146</v>
      </c>
      <c r="E216" s="169" t="s">
        <v>1</v>
      </c>
      <c r="F216" s="170" t="s">
        <v>617</v>
      </c>
      <c r="H216" s="171">
        <v>14.28</v>
      </c>
      <c r="I216" s="172"/>
      <c r="L216" s="168"/>
      <c r="M216" s="173"/>
      <c r="N216" s="174"/>
      <c r="O216" s="174"/>
      <c r="P216" s="174"/>
      <c r="Q216" s="174"/>
      <c r="R216" s="174"/>
      <c r="S216" s="174"/>
      <c r="T216" s="175"/>
      <c r="AT216" s="169" t="s">
        <v>146</v>
      </c>
      <c r="AU216" s="169" t="s">
        <v>83</v>
      </c>
      <c r="AV216" s="13" t="s">
        <v>83</v>
      </c>
      <c r="AW216" s="13" t="s">
        <v>32</v>
      </c>
      <c r="AX216" s="13" t="s">
        <v>75</v>
      </c>
      <c r="AY216" s="169" t="s">
        <v>134</v>
      </c>
    </row>
    <row r="217" spans="1:65" s="13" customFormat="1" ht="11.25">
      <c r="B217" s="168"/>
      <c r="D217" s="162" t="s">
        <v>146</v>
      </c>
      <c r="E217" s="169" t="s">
        <v>1</v>
      </c>
      <c r="F217" s="170" t="s">
        <v>618</v>
      </c>
      <c r="H217" s="171">
        <v>2.8</v>
      </c>
      <c r="I217" s="172"/>
      <c r="L217" s="168"/>
      <c r="M217" s="173"/>
      <c r="N217" s="174"/>
      <c r="O217" s="174"/>
      <c r="P217" s="174"/>
      <c r="Q217" s="174"/>
      <c r="R217" s="174"/>
      <c r="S217" s="174"/>
      <c r="T217" s="175"/>
      <c r="AT217" s="169" t="s">
        <v>146</v>
      </c>
      <c r="AU217" s="169" t="s">
        <v>83</v>
      </c>
      <c r="AV217" s="13" t="s">
        <v>83</v>
      </c>
      <c r="AW217" s="13" t="s">
        <v>32</v>
      </c>
      <c r="AX217" s="13" t="s">
        <v>75</v>
      </c>
      <c r="AY217" s="169" t="s">
        <v>134</v>
      </c>
    </row>
    <row r="218" spans="1:65" s="13" customFormat="1" ht="22.5">
      <c r="B218" s="168"/>
      <c r="D218" s="162" t="s">
        <v>146</v>
      </c>
      <c r="E218" s="169" t="s">
        <v>1</v>
      </c>
      <c r="F218" s="170" t="s">
        <v>619</v>
      </c>
      <c r="H218" s="171">
        <v>2.8</v>
      </c>
      <c r="I218" s="172"/>
      <c r="L218" s="168"/>
      <c r="M218" s="173"/>
      <c r="N218" s="174"/>
      <c r="O218" s="174"/>
      <c r="P218" s="174"/>
      <c r="Q218" s="174"/>
      <c r="R218" s="174"/>
      <c r="S218" s="174"/>
      <c r="T218" s="175"/>
      <c r="AT218" s="169" t="s">
        <v>146</v>
      </c>
      <c r="AU218" s="169" t="s">
        <v>83</v>
      </c>
      <c r="AV218" s="13" t="s">
        <v>83</v>
      </c>
      <c r="AW218" s="13" t="s">
        <v>32</v>
      </c>
      <c r="AX218" s="13" t="s">
        <v>75</v>
      </c>
      <c r="AY218" s="169" t="s">
        <v>134</v>
      </c>
    </row>
    <row r="219" spans="1:65" s="13" customFormat="1" ht="11.25">
      <c r="B219" s="168"/>
      <c r="D219" s="162" t="s">
        <v>146</v>
      </c>
      <c r="E219" s="169" t="s">
        <v>1</v>
      </c>
      <c r="F219" s="170" t="s">
        <v>620</v>
      </c>
      <c r="H219" s="171">
        <v>3.766</v>
      </c>
      <c r="I219" s="172"/>
      <c r="L219" s="168"/>
      <c r="M219" s="173"/>
      <c r="N219" s="174"/>
      <c r="O219" s="174"/>
      <c r="P219" s="174"/>
      <c r="Q219" s="174"/>
      <c r="R219" s="174"/>
      <c r="S219" s="174"/>
      <c r="T219" s="175"/>
      <c r="AT219" s="169" t="s">
        <v>146</v>
      </c>
      <c r="AU219" s="169" t="s">
        <v>83</v>
      </c>
      <c r="AV219" s="13" t="s">
        <v>83</v>
      </c>
      <c r="AW219" s="13" t="s">
        <v>32</v>
      </c>
      <c r="AX219" s="13" t="s">
        <v>75</v>
      </c>
      <c r="AY219" s="169" t="s">
        <v>134</v>
      </c>
    </row>
    <row r="220" spans="1:65" s="13" customFormat="1" ht="11.25">
      <c r="B220" s="168"/>
      <c r="D220" s="162" t="s">
        <v>146</v>
      </c>
      <c r="E220" s="169" t="s">
        <v>1</v>
      </c>
      <c r="F220" s="170" t="s">
        <v>621</v>
      </c>
      <c r="H220" s="171">
        <v>13.188000000000001</v>
      </c>
      <c r="I220" s="172"/>
      <c r="L220" s="168"/>
      <c r="M220" s="173"/>
      <c r="N220" s="174"/>
      <c r="O220" s="174"/>
      <c r="P220" s="174"/>
      <c r="Q220" s="174"/>
      <c r="R220" s="174"/>
      <c r="S220" s="174"/>
      <c r="T220" s="175"/>
      <c r="AT220" s="169" t="s">
        <v>146</v>
      </c>
      <c r="AU220" s="169" t="s">
        <v>83</v>
      </c>
      <c r="AV220" s="13" t="s">
        <v>83</v>
      </c>
      <c r="AW220" s="13" t="s">
        <v>32</v>
      </c>
      <c r="AX220" s="13" t="s">
        <v>75</v>
      </c>
      <c r="AY220" s="169" t="s">
        <v>134</v>
      </c>
    </row>
    <row r="221" spans="1:65" s="15" customFormat="1" ht="11.25">
      <c r="B221" s="183"/>
      <c r="D221" s="162" t="s">
        <v>146</v>
      </c>
      <c r="E221" s="184" t="s">
        <v>1</v>
      </c>
      <c r="F221" s="185" t="s">
        <v>328</v>
      </c>
      <c r="H221" s="186">
        <v>36.834000000000003</v>
      </c>
      <c r="I221" s="187"/>
      <c r="L221" s="183"/>
      <c r="M221" s="188"/>
      <c r="N221" s="189"/>
      <c r="O221" s="189"/>
      <c r="P221" s="189"/>
      <c r="Q221" s="189"/>
      <c r="R221" s="189"/>
      <c r="S221" s="189"/>
      <c r="T221" s="190"/>
      <c r="AT221" s="184" t="s">
        <v>146</v>
      </c>
      <c r="AU221" s="184" t="s">
        <v>83</v>
      </c>
      <c r="AV221" s="15" t="s">
        <v>140</v>
      </c>
      <c r="AW221" s="15" t="s">
        <v>32</v>
      </c>
      <c r="AX221" s="15" t="s">
        <v>81</v>
      </c>
      <c r="AY221" s="184" t="s">
        <v>134</v>
      </c>
    </row>
    <row r="222" spans="1:65" s="13" customFormat="1" ht="11.25">
      <c r="B222" s="168"/>
      <c r="D222" s="162" t="s">
        <v>146</v>
      </c>
      <c r="F222" s="170" t="s">
        <v>622</v>
      </c>
      <c r="H222" s="171">
        <v>515.67600000000004</v>
      </c>
      <c r="I222" s="172"/>
      <c r="L222" s="168"/>
      <c r="M222" s="173"/>
      <c r="N222" s="174"/>
      <c r="O222" s="174"/>
      <c r="P222" s="174"/>
      <c r="Q222" s="174"/>
      <c r="R222" s="174"/>
      <c r="S222" s="174"/>
      <c r="T222" s="175"/>
      <c r="AT222" s="169" t="s">
        <v>146</v>
      </c>
      <c r="AU222" s="169" t="s">
        <v>83</v>
      </c>
      <c r="AV222" s="13" t="s">
        <v>83</v>
      </c>
      <c r="AW222" s="13" t="s">
        <v>3</v>
      </c>
      <c r="AX222" s="13" t="s">
        <v>81</v>
      </c>
      <c r="AY222" s="169" t="s">
        <v>134</v>
      </c>
    </row>
    <row r="223" spans="1:65" s="2" customFormat="1" ht="36">
      <c r="A223" s="32"/>
      <c r="B223" s="148"/>
      <c r="C223" s="149" t="s">
        <v>237</v>
      </c>
      <c r="D223" s="149" t="s">
        <v>136</v>
      </c>
      <c r="E223" s="150" t="s">
        <v>623</v>
      </c>
      <c r="F223" s="151" t="s">
        <v>624</v>
      </c>
      <c r="G223" s="152" t="s">
        <v>363</v>
      </c>
      <c r="H223" s="153">
        <v>0.94199999999999995</v>
      </c>
      <c r="I223" s="154"/>
      <c r="J223" s="155">
        <f>ROUND(I223*H223,2)</f>
        <v>0</v>
      </c>
      <c r="K223" s="151" t="s">
        <v>168</v>
      </c>
      <c r="L223" s="33"/>
      <c r="M223" s="156" t="s">
        <v>1</v>
      </c>
      <c r="N223" s="157" t="s">
        <v>40</v>
      </c>
      <c r="O223" s="58"/>
      <c r="P223" s="158">
        <f>O223*H223</f>
        <v>0</v>
      </c>
      <c r="Q223" s="158">
        <v>0</v>
      </c>
      <c r="R223" s="158">
        <f>Q223*H223</f>
        <v>0</v>
      </c>
      <c r="S223" s="158">
        <v>0</v>
      </c>
      <c r="T223" s="159">
        <f>S223*H223</f>
        <v>0</v>
      </c>
      <c r="U223" s="32"/>
      <c r="V223" s="32"/>
      <c r="W223" s="32"/>
      <c r="X223" s="32"/>
      <c r="Y223" s="32"/>
      <c r="Z223" s="32"/>
      <c r="AA223" s="32"/>
      <c r="AB223" s="32"/>
      <c r="AC223" s="32"/>
      <c r="AD223" s="32"/>
      <c r="AE223" s="32"/>
      <c r="AR223" s="160" t="s">
        <v>140</v>
      </c>
      <c r="AT223" s="160" t="s">
        <v>136</v>
      </c>
      <c r="AU223" s="160" t="s">
        <v>83</v>
      </c>
      <c r="AY223" s="17" t="s">
        <v>134</v>
      </c>
      <c r="BE223" s="161">
        <f>IF(N223="základní",J223,0)</f>
        <v>0</v>
      </c>
      <c r="BF223" s="161">
        <f>IF(N223="snížená",J223,0)</f>
        <v>0</v>
      </c>
      <c r="BG223" s="161">
        <f>IF(N223="zákl. přenesená",J223,0)</f>
        <v>0</v>
      </c>
      <c r="BH223" s="161">
        <f>IF(N223="sníž. přenesená",J223,0)</f>
        <v>0</v>
      </c>
      <c r="BI223" s="161">
        <f>IF(N223="nulová",J223,0)</f>
        <v>0</v>
      </c>
      <c r="BJ223" s="17" t="s">
        <v>81</v>
      </c>
      <c r="BK223" s="161">
        <f>ROUND(I223*H223,2)</f>
        <v>0</v>
      </c>
      <c r="BL223" s="17" t="s">
        <v>140</v>
      </c>
      <c r="BM223" s="160" t="s">
        <v>625</v>
      </c>
    </row>
    <row r="224" spans="1:65" s="2" customFormat="1" ht="29.25">
      <c r="A224" s="32"/>
      <c r="B224" s="33"/>
      <c r="C224" s="32"/>
      <c r="D224" s="162" t="s">
        <v>142</v>
      </c>
      <c r="E224" s="32"/>
      <c r="F224" s="163" t="s">
        <v>512</v>
      </c>
      <c r="G224" s="32"/>
      <c r="H224" s="32"/>
      <c r="I224" s="164"/>
      <c r="J224" s="32"/>
      <c r="K224" s="32"/>
      <c r="L224" s="33"/>
      <c r="M224" s="165"/>
      <c r="N224" s="166"/>
      <c r="O224" s="58"/>
      <c r="P224" s="58"/>
      <c r="Q224" s="58"/>
      <c r="R224" s="58"/>
      <c r="S224" s="58"/>
      <c r="T224" s="59"/>
      <c r="U224" s="32"/>
      <c r="V224" s="32"/>
      <c r="W224" s="32"/>
      <c r="X224" s="32"/>
      <c r="Y224" s="32"/>
      <c r="Z224" s="32"/>
      <c r="AA224" s="32"/>
      <c r="AB224" s="32"/>
      <c r="AC224" s="32"/>
      <c r="AD224" s="32"/>
      <c r="AE224" s="32"/>
      <c r="AT224" s="17" t="s">
        <v>142</v>
      </c>
      <c r="AU224" s="17" t="s">
        <v>83</v>
      </c>
    </row>
    <row r="225" spans="1:65" s="13" customFormat="1" ht="11.25">
      <c r="B225" s="168"/>
      <c r="D225" s="162" t="s">
        <v>146</v>
      </c>
      <c r="E225" s="169" t="s">
        <v>1</v>
      </c>
      <c r="F225" s="170" t="s">
        <v>612</v>
      </c>
      <c r="H225" s="171">
        <v>0.94199999999999995</v>
      </c>
      <c r="I225" s="172"/>
      <c r="L225" s="168"/>
      <c r="M225" s="173"/>
      <c r="N225" s="174"/>
      <c r="O225" s="174"/>
      <c r="P225" s="174"/>
      <c r="Q225" s="174"/>
      <c r="R225" s="174"/>
      <c r="S225" s="174"/>
      <c r="T225" s="175"/>
      <c r="AT225" s="169" t="s">
        <v>146</v>
      </c>
      <c r="AU225" s="169" t="s">
        <v>83</v>
      </c>
      <c r="AV225" s="13" t="s">
        <v>83</v>
      </c>
      <c r="AW225" s="13" t="s">
        <v>32</v>
      </c>
      <c r="AX225" s="13" t="s">
        <v>81</v>
      </c>
      <c r="AY225" s="169" t="s">
        <v>134</v>
      </c>
    </row>
    <row r="226" spans="1:65" s="2" customFormat="1" ht="36">
      <c r="A226" s="32"/>
      <c r="B226" s="148"/>
      <c r="C226" s="149" t="s">
        <v>244</v>
      </c>
      <c r="D226" s="149" t="s">
        <v>136</v>
      </c>
      <c r="E226" s="150" t="s">
        <v>626</v>
      </c>
      <c r="F226" s="151" t="s">
        <v>627</v>
      </c>
      <c r="G226" s="152" t="s">
        <v>363</v>
      </c>
      <c r="H226" s="153">
        <v>0.26900000000000002</v>
      </c>
      <c r="I226" s="154"/>
      <c r="J226" s="155">
        <f>ROUND(I226*H226,2)</f>
        <v>0</v>
      </c>
      <c r="K226" s="151" t="s">
        <v>168</v>
      </c>
      <c r="L226" s="33"/>
      <c r="M226" s="156" t="s">
        <v>1</v>
      </c>
      <c r="N226" s="157" t="s">
        <v>40</v>
      </c>
      <c r="O226" s="58"/>
      <c r="P226" s="158">
        <f>O226*H226</f>
        <v>0</v>
      </c>
      <c r="Q226" s="158">
        <v>0</v>
      </c>
      <c r="R226" s="158">
        <f>Q226*H226</f>
        <v>0</v>
      </c>
      <c r="S226" s="158">
        <v>0</v>
      </c>
      <c r="T226" s="159">
        <f>S226*H226</f>
        <v>0</v>
      </c>
      <c r="U226" s="32"/>
      <c r="V226" s="32"/>
      <c r="W226" s="32"/>
      <c r="X226" s="32"/>
      <c r="Y226" s="32"/>
      <c r="Z226" s="32"/>
      <c r="AA226" s="32"/>
      <c r="AB226" s="32"/>
      <c r="AC226" s="32"/>
      <c r="AD226" s="32"/>
      <c r="AE226" s="32"/>
      <c r="AR226" s="160" t="s">
        <v>140</v>
      </c>
      <c r="AT226" s="160" t="s">
        <v>136</v>
      </c>
      <c r="AU226" s="160" t="s">
        <v>83</v>
      </c>
      <c r="AY226" s="17" t="s">
        <v>134</v>
      </c>
      <c r="BE226" s="161">
        <f>IF(N226="základní",J226,0)</f>
        <v>0</v>
      </c>
      <c r="BF226" s="161">
        <f>IF(N226="snížená",J226,0)</f>
        <v>0</v>
      </c>
      <c r="BG226" s="161">
        <f>IF(N226="zákl. přenesená",J226,0)</f>
        <v>0</v>
      </c>
      <c r="BH226" s="161">
        <f>IF(N226="sníž. přenesená",J226,0)</f>
        <v>0</v>
      </c>
      <c r="BI226" s="161">
        <f>IF(N226="nulová",J226,0)</f>
        <v>0</v>
      </c>
      <c r="BJ226" s="17" t="s">
        <v>81</v>
      </c>
      <c r="BK226" s="161">
        <f>ROUND(I226*H226,2)</f>
        <v>0</v>
      </c>
      <c r="BL226" s="17" t="s">
        <v>140</v>
      </c>
      <c r="BM226" s="160" t="s">
        <v>628</v>
      </c>
    </row>
    <row r="227" spans="1:65" s="2" customFormat="1" ht="29.25">
      <c r="A227" s="32"/>
      <c r="B227" s="33"/>
      <c r="C227" s="32"/>
      <c r="D227" s="162" t="s">
        <v>142</v>
      </c>
      <c r="E227" s="32"/>
      <c r="F227" s="163" t="s">
        <v>629</v>
      </c>
      <c r="G227" s="32"/>
      <c r="H227" s="32"/>
      <c r="I227" s="164"/>
      <c r="J227" s="32"/>
      <c r="K227" s="32"/>
      <c r="L227" s="33"/>
      <c r="M227" s="165"/>
      <c r="N227" s="166"/>
      <c r="O227" s="58"/>
      <c r="P227" s="58"/>
      <c r="Q227" s="58"/>
      <c r="R227" s="58"/>
      <c r="S227" s="58"/>
      <c r="T227" s="59"/>
      <c r="U227" s="32"/>
      <c r="V227" s="32"/>
      <c r="W227" s="32"/>
      <c r="X227" s="32"/>
      <c r="Y227" s="32"/>
      <c r="Z227" s="32"/>
      <c r="AA227" s="32"/>
      <c r="AB227" s="32"/>
      <c r="AC227" s="32"/>
      <c r="AD227" s="32"/>
      <c r="AE227" s="32"/>
      <c r="AT227" s="17" t="s">
        <v>142</v>
      </c>
      <c r="AU227" s="17" t="s">
        <v>83</v>
      </c>
    </row>
    <row r="228" spans="1:65" s="13" customFormat="1" ht="11.25">
      <c r="B228" s="168"/>
      <c r="D228" s="162" t="s">
        <v>146</v>
      </c>
      <c r="E228" s="169" t="s">
        <v>1</v>
      </c>
      <c r="F228" s="170" t="s">
        <v>611</v>
      </c>
      <c r="H228" s="171">
        <v>0.26900000000000002</v>
      </c>
      <c r="I228" s="172"/>
      <c r="L228" s="168"/>
      <c r="M228" s="173"/>
      <c r="N228" s="174"/>
      <c r="O228" s="174"/>
      <c r="P228" s="174"/>
      <c r="Q228" s="174"/>
      <c r="R228" s="174"/>
      <c r="S228" s="174"/>
      <c r="T228" s="175"/>
      <c r="AT228" s="169" t="s">
        <v>146</v>
      </c>
      <c r="AU228" s="169" t="s">
        <v>83</v>
      </c>
      <c r="AV228" s="13" t="s">
        <v>83</v>
      </c>
      <c r="AW228" s="13" t="s">
        <v>32</v>
      </c>
      <c r="AX228" s="13" t="s">
        <v>81</v>
      </c>
      <c r="AY228" s="169" t="s">
        <v>134</v>
      </c>
    </row>
    <row r="229" spans="1:65" s="12" customFormat="1" ht="22.9" customHeight="1">
      <c r="B229" s="135"/>
      <c r="D229" s="136" t="s">
        <v>74</v>
      </c>
      <c r="E229" s="146" t="s">
        <v>518</v>
      </c>
      <c r="F229" s="146" t="s">
        <v>519</v>
      </c>
      <c r="I229" s="138"/>
      <c r="J229" s="147">
        <f>BK229</f>
        <v>0</v>
      </c>
      <c r="L229" s="135"/>
      <c r="M229" s="140"/>
      <c r="N229" s="141"/>
      <c r="O229" s="141"/>
      <c r="P229" s="142">
        <f>SUM(P230:P231)</f>
        <v>0</v>
      </c>
      <c r="Q229" s="141"/>
      <c r="R229" s="142">
        <f>SUM(R230:R231)</f>
        <v>0</v>
      </c>
      <c r="S229" s="141"/>
      <c r="T229" s="143">
        <f>SUM(T230:T231)</f>
        <v>0</v>
      </c>
      <c r="AR229" s="136" t="s">
        <v>81</v>
      </c>
      <c r="AT229" s="144" t="s">
        <v>74</v>
      </c>
      <c r="AU229" s="144" t="s">
        <v>81</v>
      </c>
      <c r="AY229" s="136" t="s">
        <v>134</v>
      </c>
      <c r="BK229" s="145">
        <f>SUM(BK230:BK231)</f>
        <v>0</v>
      </c>
    </row>
    <row r="230" spans="1:65" s="2" customFormat="1" ht="24">
      <c r="A230" s="32"/>
      <c r="B230" s="148"/>
      <c r="C230" s="149" t="s">
        <v>249</v>
      </c>
      <c r="D230" s="149" t="s">
        <v>136</v>
      </c>
      <c r="E230" s="150" t="s">
        <v>630</v>
      </c>
      <c r="F230" s="151" t="s">
        <v>631</v>
      </c>
      <c r="G230" s="152" t="s">
        <v>363</v>
      </c>
      <c r="H230" s="153">
        <v>37.500999999999998</v>
      </c>
      <c r="I230" s="154"/>
      <c r="J230" s="155">
        <f>ROUND(I230*H230,2)</f>
        <v>0</v>
      </c>
      <c r="K230" s="151" t="s">
        <v>168</v>
      </c>
      <c r="L230" s="33"/>
      <c r="M230" s="156" t="s">
        <v>1</v>
      </c>
      <c r="N230" s="157" t="s">
        <v>40</v>
      </c>
      <c r="O230" s="58"/>
      <c r="P230" s="158">
        <f>O230*H230</f>
        <v>0</v>
      </c>
      <c r="Q230" s="158">
        <v>0</v>
      </c>
      <c r="R230" s="158">
        <f>Q230*H230</f>
        <v>0</v>
      </c>
      <c r="S230" s="158">
        <v>0</v>
      </c>
      <c r="T230" s="159">
        <f>S230*H230</f>
        <v>0</v>
      </c>
      <c r="U230" s="32"/>
      <c r="V230" s="32"/>
      <c r="W230" s="32"/>
      <c r="X230" s="32"/>
      <c r="Y230" s="32"/>
      <c r="Z230" s="32"/>
      <c r="AA230" s="32"/>
      <c r="AB230" s="32"/>
      <c r="AC230" s="32"/>
      <c r="AD230" s="32"/>
      <c r="AE230" s="32"/>
      <c r="AR230" s="160" t="s">
        <v>140</v>
      </c>
      <c r="AT230" s="160" t="s">
        <v>136</v>
      </c>
      <c r="AU230" s="160" t="s">
        <v>83</v>
      </c>
      <c r="AY230" s="17" t="s">
        <v>134</v>
      </c>
      <c r="BE230" s="161">
        <f>IF(N230="základní",J230,0)</f>
        <v>0</v>
      </c>
      <c r="BF230" s="161">
        <f>IF(N230="snížená",J230,0)</f>
        <v>0</v>
      </c>
      <c r="BG230" s="161">
        <f>IF(N230="zákl. přenesená",J230,0)</f>
        <v>0</v>
      </c>
      <c r="BH230" s="161">
        <f>IF(N230="sníž. přenesená",J230,0)</f>
        <v>0</v>
      </c>
      <c r="BI230" s="161">
        <f>IF(N230="nulová",J230,0)</f>
        <v>0</v>
      </c>
      <c r="BJ230" s="17" t="s">
        <v>81</v>
      </c>
      <c r="BK230" s="161">
        <f>ROUND(I230*H230,2)</f>
        <v>0</v>
      </c>
      <c r="BL230" s="17" t="s">
        <v>140</v>
      </c>
      <c r="BM230" s="160" t="s">
        <v>632</v>
      </c>
    </row>
    <row r="231" spans="1:65" s="2" customFormat="1" ht="39">
      <c r="A231" s="32"/>
      <c r="B231" s="33"/>
      <c r="C231" s="32"/>
      <c r="D231" s="162" t="s">
        <v>142</v>
      </c>
      <c r="E231" s="32"/>
      <c r="F231" s="163" t="s">
        <v>633</v>
      </c>
      <c r="G231" s="32"/>
      <c r="H231" s="32"/>
      <c r="I231" s="164"/>
      <c r="J231" s="32"/>
      <c r="K231" s="32"/>
      <c r="L231" s="33"/>
      <c r="M231" s="165"/>
      <c r="N231" s="166"/>
      <c r="O231" s="58"/>
      <c r="P231" s="58"/>
      <c r="Q231" s="58"/>
      <c r="R231" s="58"/>
      <c r="S231" s="58"/>
      <c r="T231" s="59"/>
      <c r="U231" s="32"/>
      <c r="V231" s="32"/>
      <c r="W231" s="32"/>
      <c r="X231" s="32"/>
      <c r="Y231" s="32"/>
      <c r="Z231" s="32"/>
      <c r="AA231" s="32"/>
      <c r="AB231" s="32"/>
      <c r="AC231" s="32"/>
      <c r="AD231" s="32"/>
      <c r="AE231" s="32"/>
      <c r="AT231" s="17" t="s">
        <v>142</v>
      </c>
      <c r="AU231" s="17" t="s">
        <v>83</v>
      </c>
    </row>
    <row r="232" spans="1:65" s="12" customFormat="1" ht="25.9" customHeight="1">
      <c r="B232" s="135"/>
      <c r="D232" s="136" t="s">
        <v>74</v>
      </c>
      <c r="E232" s="137" t="s">
        <v>634</v>
      </c>
      <c r="F232" s="137" t="s">
        <v>635</v>
      </c>
      <c r="I232" s="138"/>
      <c r="J232" s="139">
        <f>BK232</f>
        <v>0</v>
      </c>
      <c r="L232" s="135"/>
      <c r="M232" s="140"/>
      <c r="N232" s="141"/>
      <c r="O232" s="141"/>
      <c r="P232" s="142">
        <f>P233+P276</f>
        <v>0</v>
      </c>
      <c r="Q232" s="141"/>
      <c r="R232" s="142">
        <f>R233+R276</f>
        <v>9.614700000000001E-2</v>
      </c>
      <c r="S232" s="141"/>
      <c r="T232" s="143">
        <f>T233+T276</f>
        <v>1.7200000000000002</v>
      </c>
      <c r="AR232" s="136" t="s">
        <v>83</v>
      </c>
      <c r="AT232" s="144" t="s">
        <v>74</v>
      </c>
      <c r="AU232" s="144" t="s">
        <v>75</v>
      </c>
      <c r="AY232" s="136" t="s">
        <v>134</v>
      </c>
      <c r="BK232" s="145">
        <f>BK233+BK276</f>
        <v>0</v>
      </c>
    </row>
    <row r="233" spans="1:65" s="12" customFormat="1" ht="22.9" customHeight="1">
      <c r="B233" s="135"/>
      <c r="D233" s="136" t="s">
        <v>74</v>
      </c>
      <c r="E233" s="146" t="s">
        <v>636</v>
      </c>
      <c r="F233" s="146" t="s">
        <v>637</v>
      </c>
      <c r="I233" s="138"/>
      <c r="J233" s="147">
        <f>BK233</f>
        <v>0</v>
      </c>
      <c r="L233" s="135"/>
      <c r="M233" s="140"/>
      <c r="N233" s="141"/>
      <c r="O233" s="141"/>
      <c r="P233" s="142">
        <f>SUM(P234:P275)</f>
        <v>0</v>
      </c>
      <c r="Q233" s="141"/>
      <c r="R233" s="142">
        <f>SUM(R234:R275)</f>
        <v>8.52E-4</v>
      </c>
      <c r="S233" s="141"/>
      <c r="T233" s="143">
        <f>SUM(T234:T275)</f>
        <v>1.7200000000000002</v>
      </c>
      <c r="AR233" s="136" t="s">
        <v>83</v>
      </c>
      <c r="AT233" s="144" t="s">
        <v>74</v>
      </c>
      <c r="AU233" s="144" t="s">
        <v>81</v>
      </c>
      <c r="AY233" s="136" t="s">
        <v>134</v>
      </c>
      <c r="BK233" s="145">
        <f>SUM(BK234:BK275)</f>
        <v>0</v>
      </c>
    </row>
    <row r="234" spans="1:65" s="2" customFormat="1" ht="36">
      <c r="A234" s="32"/>
      <c r="B234" s="148"/>
      <c r="C234" s="149" t="s">
        <v>7</v>
      </c>
      <c r="D234" s="149" t="s">
        <v>136</v>
      </c>
      <c r="E234" s="150" t="s">
        <v>638</v>
      </c>
      <c r="F234" s="151" t="s">
        <v>639</v>
      </c>
      <c r="G234" s="152" t="s">
        <v>640</v>
      </c>
      <c r="H234" s="153">
        <v>249.3</v>
      </c>
      <c r="I234" s="154"/>
      <c r="J234" s="155">
        <f>ROUND(I234*H234,2)</f>
        <v>0</v>
      </c>
      <c r="K234" s="151" t="s">
        <v>1</v>
      </c>
      <c r="L234" s="33"/>
      <c r="M234" s="156" t="s">
        <v>1</v>
      </c>
      <c r="N234" s="157" t="s">
        <v>40</v>
      </c>
      <c r="O234" s="58"/>
      <c r="P234" s="158">
        <f>O234*H234</f>
        <v>0</v>
      </c>
      <c r="Q234" s="158">
        <v>0</v>
      </c>
      <c r="R234" s="158">
        <f>Q234*H234</f>
        <v>0</v>
      </c>
      <c r="S234" s="158">
        <v>0</v>
      </c>
      <c r="T234" s="159">
        <f>S234*H234</f>
        <v>0</v>
      </c>
      <c r="U234" s="32"/>
      <c r="V234" s="32"/>
      <c r="W234" s="32"/>
      <c r="X234" s="32"/>
      <c r="Y234" s="32"/>
      <c r="Z234" s="32"/>
      <c r="AA234" s="32"/>
      <c r="AB234" s="32"/>
      <c r="AC234" s="32"/>
      <c r="AD234" s="32"/>
      <c r="AE234" s="32"/>
      <c r="AR234" s="160" t="s">
        <v>222</v>
      </c>
      <c r="AT234" s="160" t="s">
        <v>136</v>
      </c>
      <c r="AU234" s="160" t="s">
        <v>83</v>
      </c>
      <c r="AY234" s="17" t="s">
        <v>134</v>
      </c>
      <c r="BE234" s="161">
        <f>IF(N234="základní",J234,0)</f>
        <v>0</v>
      </c>
      <c r="BF234" s="161">
        <f>IF(N234="snížená",J234,0)</f>
        <v>0</v>
      </c>
      <c r="BG234" s="161">
        <f>IF(N234="zákl. přenesená",J234,0)</f>
        <v>0</v>
      </c>
      <c r="BH234" s="161">
        <f>IF(N234="sníž. přenesená",J234,0)</f>
        <v>0</v>
      </c>
      <c r="BI234" s="161">
        <f>IF(N234="nulová",J234,0)</f>
        <v>0</v>
      </c>
      <c r="BJ234" s="17" t="s">
        <v>81</v>
      </c>
      <c r="BK234" s="161">
        <f>ROUND(I234*H234,2)</f>
        <v>0</v>
      </c>
      <c r="BL234" s="17" t="s">
        <v>222</v>
      </c>
      <c r="BM234" s="160" t="s">
        <v>641</v>
      </c>
    </row>
    <row r="235" spans="1:65" s="2" customFormat="1" ht="19.5">
      <c r="A235" s="32"/>
      <c r="B235" s="33"/>
      <c r="C235" s="32"/>
      <c r="D235" s="162" t="s">
        <v>142</v>
      </c>
      <c r="E235" s="32"/>
      <c r="F235" s="163" t="s">
        <v>639</v>
      </c>
      <c r="G235" s="32"/>
      <c r="H235" s="32"/>
      <c r="I235" s="164"/>
      <c r="J235" s="32"/>
      <c r="K235" s="32"/>
      <c r="L235" s="33"/>
      <c r="M235" s="165"/>
      <c r="N235" s="166"/>
      <c r="O235" s="58"/>
      <c r="P235" s="58"/>
      <c r="Q235" s="58"/>
      <c r="R235" s="58"/>
      <c r="S235" s="58"/>
      <c r="T235" s="59"/>
      <c r="U235" s="32"/>
      <c r="V235" s="32"/>
      <c r="W235" s="32"/>
      <c r="X235" s="32"/>
      <c r="Y235" s="32"/>
      <c r="Z235" s="32"/>
      <c r="AA235" s="32"/>
      <c r="AB235" s="32"/>
      <c r="AC235" s="32"/>
      <c r="AD235" s="32"/>
      <c r="AE235" s="32"/>
      <c r="AT235" s="17" t="s">
        <v>142</v>
      </c>
      <c r="AU235" s="17" t="s">
        <v>83</v>
      </c>
    </row>
    <row r="236" spans="1:65" s="2" customFormat="1" ht="19.5">
      <c r="A236" s="32"/>
      <c r="B236" s="33"/>
      <c r="C236" s="32"/>
      <c r="D236" s="162" t="s">
        <v>144</v>
      </c>
      <c r="E236" s="32"/>
      <c r="F236" s="167" t="s">
        <v>534</v>
      </c>
      <c r="G236" s="32"/>
      <c r="H236" s="32"/>
      <c r="I236" s="164"/>
      <c r="J236" s="32"/>
      <c r="K236" s="32"/>
      <c r="L236" s="33"/>
      <c r="M236" s="165"/>
      <c r="N236" s="166"/>
      <c r="O236" s="58"/>
      <c r="P236" s="58"/>
      <c r="Q236" s="58"/>
      <c r="R236" s="58"/>
      <c r="S236" s="58"/>
      <c r="T236" s="59"/>
      <c r="U236" s="32"/>
      <c r="V236" s="32"/>
      <c r="W236" s="32"/>
      <c r="X236" s="32"/>
      <c r="Y236" s="32"/>
      <c r="Z236" s="32"/>
      <c r="AA236" s="32"/>
      <c r="AB236" s="32"/>
      <c r="AC236" s="32"/>
      <c r="AD236" s="32"/>
      <c r="AE236" s="32"/>
      <c r="AT236" s="17" t="s">
        <v>144</v>
      </c>
      <c r="AU236" s="17" t="s">
        <v>83</v>
      </c>
    </row>
    <row r="237" spans="1:65" s="13" customFormat="1" ht="11.25">
      <c r="B237" s="168"/>
      <c r="D237" s="162" t="s">
        <v>146</v>
      </c>
      <c r="E237" s="169" t="s">
        <v>1</v>
      </c>
      <c r="F237" s="170" t="s">
        <v>642</v>
      </c>
      <c r="H237" s="171">
        <v>249.3</v>
      </c>
      <c r="I237" s="172"/>
      <c r="L237" s="168"/>
      <c r="M237" s="173"/>
      <c r="N237" s="174"/>
      <c r="O237" s="174"/>
      <c r="P237" s="174"/>
      <c r="Q237" s="174"/>
      <c r="R237" s="174"/>
      <c r="S237" s="174"/>
      <c r="T237" s="175"/>
      <c r="AT237" s="169" t="s">
        <v>146</v>
      </c>
      <c r="AU237" s="169" t="s">
        <v>83</v>
      </c>
      <c r="AV237" s="13" t="s">
        <v>83</v>
      </c>
      <c r="AW237" s="13" t="s">
        <v>32</v>
      </c>
      <c r="AX237" s="13" t="s">
        <v>81</v>
      </c>
      <c r="AY237" s="169" t="s">
        <v>134</v>
      </c>
    </row>
    <row r="238" spans="1:65" s="2" customFormat="1" ht="24">
      <c r="A238" s="32"/>
      <c r="B238" s="148"/>
      <c r="C238" s="149" t="s">
        <v>258</v>
      </c>
      <c r="D238" s="149" t="s">
        <v>136</v>
      </c>
      <c r="E238" s="150" t="s">
        <v>643</v>
      </c>
      <c r="F238" s="151" t="s">
        <v>644</v>
      </c>
      <c r="G238" s="152" t="s">
        <v>207</v>
      </c>
      <c r="H238" s="153">
        <v>15.5</v>
      </c>
      <c r="I238" s="154"/>
      <c r="J238" s="155">
        <f>ROUND(I238*H238,2)</f>
        <v>0</v>
      </c>
      <c r="K238" s="151" t="s">
        <v>1</v>
      </c>
      <c r="L238" s="33"/>
      <c r="M238" s="156" t="s">
        <v>1</v>
      </c>
      <c r="N238" s="157" t="s">
        <v>40</v>
      </c>
      <c r="O238" s="58"/>
      <c r="P238" s="158">
        <f>O238*H238</f>
        <v>0</v>
      </c>
      <c r="Q238" s="158">
        <v>0</v>
      </c>
      <c r="R238" s="158">
        <f>Q238*H238</f>
        <v>0</v>
      </c>
      <c r="S238" s="158">
        <v>0</v>
      </c>
      <c r="T238" s="159">
        <f>S238*H238</f>
        <v>0</v>
      </c>
      <c r="U238" s="32"/>
      <c r="V238" s="32"/>
      <c r="W238" s="32"/>
      <c r="X238" s="32"/>
      <c r="Y238" s="32"/>
      <c r="Z238" s="32"/>
      <c r="AA238" s="32"/>
      <c r="AB238" s="32"/>
      <c r="AC238" s="32"/>
      <c r="AD238" s="32"/>
      <c r="AE238" s="32"/>
      <c r="AR238" s="160" t="s">
        <v>222</v>
      </c>
      <c r="AT238" s="160" t="s">
        <v>136</v>
      </c>
      <c r="AU238" s="160" t="s">
        <v>83</v>
      </c>
      <c r="AY238" s="17" t="s">
        <v>134</v>
      </c>
      <c r="BE238" s="161">
        <f>IF(N238="základní",J238,0)</f>
        <v>0</v>
      </c>
      <c r="BF238" s="161">
        <f>IF(N238="snížená",J238,0)</f>
        <v>0</v>
      </c>
      <c r="BG238" s="161">
        <f>IF(N238="zákl. přenesená",J238,0)</f>
        <v>0</v>
      </c>
      <c r="BH238" s="161">
        <f>IF(N238="sníž. přenesená",J238,0)</f>
        <v>0</v>
      </c>
      <c r="BI238" s="161">
        <f>IF(N238="nulová",J238,0)</f>
        <v>0</v>
      </c>
      <c r="BJ238" s="17" t="s">
        <v>81</v>
      </c>
      <c r="BK238" s="161">
        <f>ROUND(I238*H238,2)</f>
        <v>0</v>
      </c>
      <c r="BL238" s="17" t="s">
        <v>222</v>
      </c>
      <c r="BM238" s="160" t="s">
        <v>645</v>
      </c>
    </row>
    <row r="239" spans="1:65" s="2" customFormat="1" ht="11.25">
      <c r="A239" s="32"/>
      <c r="B239" s="33"/>
      <c r="C239" s="32"/>
      <c r="D239" s="162" t="s">
        <v>142</v>
      </c>
      <c r="E239" s="32"/>
      <c r="F239" s="163" t="s">
        <v>644</v>
      </c>
      <c r="G239" s="32"/>
      <c r="H239" s="32"/>
      <c r="I239" s="164"/>
      <c r="J239" s="32"/>
      <c r="K239" s="32"/>
      <c r="L239" s="33"/>
      <c r="M239" s="165"/>
      <c r="N239" s="166"/>
      <c r="O239" s="58"/>
      <c r="P239" s="58"/>
      <c r="Q239" s="58"/>
      <c r="R239" s="58"/>
      <c r="S239" s="58"/>
      <c r="T239" s="59"/>
      <c r="U239" s="32"/>
      <c r="V239" s="32"/>
      <c r="W239" s="32"/>
      <c r="X239" s="32"/>
      <c r="Y239" s="32"/>
      <c r="Z239" s="32"/>
      <c r="AA239" s="32"/>
      <c r="AB239" s="32"/>
      <c r="AC239" s="32"/>
      <c r="AD239" s="32"/>
      <c r="AE239" s="32"/>
      <c r="AT239" s="17" t="s">
        <v>142</v>
      </c>
      <c r="AU239" s="17" t="s">
        <v>83</v>
      </c>
    </row>
    <row r="240" spans="1:65" s="2" customFormat="1" ht="19.5">
      <c r="A240" s="32"/>
      <c r="B240" s="33"/>
      <c r="C240" s="32"/>
      <c r="D240" s="162" t="s">
        <v>144</v>
      </c>
      <c r="E240" s="32"/>
      <c r="F240" s="167" t="s">
        <v>534</v>
      </c>
      <c r="G240" s="32"/>
      <c r="H240" s="32"/>
      <c r="I240" s="164"/>
      <c r="J240" s="32"/>
      <c r="K240" s="32"/>
      <c r="L240" s="33"/>
      <c r="M240" s="165"/>
      <c r="N240" s="166"/>
      <c r="O240" s="58"/>
      <c r="P240" s="58"/>
      <c r="Q240" s="58"/>
      <c r="R240" s="58"/>
      <c r="S240" s="58"/>
      <c r="T240" s="59"/>
      <c r="U240" s="32"/>
      <c r="V240" s="32"/>
      <c r="W240" s="32"/>
      <c r="X240" s="32"/>
      <c r="Y240" s="32"/>
      <c r="Z240" s="32"/>
      <c r="AA240" s="32"/>
      <c r="AB240" s="32"/>
      <c r="AC240" s="32"/>
      <c r="AD240" s="32"/>
      <c r="AE240" s="32"/>
      <c r="AT240" s="17" t="s">
        <v>144</v>
      </c>
      <c r="AU240" s="17" t="s">
        <v>83</v>
      </c>
    </row>
    <row r="241" spans="1:65" s="13" customFormat="1" ht="11.25">
      <c r="B241" s="168"/>
      <c r="D241" s="162" t="s">
        <v>146</v>
      </c>
      <c r="E241" s="169" t="s">
        <v>1</v>
      </c>
      <c r="F241" s="170" t="s">
        <v>646</v>
      </c>
      <c r="H241" s="171">
        <v>15.5</v>
      </c>
      <c r="I241" s="172"/>
      <c r="L241" s="168"/>
      <c r="M241" s="173"/>
      <c r="N241" s="174"/>
      <c r="O241" s="174"/>
      <c r="P241" s="174"/>
      <c r="Q241" s="174"/>
      <c r="R241" s="174"/>
      <c r="S241" s="174"/>
      <c r="T241" s="175"/>
      <c r="AT241" s="169" t="s">
        <v>146</v>
      </c>
      <c r="AU241" s="169" t="s">
        <v>83</v>
      </c>
      <c r="AV241" s="13" t="s">
        <v>83</v>
      </c>
      <c r="AW241" s="13" t="s">
        <v>32</v>
      </c>
      <c r="AX241" s="13" t="s">
        <v>81</v>
      </c>
      <c r="AY241" s="169" t="s">
        <v>134</v>
      </c>
    </row>
    <row r="242" spans="1:65" s="2" customFormat="1" ht="33" customHeight="1">
      <c r="A242" s="32"/>
      <c r="B242" s="148"/>
      <c r="C242" s="149" t="s">
        <v>263</v>
      </c>
      <c r="D242" s="149" t="s">
        <v>136</v>
      </c>
      <c r="E242" s="150" t="s">
        <v>647</v>
      </c>
      <c r="F242" s="151" t="s">
        <v>648</v>
      </c>
      <c r="G242" s="152" t="s">
        <v>640</v>
      </c>
      <c r="H242" s="153">
        <v>32</v>
      </c>
      <c r="I242" s="154"/>
      <c r="J242" s="155">
        <f>ROUND(I242*H242,2)</f>
        <v>0</v>
      </c>
      <c r="K242" s="151" t="s">
        <v>1</v>
      </c>
      <c r="L242" s="33"/>
      <c r="M242" s="156" t="s">
        <v>1</v>
      </c>
      <c r="N242" s="157" t="s">
        <v>40</v>
      </c>
      <c r="O242" s="58"/>
      <c r="P242" s="158">
        <f>O242*H242</f>
        <v>0</v>
      </c>
      <c r="Q242" s="158">
        <v>0</v>
      </c>
      <c r="R242" s="158">
        <f>Q242*H242</f>
        <v>0</v>
      </c>
      <c r="S242" s="158">
        <v>0</v>
      </c>
      <c r="T242" s="159">
        <f>S242*H242</f>
        <v>0</v>
      </c>
      <c r="U242" s="32"/>
      <c r="V242" s="32"/>
      <c r="W242" s="32"/>
      <c r="X242" s="32"/>
      <c r="Y242" s="32"/>
      <c r="Z242" s="32"/>
      <c r="AA242" s="32"/>
      <c r="AB242" s="32"/>
      <c r="AC242" s="32"/>
      <c r="AD242" s="32"/>
      <c r="AE242" s="32"/>
      <c r="AR242" s="160" t="s">
        <v>222</v>
      </c>
      <c r="AT242" s="160" t="s">
        <v>136</v>
      </c>
      <c r="AU242" s="160" t="s">
        <v>83</v>
      </c>
      <c r="AY242" s="17" t="s">
        <v>134</v>
      </c>
      <c r="BE242" s="161">
        <f>IF(N242="základní",J242,0)</f>
        <v>0</v>
      </c>
      <c r="BF242" s="161">
        <f>IF(N242="snížená",J242,0)</f>
        <v>0</v>
      </c>
      <c r="BG242" s="161">
        <f>IF(N242="zákl. přenesená",J242,0)</f>
        <v>0</v>
      </c>
      <c r="BH242" s="161">
        <f>IF(N242="sníž. přenesená",J242,0)</f>
        <v>0</v>
      </c>
      <c r="BI242" s="161">
        <f>IF(N242="nulová",J242,0)</f>
        <v>0</v>
      </c>
      <c r="BJ242" s="17" t="s">
        <v>81</v>
      </c>
      <c r="BK242" s="161">
        <f>ROUND(I242*H242,2)</f>
        <v>0</v>
      </c>
      <c r="BL242" s="17" t="s">
        <v>222</v>
      </c>
      <c r="BM242" s="160" t="s">
        <v>649</v>
      </c>
    </row>
    <row r="243" spans="1:65" s="2" customFormat="1" ht="19.5">
      <c r="A243" s="32"/>
      <c r="B243" s="33"/>
      <c r="C243" s="32"/>
      <c r="D243" s="162" t="s">
        <v>142</v>
      </c>
      <c r="E243" s="32"/>
      <c r="F243" s="163" t="s">
        <v>648</v>
      </c>
      <c r="G243" s="32"/>
      <c r="H243" s="32"/>
      <c r="I243" s="164"/>
      <c r="J243" s="32"/>
      <c r="K243" s="32"/>
      <c r="L243" s="33"/>
      <c r="M243" s="165"/>
      <c r="N243" s="166"/>
      <c r="O243" s="58"/>
      <c r="P243" s="58"/>
      <c r="Q243" s="58"/>
      <c r="R243" s="58"/>
      <c r="S243" s="58"/>
      <c r="T243" s="59"/>
      <c r="U243" s="32"/>
      <c r="V243" s="32"/>
      <c r="W243" s="32"/>
      <c r="X243" s="32"/>
      <c r="Y243" s="32"/>
      <c r="Z243" s="32"/>
      <c r="AA243" s="32"/>
      <c r="AB243" s="32"/>
      <c r="AC243" s="32"/>
      <c r="AD243" s="32"/>
      <c r="AE243" s="32"/>
      <c r="AT243" s="17" t="s">
        <v>142</v>
      </c>
      <c r="AU243" s="17" t="s">
        <v>83</v>
      </c>
    </row>
    <row r="244" spans="1:65" s="2" customFormat="1" ht="19.5">
      <c r="A244" s="32"/>
      <c r="B244" s="33"/>
      <c r="C244" s="32"/>
      <c r="D244" s="162" t="s">
        <v>144</v>
      </c>
      <c r="E244" s="32"/>
      <c r="F244" s="167" t="s">
        <v>534</v>
      </c>
      <c r="G244" s="32"/>
      <c r="H244" s="32"/>
      <c r="I244" s="164"/>
      <c r="J244" s="32"/>
      <c r="K244" s="32"/>
      <c r="L244" s="33"/>
      <c r="M244" s="165"/>
      <c r="N244" s="166"/>
      <c r="O244" s="58"/>
      <c r="P244" s="58"/>
      <c r="Q244" s="58"/>
      <c r="R244" s="58"/>
      <c r="S244" s="58"/>
      <c r="T244" s="59"/>
      <c r="U244" s="32"/>
      <c r="V244" s="32"/>
      <c r="W244" s="32"/>
      <c r="X244" s="32"/>
      <c r="Y244" s="32"/>
      <c r="Z244" s="32"/>
      <c r="AA244" s="32"/>
      <c r="AB244" s="32"/>
      <c r="AC244" s="32"/>
      <c r="AD244" s="32"/>
      <c r="AE244" s="32"/>
      <c r="AT244" s="17" t="s">
        <v>144</v>
      </c>
      <c r="AU244" s="17" t="s">
        <v>83</v>
      </c>
    </row>
    <row r="245" spans="1:65" s="13" customFormat="1" ht="11.25">
      <c r="B245" s="168"/>
      <c r="D245" s="162" t="s">
        <v>146</v>
      </c>
      <c r="E245" s="169" t="s">
        <v>1</v>
      </c>
      <c r="F245" s="170" t="s">
        <v>310</v>
      </c>
      <c r="H245" s="171">
        <v>32</v>
      </c>
      <c r="I245" s="172"/>
      <c r="L245" s="168"/>
      <c r="M245" s="173"/>
      <c r="N245" s="174"/>
      <c r="O245" s="174"/>
      <c r="P245" s="174"/>
      <c r="Q245" s="174"/>
      <c r="R245" s="174"/>
      <c r="S245" s="174"/>
      <c r="T245" s="175"/>
      <c r="AT245" s="169" t="s">
        <v>146</v>
      </c>
      <c r="AU245" s="169" t="s">
        <v>83</v>
      </c>
      <c r="AV245" s="13" t="s">
        <v>83</v>
      </c>
      <c r="AW245" s="13" t="s">
        <v>32</v>
      </c>
      <c r="AX245" s="13" t="s">
        <v>81</v>
      </c>
      <c r="AY245" s="169" t="s">
        <v>134</v>
      </c>
    </row>
    <row r="246" spans="1:65" s="2" customFormat="1" ht="24">
      <c r="A246" s="32"/>
      <c r="B246" s="148"/>
      <c r="C246" s="149" t="s">
        <v>268</v>
      </c>
      <c r="D246" s="149" t="s">
        <v>136</v>
      </c>
      <c r="E246" s="150" t="s">
        <v>650</v>
      </c>
      <c r="F246" s="151" t="s">
        <v>651</v>
      </c>
      <c r="G246" s="152" t="s">
        <v>640</v>
      </c>
      <c r="H246" s="153">
        <v>33.9</v>
      </c>
      <c r="I246" s="154"/>
      <c r="J246" s="155">
        <f>ROUND(I246*H246,2)</f>
        <v>0</v>
      </c>
      <c r="K246" s="151" t="s">
        <v>1</v>
      </c>
      <c r="L246" s="33"/>
      <c r="M246" s="156" t="s">
        <v>1</v>
      </c>
      <c r="N246" s="157" t="s">
        <v>40</v>
      </c>
      <c r="O246" s="58"/>
      <c r="P246" s="158">
        <f>O246*H246</f>
        <v>0</v>
      </c>
      <c r="Q246" s="158">
        <v>0</v>
      </c>
      <c r="R246" s="158">
        <f>Q246*H246</f>
        <v>0</v>
      </c>
      <c r="S246" s="158">
        <v>0</v>
      </c>
      <c r="T246" s="159">
        <f>S246*H246</f>
        <v>0</v>
      </c>
      <c r="U246" s="32"/>
      <c r="V246" s="32"/>
      <c r="W246" s="32"/>
      <c r="X246" s="32"/>
      <c r="Y246" s="32"/>
      <c r="Z246" s="32"/>
      <c r="AA246" s="32"/>
      <c r="AB246" s="32"/>
      <c r="AC246" s="32"/>
      <c r="AD246" s="32"/>
      <c r="AE246" s="32"/>
      <c r="AR246" s="160" t="s">
        <v>222</v>
      </c>
      <c r="AT246" s="160" t="s">
        <v>136</v>
      </c>
      <c r="AU246" s="160" t="s">
        <v>83</v>
      </c>
      <c r="AY246" s="17" t="s">
        <v>134</v>
      </c>
      <c r="BE246" s="161">
        <f>IF(N246="základní",J246,0)</f>
        <v>0</v>
      </c>
      <c r="BF246" s="161">
        <f>IF(N246="snížená",J246,0)</f>
        <v>0</v>
      </c>
      <c r="BG246" s="161">
        <f>IF(N246="zákl. přenesená",J246,0)</f>
        <v>0</v>
      </c>
      <c r="BH246" s="161">
        <f>IF(N246="sníž. přenesená",J246,0)</f>
        <v>0</v>
      </c>
      <c r="BI246" s="161">
        <f>IF(N246="nulová",J246,0)</f>
        <v>0</v>
      </c>
      <c r="BJ246" s="17" t="s">
        <v>81</v>
      </c>
      <c r="BK246" s="161">
        <f>ROUND(I246*H246,2)</f>
        <v>0</v>
      </c>
      <c r="BL246" s="17" t="s">
        <v>222</v>
      </c>
      <c r="BM246" s="160" t="s">
        <v>652</v>
      </c>
    </row>
    <row r="247" spans="1:65" s="2" customFormat="1" ht="68.25">
      <c r="A247" s="32"/>
      <c r="B247" s="33"/>
      <c r="C247" s="32"/>
      <c r="D247" s="162" t="s">
        <v>142</v>
      </c>
      <c r="E247" s="32"/>
      <c r="F247" s="163" t="s">
        <v>653</v>
      </c>
      <c r="G247" s="32"/>
      <c r="H247" s="32"/>
      <c r="I247" s="164"/>
      <c r="J247" s="32"/>
      <c r="K247" s="32"/>
      <c r="L247" s="33"/>
      <c r="M247" s="165"/>
      <c r="N247" s="166"/>
      <c r="O247" s="58"/>
      <c r="P247" s="58"/>
      <c r="Q247" s="58"/>
      <c r="R247" s="58"/>
      <c r="S247" s="58"/>
      <c r="T247" s="59"/>
      <c r="U247" s="32"/>
      <c r="V247" s="32"/>
      <c r="W247" s="32"/>
      <c r="X247" s="32"/>
      <c r="Y247" s="32"/>
      <c r="Z247" s="32"/>
      <c r="AA247" s="32"/>
      <c r="AB247" s="32"/>
      <c r="AC247" s="32"/>
      <c r="AD247" s="32"/>
      <c r="AE247" s="32"/>
      <c r="AT247" s="17" t="s">
        <v>142</v>
      </c>
      <c r="AU247" s="17" t="s">
        <v>83</v>
      </c>
    </row>
    <row r="248" spans="1:65" s="2" customFormat="1" ht="19.5">
      <c r="A248" s="32"/>
      <c r="B248" s="33"/>
      <c r="C248" s="32"/>
      <c r="D248" s="162" t="s">
        <v>144</v>
      </c>
      <c r="E248" s="32"/>
      <c r="F248" s="167" t="s">
        <v>534</v>
      </c>
      <c r="G248" s="32"/>
      <c r="H248" s="32"/>
      <c r="I248" s="164"/>
      <c r="J248" s="32"/>
      <c r="K248" s="32"/>
      <c r="L248" s="33"/>
      <c r="M248" s="165"/>
      <c r="N248" s="166"/>
      <c r="O248" s="58"/>
      <c r="P248" s="58"/>
      <c r="Q248" s="58"/>
      <c r="R248" s="58"/>
      <c r="S248" s="58"/>
      <c r="T248" s="59"/>
      <c r="U248" s="32"/>
      <c r="V248" s="32"/>
      <c r="W248" s="32"/>
      <c r="X248" s="32"/>
      <c r="Y248" s="32"/>
      <c r="Z248" s="32"/>
      <c r="AA248" s="32"/>
      <c r="AB248" s="32"/>
      <c r="AC248" s="32"/>
      <c r="AD248" s="32"/>
      <c r="AE248" s="32"/>
      <c r="AT248" s="17" t="s">
        <v>144</v>
      </c>
      <c r="AU248" s="17" t="s">
        <v>83</v>
      </c>
    </row>
    <row r="249" spans="1:65" s="13" customFormat="1" ht="11.25">
      <c r="B249" s="168"/>
      <c r="D249" s="162" t="s">
        <v>146</v>
      </c>
      <c r="E249" s="169" t="s">
        <v>1</v>
      </c>
      <c r="F249" s="170" t="s">
        <v>654</v>
      </c>
      <c r="H249" s="171">
        <v>33.9</v>
      </c>
      <c r="I249" s="172"/>
      <c r="L249" s="168"/>
      <c r="M249" s="173"/>
      <c r="N249" s="174"/>
      <c r="O249" s="174"/>
      <c r="P249" s="174"/>
      <c r="Q249" s="174"/>
      <c r="R249" s="174"/>
      <c r="S249" s="174"/>
      <c r="T249" s="175"/>
      <c r="AT249" s="169" t="s">
        <v>146</v>
      </c>
      <c r="AU249" s="169" t="s">
        <v>83</v>
      </c>
      <c r="AV249" s="13" t="s">
        <v>83</v>
      </c>
      <c r="AW249" s="13" t="s">
        <v>32</v>
      </c>
      <c r="AX249" s="13" t="s">
        <v>81</v>
      </c>
      <c r="AY249" s="169" t="s">
        <v>134</v>
      </c>
    </row>
    <row r="250" spans="1:65" s="2" customFormat="1" ht="24">
      <c r="A250" s="32"/>
      <c r="B250" s="148"/>
      <c r="C250" s="149" t="s">
        <v>273</v>
      </c>
      <c r="D250" s="149" t="s">
        <v>136</v>
      </c>
      <c r="E250" s="150" t="s">
        <v>655</v>
      </c>
      <c r="F250" s="151" t="s">
        <v>656</v>
      </c>
      <c r="G250" s="152" t="s">
        <v>640</v>
      </c>
      <c r="H250" s="153">
        <v>189.2</v>
      </c>
      <c r="I250" s="154"/>
      <c r="J250" s="155">
        <f>ROUND(I250*H250,2)</f>
        <v>0</v>
      </c>
      <c r="K250" s="151" t="s">
        <v>1</v>
      </c>
      <c r="L250" s="33"/>
      <c r="M250" s="156" t="s">
        <v>1</v>
      </c>
      <c r="N250" s="157" t="s">
        <v>40</v>
      </c>
      <c r="O250" s="58"/>
      <c r="P250" s="158">
        <f>O250*H250</f>
        <v>0</v>
      </c>
      <c r="Q250" s="158">
        <v>0</v>
      </c>
      <c r="R250" s="158">
        <f>Q250*H250</f>
        <v>0</v>
      </c>
      <c r="S250" s="158">
        <v>0</v>
      </c>
      <c r="T250" s="159">
        <f>S250*H250</f>
        <v>0</v>
      </c>
      <c r="U250" s="32"/>
      <c r="V250" s="32"/>
      <c r="W250" s="32"/>
      <c r="X250" s="32"/>
      <c r="Y250" s="32"/>
      <c r="Z250" s="32"/>
      <c r="AA250" s="32"/>
      <c r="AB250" s="32"/>
      <c r="AC250" s="32"/>
      <c r="AD250" s="32"/>
      <c r="AE250" s="32"/>
      <c r="AR250" s="160" t="s">
        <v>222</v>
      </c>
      <c r="AT250" s="160" t="s">
        <v>136</v>
      </c>
      <c r="AU250" s="160" t="s">
        <v>83</v>
      </c>
      <c r="AY250" s="17" t="s">
        <v>134</v>
      </c>
      <c r="BE250" s="161">
        <f>IF(N250="základní",J250,0)</f>
        <v>0</v>
      </c>
      <c r="BF250" s="161">
        <f>IF(N250="snížená",J250,0)</f>
        <v>0</v>
      </c>
      <c r="BG250" s="161">
        <f>IF(N250="zákl. přenesená",J250,0)</f>
        <v>0</v>
      </c>
      <c r="BH250" s="161">
        <f>IF(N250="sníž. přenesená",J250,0)</f>
        <v>0</v>
      </c>
      <c r="BI250" s="161">
        <f>IF(N250="nulová",J250,0)</f>
        <v>0</v>
      </c>
      <c r="BJ250" s="17" t="s">
        <v>81</v>
      </c>
      <c r="BK250" s="161">
        <f>ROUND(I250*H250,2)</f>
        <v>0</v>
      </c>
      <c r="BL250" s="17" t="s">
        <v>222</v>
      </c>
      <c r="BM250" s="160" t="s">
        <v>657</v>
      </c>
    </row>
    <row r="251" spans="1:65" s="2" customFormat="1" ht="19.5">
      <c r="A251" s="32"/>
      <c r="B251" s="33"/>
      <c r="C251" s="32"/>
      <c r="D251" s="162" t="s">
        <v>142</v>
      </c>
      <c r="E251" s="32"/>
      <c r="F251" s="163" t="s">
        <v>656</v>
      </c>
      <c r="G251" s="32"/>
      <c r="H251" s="32"/>
      <c r="I251" s="164"/>
      <c r="J251" s="32"/>
      <c r="K251" s="32"/>
      <c r="L251" s="33"/>
      <c r="M251" s="165"/>
      <c r="N251" s="166"/>
      <c r="O251" s="58"/>
      <c r="P251" s="58"/>
      <c r="Q251" s="58"/>
      <c r="R251" s="58"/>
      <c r="S251" s="58"/>
      <c r="T251" s="59"/>
      <c r="U251" s="32"/>
      <c r="V251" s="32"/>
      <c r="W251" s="32"/>
      <c r="X251" s="32"/>
      <c r="Y251" s="32"/>
      <c r="Z251" s="32"/>
      <c r="AA251" s="32"/>
      <c r="AB251" s="32"/>
      <c r="AC251" s="32"/>
      <c r="AD251" s="32"/>
      <c r="AE251" s="32"/>
      <c r="AT251" s="17" t="s">
        <v>142</v>
      </c>
      <c r="AU251" s="17" t="s">
        <v>83</v>
      </c>
    </row>
    <row r="252" spans="1:65" s="2" customFormat="1" ht="19.5">
      <c r="A252" s="32"/>
      <c r="B252" s="33"/>
      <c r="C252" s="32"/>
      <c r="D252" s="162" t="s">
        <v>144</v>
      </c>
      <c r="E252" s="32"/>
      <c r="F252" s="167" t="s">
        <v>534</v>
      </c>
      <c r="G252" s="32"/>
      <c r="H252" s="32"/>
      <c r="I252" s="164"/>
      <c r="J252" s="32"/>
      <c r="K252" s="32"/>
      <c r="L252" s="33"/>
      <c r="M252" s="165"/>
      <c r="N252" s="166"/>
      <c r="O252" s="58"/>
      <c r="P252" s="58"/>
      <c r="Q252" s="58"/>
      <c r="R252" s="58"/>
      <c r="S252" s="58"/>
      <c r="T252" s="59"/>
      <c r="U252" s="32"/>
      <c r="V252" s="32"/>
      <c r="W252" s="32"/>
      <c r="X252" s="32"/>
      <c r="Y252" s="32"/>
      <c r="Z252" s="32"/>
      <c r="AA252" s="32"/>
      <c r="AB252" s="32"/>
      <c r="AC252" s="32"/>
      <c r="AD252" s="32"/>
      <c r="AE252" s="32"/>
      <c r="AT252" s="17" t="s">
        <v>144</v>
      </c>
      <c r="AU252" s="17" t="s">
        <v>83</v>
      </c>
    </row>
    <row r="253" spans="1:65" s="13" customFormat="1" ht="11.25">
      <c r="B253" s="168"/>
      <c r="D253" s="162" t="s">
        <v>146</v>
      </c>
      <c r="E253" s="169" t="s">
        <v>1</v>
      </c>
      <c r="F253" s="170" t="s">
        <v>658</v>
      </c>
      <c r="H253" s="171">
        <v>88</v>
      </c>
      <c r="I253" s="172"/>
      <c r="L253" s="168"/>
      <c r="M253" s="173"/>
      <c r="N253" s="174"/>
      <c r="O253" s="174"/>
      <c r="P253" s="174"/>
      <c r="Q253" s="174"/>
      <c r="R253" s="174"/>
      <c r="S253" s="174"/>
      <c r="T253" s="175"/>
      <c r="AT253" s="169" t="s">
        <v>146</v>
      </c>
      <c r="AU253" s="169" t="s">
        <v>83</v>
      </c>
      <c r="AV253" s="13" t="s">
        <v>83</v>
      </c>
      <c r="AW253" s="13" t="s">
        <v>32</v>
      </c>
      <c r="AX253" s="13" t="s">
        <v>75</v>
      </c>
      <c r="AY253" s="169" t="s">
        <v>134</v>
      </c>
    </row>
    <row r="254" spans="1:65" s="13" customFormat="1" ht="11.25">
      <c r="B254" s="168"/>
      <c r="D254" s="162" t="s">
        <v>146</v>
      </c>
      <c r="E254" s="169" t="s">
        <v>1</v>
      </c>
      <c r="F254" s="170" t="s">
        <v>659</v>
      </c>
      <c r="H254" s="171">
        <v>189.2</v>
      </c>
      <c r="I254" s="172"/>
      <c r="L254" s="168"/>
      <c r="M254" s="173"/>
      <c r="N254" s="174"/>
      <c r="O254" s="174"/>
      <c r="P254" s="174"/>
      <c r="Q254" s="174"/>
      <c r="R254" s="174"/>
      <c r="S254" s="174"/>
      <c r="T254" s="175"/>
      <c r="AT254" s="169" t="s">
        <v>146</v>
      </c>
      <c r="AU254" s="169" t="s">
        <v>83</v>
      </c>
      <c r="AV254" s="13" t="s">
        <v>83</v>
      </c>
      <c r="AW254" s="13" t="s">
        <v>32</v>
      </c>
      <c r="AX254" s="13" t="s">
        <v>81</v>
      </c>
      <c r="AY254" s="169" t="s">
        <v>134</v>
      </c>
    </row>
    <row r="255" spans="1:65" s="2" customFormat="1" ht="33" customHeight="1">
      <c r="A255" s="32"/>
      <c r="B255" s="148"/>
      <c r="C255" s="149" t="s">
        <v>278</v>
      </c>
      <c r="D255" s="149" t="s">
        <v>136</v>
      </c>
      <c r="E255" s="150" t="s">
        <v>660</v>
      </c>
      <c r="F255" s="151" t="s">
        <v>661</v>
      </c>
      <c r="G255" s="152" t="s">
        <v>463</v>
      </c>
      <c r="H255" s="153">
        <v>2</v>
      </c>
      <c r="I255" s="154"/>
      <c r="J255" s="155">
        <f>ROUND(I255*H255,2)</f>
        <v>0</v>
      </c>
      <c r="K255" s="151" t="s">
        <v>1</v>
      </c>
      <c r="L255" s="33"/>
      <c r="M255" s="156" t="s">
        <v>1</v>
      </c>
      <c r="N255" s="157" t="s">
        <v>40</v>
      </c>
      <c r="O255" s="58"/>
      <c r="P255" s="158">
        <f>O255*H255</f>
        <v>0</v>
      </c>
      <c r="Q255" s="158">
        <v>0</v>
      </c>
      <c r="R255" s="158">
        <f>Q255*H255</f>
        <v>0</v>
      </c>
      <c r="S255" s="158">
        <v>0</v>
      </c>
      <c r="T255" s="159">
        <f>S255*H255</f>
        <v>0</v>
      </c>
      <c r="U255" s="32"/>
      <c r="V255" s="32"/>
      <c r="W255" s="32"/>
      <c r="X255" s="32"/>
      <c r="Y255" s="32"/>
      <c r="Z255" s="32"/>
      <c r="AA255" s="32"/>
      <c r="AB255" s="32"/>
      <c r="AC255" s="32"/>
      <c r="AD255" s="32"/>
      <c r="AE255" s="32"/>
      <c r="AR255" s="160" t="s">
        <v>222</v>
      </c>
      <c r="AT255" s="160" t="s">
        <v>136</v>
      </c>
      <c r="AU255" s="160" t="s">
        <v>83</v>
      </c>
      <c r="AY255" s="17" t="s">
        <v>134</v>
      </c>
      <c r="BE255" s="161">
        <f>IF(N255="základní",J255,0)</f>
        <v>0</v>
      </c>
      <c r="BF255" s="161">
        <f>IF(N255="snížená",J255,0)</f>
        <v>0</v>
      </c>
      <c r="BG255" s="161">
        <f>IF(N255="zákl. přenesená",J255,0)</f>
        <v>0</v>
      </c>
      <c r="BH255" s="161">
        <f>IF(N255="sníž. přenesená",J255,0)</f>
        <v>0</v>
      </c>
      <c r="BI255" s="161">
        <f>IF(N255="nulová",J255,0)</f>
        <v>0</v>
      </c>
      <c r="BJ255" s="17" t="s">
        <v>81</v>
      </c>
      <c r="BK255" s="161">
        <f>ROUND(I255*H255,2)</f>
        <v>0</v>
      </c>
      <c r="BL255" s="17" t="s">
        <v>222</v>
      </c>
      <c r="BM255" s="160" t="s">
        <v>662</v>
      </c>
    </row>
    <row r="256" spans="1:65" s="2" customFormat="1" ht="19.5">
      <c r="A256" s="32"/>
      <c r="B256" s="33"/>
      <c r="C256" s="32"/>
      <c r="D256" s="162" t="s">
        <v>142</v>
      </c>
      <c r="E256" s="32"/>
      <c r="F256" s="163" t="s">
        <v>661</v>
      </c>
      <c r="G256" s="32"/>
      <c r="H256" s="32"/>
      <c r="I256" s="164"/>
      <c r="J256" s="32"/>
      <c r="K256" s="32"/>
      <c r="L256" s="33"/>
      <c r="M256" s="165"/>
      <c r="N256" s="166"/>
      <c r="O256" s="58"/>
      <c r="P256" s="58"/>
      <c r="Q256" s="58"/>
      <c r="R256" s="58"/>
      <c r="S256" s="58"/>
      <c r="T256" s="59"/>
      <c r="U256" s="32"/>
      <c r="V256" s="32"/>
      <c r="W256" s="32"/>
      <c r="X256" s="32"/>
      <c r="Y256" s="32"/>
      <c r="Z256" s="32"/>
      <c r="AA256" s="32"/>
      <c r="AB256" s="32"/>
      <c r="AC256" s="32"/>
      <c r="AD256" s="32"/>
      <c r="AE256" s="32"/>
      <c r="AT256" s="17" t="s">
        <v>142</v>
      </c>
      <c r="AU256" s="17" t="s">
        <v>83</v>
      </c>
    </row>
    <row r="257" spans="1:65" s="2" customFormat="1" ht="19.5">
      <c r="A257" s="32"/>
      <c r="B257" s="33"/>
      <c r="C257" s="32"/>
      <c r="D257" s="162" t="s">
        <v>144</v>
      </c>
      <c r="E257" s="32"/>
      <c r="F257" s="167" t="s">
        <v>534</v>
      </c>
      <c r="G257" s="32"/>
      <c r="H257" s="32"/>
      <c r="I257" s="164"/>
      <c r="J257" s="32"/>
      <c r="K257" s="32"/>
      <c r="L257" s="33"/>
      <c r="M257" s="165"/>
      <c r="N257" s="166"/>
      <c r="O257" s="58"/>
      <c r="P257" s="58"/>
      <c r="Q257" s="58"/>
      <c r="R257" s="58"/>
      <c r="S257" s="58"/>
      <c r="T257" s="59"/>
      <c r="U257" s="32"/>
      <c r="V257" s="32"/>
      <c r="W257" s="32"/>
      <c r="X257" s="32"/>
      <c r="Y257" s="32"/>
      <c r="Z257" s="32"/>
      <c r="AA257" s="32"/>
      <c r="AB257" s="32"/>
      <c r="AC257" s="32"/>
      <c r="AD257" s="32"/>
      <c r="AE257" s="32"/>
      <c r="AT257" s="17" t="s">
        <v>144</v>
      </c>
      <c r="AU257" s="17" t="s">
        <v>83</v>
      </c>
    </row>
    <row r="258" spans="1:65" s="13" customFormat="1" ht="11.25">
      <c r="B258" s="168"/>
      <c r="D258" s="162" t="s">
        <v>146</v>
      </c>
      <c r="E258" s="169" t="s">
        <v>1</v>
      </c>
      <c r="F258" s="170" t="s">
        <v>83</v>
      </c>
      <c r="H258" s="171">
        <v>2</v>
      </c>
      <c r="I258" s="172"/>
      <c r="L258" s="168"/>
      <c r="M258" s="173"/>
      <c r="N258" s="174"/>
      <c r="O258" s="174"/>
      <c r="P258" s="174"/>
      <c r="Q258" s="174"/>
      <c r="R258" s="174"/>
      <c r="S258" s="174"/>
      <c r="T258" s="175"/>
      <c r="AT258" s="169" t="s">
        <v>146</v>
      </c>
      <c r="AU258" s="169" t="s">
        <v>83</v>
      </c>
      <c r="AV258" s="13" t="s">
        <v>83</v>
      </c>
      <c r="AW258" s="13" t="s">
        <v>32</v>
      </c>
      <c r="AX258" s="13" t="s">
        <v>81</v>
      </c>
      <c r="AY258" s="169" t="s">
        <v>134</v>
      </c>
    </row>
    <row r="259" spans="1:65" s="2" customFormat="1" ht="33" customHeight="1">
      <c r="A259" s="32"/>
      <c r="B259" s="148"/>
      <c r="C259" s="149" t="s">
        <v>284</v>
      </c>
      <c r="D259" s="149" t="s">
        <v>136</v>
      </c>
      <c r="E259" s="150" t="s">
        <v>663</v>
      </c>
      <c r="F259" s="151" t="s">
        <v>664</v>
      </c>
      <c r="G259" s="152" t="s">
        <v>463</v>
      </c>
      <c r="H259" s="153">
        <v>1</v>
      </c>
      <c r="I259" s="154"/>
      <c r="J259" s="155">
        <f>ROUND(I259*H259,2)</f>
        <v>0</v>
      </c>
      <c r="K259" s="151" t="s">
        <v>1</v>
      </c>
      <c r="L259" s="33"/>
      <c r="M259" s="156" t="s">
        <v>1</v>
      </c>
      <c r="N259" s="157" t="s">
        <v>40</v>
      </c>
      <c r="O259" s="58"/>
      <c r="P259" s="158">
        <f>O259*H259</f>
        <v>0</v>
      </c>
      <c r="Q259" s="158">
        <v>0</v>
      </c>
      <c r="R259" s="158">
        <f>Q259*H259</f>
        <v>0</v>
      </c>
      <c r="S259" s="158">
        <v>0</v>
      </c>
      <c r="T259" s="159">
        <f>S259*H259</f>
        <v>0</v>
      </c>
      <c r="U259" s="32"/>
      <c r="V259" s="32"/>
      <c r="W259" s="32"/>
      <c r="X259" s="32"/>
      <c r="Y259" s="32"/>
      <c r="Z259" s="32"/>
      <c r="AA259" s="32"/>
      <c r="AB259" s="32"/>
      <c r="AC259" s="32"/>
      <c r="AD259" s="32"/>
      <c r="AE259" s="32"/>
      <c r="AR259" s="160" t="s">
        <v>222</v>
      </c>
      <c r="AT259" s="160" t="s">
        <v>136</v>
      </c>
      <c r="AU259" s="160" t="s">
        <v>83</v>
      </c>
      <c r="AY259" s="17" t="s">
        <v>134</v>
      </c>
      <c r="BE259" s="161">
        <f>IF(N259="základní",J259,0)</f>
        <v>0</v>
      </c>
      <c r="BF259" s="161">
        <f>IF(N259="snížená",J259,0)</f>
        <v>0</v>
      </c>
      <c r="BG259" s="161">
        <f>IF(N259="zákl. přenesená",J259,0)</f>
        <v>0</v>
      </c>
      <c r="BH259" s="161">
        <f>IF(N259="sníž. přenesená",J259,0)</f>
        <v>0</v>
      </c>
      <c r="BI259" s="161">
        <f>IF(N259="nulová",J259,0)</f>
        <v>0</v>
      </c>
      <c r="BJ259" s="17" t="s">
        <v>81</v>
      </c>
      <c r="BK259" s="161">
        <f>ROUND(I259*H259,2)</f>
        <v>0</v>
      </c>
      <c r="BL259" s="17" t="s">
        <v>222</v>
      </c>
      <c r="BM259" s="160" t="s">
        <v>665</v>
      </c>
    </row>
    <row r="260" spans="1:65" s="2" customFormat="1" ht="19.5">
      <c r="A260" s="32"/>
      <c r="B260" s="33"/>
      <c r="C260" s="32"/>
      <c r="D260" s="162" t="s">
        <v>142</v>
      </c>
      <c r="E260" s="32"/>
      <c r="F260" s="163" t="s">
        <v>664</v>
      </c>
      <c r="G260" s="32"/>
      <c r="H260" s="32"/>
      <c r="I260" s="164"/>
      <c r="J260" s="32"/>
      <c r="K260" s="32"/>
      <c r="L260" s="33"/>
      <c r="M260" s="165"/>
      <c r="N260" s="166"/>
      <c r="O260" s="58"/>
      <c r="P260" s="58"/>
      <c r="Q260" s="58"/>
      <c r="R260" s="58"/>
      <c r="S260" s="58"/>
      <c r="T260" s="59"/>
      <c r="U260" s="32"/>
      <c r="V260" s="32"/>
      <c r="W260" s="32"/>
      <c r="X260" s="32"/>
      <c r="Y260" s="32"/>
      <c r="Z260" s="32"/>
      <c r="AA260" s="32"/>
      <c r="AB260" s="32"/>
      <c r="AC260" s="32"/>
      <c r="AD260" s="32"/>
      <c r="AE260" s="32"/>
      <c r="AT260" s="17" t="s">
        <v>142</v>
      </c>
      <c r="AU260" s="17" t="s">
        <v>83</v>
      </c>
    </row>
    <row r="261" spans="1:65" s="2" customFormat="1" ht="19.5">
      <c r="A261" s="32"/>
      <c r="B261" s="33"/>
      <c r="C261" s="32"/>
      <c r="D261" s="162" t="s">
        <v>144</v>
      </c>
      <c r="E261" s="32"/>
      <c r="F261" s="167" t="s">
        <v>534</v>
      </c>
      <c r="G261" s="32"/>
      <c r="H261" s="32"/>
      <c r="I261" s="164"/>
      <c r="J261" s="32"/>
      <c r="K261" s="32"/>
      <c r="L261" s="33"/>
      <c r="M261" s="165"/>
      <c r="N261" s="166"/>
      <c r="O261" s="58"/>
      <c r="P261" s="58"/>
      <c r="Q261" s="58"/>
      <c r="R261" s="58"/>
      <c r="S261" s="58"/>
      <c r="T261" s="59"/>
      <c r="U261" s="32"/>
      <c r="V261" s="32"/>
      <c r="W261" s="32"/>
      <c r="X261" s="32"/>
      <c r="Y261" s="32"/>
      <c r="Z261" s="32"/>
      <c r="AA261" s="32"/>
      <c r="AB261" s="32"/>
      <c r="AC261" s="32"/>
      <c r="AD261" s="32"/>
      <c r="AE261" s="32"/>
      <c r="AT261" s="17" t="s">
        <v>144</v>
      </c>
      <c r="AU261" s="17" t="s">
        <v>83</v>
      </c>
    </row>
    <row r="262" spans="1:65" s="13" customFormat="1" ht="11.25">
      <c r="B262" s="168"/>
      <c r="D262" s="162" t="s">
        <v>146</v>
      </c>
      <c r="E262" s="169" t="s">
        <v>1</v>
      </c>
      <c r="F262" s="170" t="s">
        <v>81</v>
      </c>
      <c r="H262" s="171">
        <v>1</v>
      </c>
      <c r="I262" s="172"/>
      <c r="L262" s="168"/>
      <c r="M262" s="173"/>
      <c r="N262" s="174"/>
      <c r="O262" s="174"/>
      <c r="P262" s="174"/>
      <c r="Q262" s="174"/>
      <c r="R262" s="174"/>
      <c r="S262" s="174"/>
      <c r="T262" s="175"/>
      <c r="AT262" s="169" t="s">
        <v>146</v>
      </c>
      <c r="AU262" s="169" t="s">
        <v>83</v>
      </c>
      <c r="AV262" s="13" t="s">
        <v>83</v>
      </c>
      <c r="AW262" s="13" t="s">
        <v>32</v>
      </c>
      <c r="AX262" s="13" t="s">
        <v>81</v>
      </c>
      <c r="AY262" s="169" t="s">
        <v>134</v>
      </c>
    </row>
    <row r="263" spans="1:65" s="2" customFormat="1" ht="33" customHeight="1">
      <c r="A263" s="32"/>
      <c r="B263" s="148"/>
      <c r="C263" s="149" t="s">
        <v>290</v>
      </c>
      <c r="D263" s="149" t="s">
        <v>136</v>
      </c>
      <c r="E263" s="150" t="s">
        <v>666</v>
      </c>
      <c r="F263" s="151" t="s">
        <v>667</v>
      </c>
      <c r="G263" s="152" t="s">
        <v>207</v>
      </c>
      <c r="H263" s="153">
        <v>14.2</v>
      </c>
      <c r="I263" s="154"/>
      <c r="J263" s="155">
        <f>ROUND(I263*H263,2)</f>
        <v>0</v>
      </c>
      <c r="K263" s="151" t="s">
        <v>1</v>
      </c>
      <c r="L263" s="33"/>
      <c r="M263" s="156" t="s">
        <v>1</v>
      </c>
      <c r="N263" s="157" t="s">
        <v>40</v>
      </c>
      <c r="O263" s="58"/>
      <c r="P263" s="158">
        <f>O263*H263</f>
        <v>0</v>
      </c>
      <c r="Q263" s="158">
        <v>6.0000000000000002E-5</v>
      </c>
      <c r="R263" s="158">
        <f>Q263*H263</f>
        <v>8.52E-4</v>
      </c>
      <c r="S263" s="158">
        <v>0</v>
      </c>
      <c r="T263" s="159">
        <f>S263*H263</f>
        <v>0</v>
      </c>
      <c r="U263" s="32"/>
      <c r="V263" s="32"/>
      <c r="W263" s="32"/>
      <c r="X263" s="32"/>
      <c r="Y263" s="32"/>
      <c r="Z263" s="32"/>
      <c r="AA263" s="32"/>
      <c r="AB263" s="32"/>
      <c r="AC263" s="32"/>
      <c r="AD263" s="32"/>
      <c r="AE263" s="32"/>
      <c r="AR263" s="160" t="s">
        <v>222</v>
      </c>
      <c r="AT263" s="160" t="s">
        <v>136</v>
      </c>
      <c r="AU263" s="160" t="s">
        <v>83</v>
      </c>
      <c r="AY263" s="17" t="s">
        <v>134</v>
      </c>
      <c r="BE263" s="161">
        <f>IF(N263="základní",J263,0)</f>
        <v>0</v>
      </c>
      <c r="BF263" s="161">
        <f>IF(N263="snížená",J263,0)</f>
        <v>0</v>
      </c>
      <c r="BG263" s="161">
        <f>IF(N263="zákl. přenesená",J263,0)</f>
        <v>0</v>
      </c>
      <c r="BH263" s="161">
        <f>IF(N263="sníž. přenesená",J263,0)</f>
        <v>0</v>
      </c>
      <c r="BI263" s="161">
        <f>IF(N263="nulová",J263,0)</f>
        <v>0</v>
      </c>
      <c r="BJ263" s="17" t="s">
        <v>81</v>
      </c>
      <c r="BK263" s="161">
        <f>ROUND(I263*H263,2)</f>
        <v>0</v>
      </c>
      <c r="BL263" s="17" t="s">
        <v>222</v>
      </c>
      <c r="BM263" s="160" t="s">
        <v>668</v>
      </c>
    </row>
    <row r="264" spans="1:65" s="2" customFormat="1" ht="19.5">
      <c r="A264" s="32"/>
      <c r="B264" s="33"/>
      <c r="C264" s="32"/>
      <c r="D264" s="162" t="s">
        <v>142</v>
      </c>
      <c r="E264" s="32"/>
      <c r="F264" s="163" t="s">
        <v>667</v>
      </c>
      <c r="G264" s="32"/>
      <c r="H264" s="32"/>
      <c r="I264" s="164"/>
      <c r="J264" s="32"/>
      <c r="K264" s="32"/>
      <c r="L264" s="33"/>
      <c r="M264" s="165"/>
      <c r="N264" s="166"/>
      <c r="O264" s="58"/>
      <c r="P264" s="58"/>
      <c r="Q264" s="58"/>
      <c r="R264" s="58"/>
      <c r="S264" s="58"/>
      <c r="T264" s="59"/>
      <c r="U264" s="32"/>
      <c r="V264" s="32"/>
      <c r="W264" s="32"/>
      <c r="X264" s="32"/>
      <c r="Y264" s="32"/>
      <c r="Z264" s="32"/>
      <c r="AA264" s="32"/>
      <c r="AB264" s="32"/>
      <c r="AC264" s="32"/>
      <c r="AD264" s="32"/>
      <c r="AE264" s="32"/>
      <c r="AT264" s="17" t="s">
        <v>142</v>
      </c>
      <c r="AU264" s="17" t="s">
        <v>83</v>
      </c>
    </row>
    <row r="265" spans="1:65" s="2" customFormat="1" ht="19.5">
      <c r="A265" s="32"/>
      <c r="B265" s="33"/>
      <c r="C265" s="32"/>
      <c r="D265" s="162" t="s">
        <v>144</v>
      </c>
      <c r="E265" s="32"/>
      <c r="F265" s="167" t="s">
        <v>534</v>
      </c>
      <c r="G265" s="32"/>
      <c r="H265" s="32"/>
      <c r="I265" s="164"/>
      <c r="J265" s="32"/>
      <c r="K265" s="32"/>
      <c r="L265" s="33"/>
      <c r="M265" s="165"/>
      <c r="N265" s="166"/>
      <c r="O265" s="58"/>
      <c r="P265" s="58"/>
      <c r="Q265" s="58"/>
      <c r="R265" s="58"/>
      <c r="S265" s="58"/>
      <c r="T265" s="59"/>
      <c r="U265" s="32"/>
      <c r="V265" s="32"/>
      <c r="W265" s="32"/>
      <c r="X265" s="32"/>
      <c r="Y265" s="32"/>
      <c r="Z265" s="32"/>
      <c r="AA265" s="32"/>
      <c r="AB265" s="32"/>
      <c r="AC265" s="32"/>
      <c r="AD265" s="32"/>
      <c r="AE265" s="32"/>
      <c r="AT265" s="17" t="s">
        <v>144</v>
      </c>
      <c r="AU265" s="17" t="s">
        <v>83</v>
      </c>
    </row>
    <row r="266" spans="1:65" s="13" customFormat="1" ht="11.25">
      <c r="B266" s="168"/>
      <c r="D266" s="162" t="s">
        <v>146</v>
      </c>
      <c r="E266" s="169" t="s">
        <v>1</v>
      </c>
      <c r="F266" s="170" t="s">
        <v>669</v>
      </c>
      <c r="H266" s="171">
        <v>14.2</v>
      </c>
      <c r="I266" s="172"/>
      <c r="L266" s="168"/>
      <c r="M266" s="173"/>
      <c r="N266" s="174"/>
      <c r="O266" s="174"/>
      <c r="P266" s="174"/>
      <c r="Q266" s="174"/>
      <c r="R266" s="174"/>
      <c r="S266" s="174"/>
      <c r="T266" s="175"/>
      <c r="AT266" s="169" t="s">
        <v>146</v>
      </c>
      <c r="AU266" s="169" t="s">
        <v>83</v>
      </c>
      <c r="AV266" s="13" t="s">
        <v>83</v>
      </c>
      <c r="AW266" s="13" t="s">
        <v>32</v>
      </c>
      <c r="AX266" s="13" t="s">
        <v>81</v>
      </c>
      <c r="AY266" s="169" t="s">
        <v>134</v>
      </c>
    </row>
    <row r="267" spans="1:65" s="2" customFormat="1" ht="24">
      <c r="A267" s="32"/>
      <c r="B267" s="148"/>
      <c r="C267" s="149" t="s">
        <v>295</v>
      </c>
      <c r="D267" s="149" t="s">
        <v>136</v>
      </c>
      <c r="E267" s="150" t="s">
        <v>670</v>
      </c>
      <c r="F267" s="151" t="s">
        <v>671</v>
      </c>
      <c r="G267" s="152" t="s">
        <v>640</v>
      </c>
      <c r="H267" s="153">
        <v>1020</v>
      </c>
      <c r="I267" s="154"/>
      <c r="J267" s="155">
        <f>ROUND(I267*H267,2)</f>
        <v>0</v>
      </c>
      <c r="K267" s="151" t="s">
        <v>1</v>
      </c>
      <c r="L267" s="33"/>
      <c r="M267" s="156" t="s">
        <v>1</v>
      </c>
      <c r="N267" s="157" t="s">
        <v>40</v>
      </c>
      <c r="O267" s="58"/>
      <c r="P267" s="158">
        <f>O267*H267</f>
        <v>0</v>
      </c>
      <c r="Q267" s="158">
        <v>0</v>
      </c>
      <c r="R267" s="158">
        <f>Q267*H267</f>
        <v>0</v>
      </c>
      <c r="S267" s="158">
        <v>1E-3</v>
      </c>
      <c r="T267" s="159">
        <f>S267*H267</f>
        <v>1.02</v>
      </c>
      <c r="U267" s="32"/>
      <c r="V267" s="32"/>
      <c r="W267" s="32"/>
      <c r="X267" s="32"/>
      <c r="Y267" s="32"/>
      <c r="Z267" s="32"/>
      <c r="AA267" s="32"/>
      <c r="AB267" s="32"/>
      <c r="AC267" s="32"/>
      <c r="AD267" s="32"/>
      <c r="AE267" s="32"/>
      <c r="AR267" s="160" t="s">
        <v>222</v>
      </c>
      <c r="AT267" s="160" t="s">
        <v>136</v>
      </c>
      <c r="AU267" s="160" t="s">
        <v>83</v>
      </c>
      <c r="AY267" s="17" t="s">
        <v>134</v>
      </c>
      <c r="BE267" s="161">
        <f>IF(N267="základní",J267,0)</f>
        <v>0</v>
      </c>
      <c r="BF267" s="161">
        <f>IF(N267="snížená",J267,0)</f>
        <v>0</v>
      </c>
      <c r="BG267" s="161">
        <f>IF(N267="zákl. přenesená",J267,0)</f>
        <v>0</v>
      </c>
      <c r="BH267" s="161">
        <f>IF(N267="sníž. přenesená",J267,0)</f>
        <v>0</v>
      </c>
      <c r="BI267" s="161">
        <f>IF(N267="nulová",J267,0)</f>
        <v>0</v>
      </c>
      <c r="BJ267" s="17" t="s">
        <v>81</v>
      </c>
      <c r="BK267" s="161">
        <f>ROUND(I267*H267,2)</f>
        <v>0</v>
      </c>
      <c r="BL267" s="17" t="s">
        <v>222</v>
      </c>
      <c r="BM267" s="160" t="s">
        <v>672</v>
      </c>
    </row>
    <row r="268" spans="1:65" s="2" customFormat="1" ht="19.5">
      <c r="A268" s="32"/>
      <c r="B268" s="33"/>
      <c r="C268" s="32"/>
      <c r="D268" s="162" t="s">
        <v>142</v>
      </c>
      <c r="E268" s="32"/>
      <c r="F268" s="163" t="s">
        <v>673</v>
      </c>
      <c r="G268" s="32"/>
      <c r="H268" s="32"/>
      <c r="I268" s="164"/>
      <c r="J268" s="32"/>
      <c r="K268" s="32"/>
      <c r="L268" s="33"/>
      <c r="M268" s="165"/>
      <c r="N268" s="166"/>
      <c r="O268" s="58"/>
      <c r="P268" s="58"/>
      <c r="Q268" s="58"/>
      <c r="R268" s="58"/>
      <c r="S268" s="58"/>
      <c r="T268" s="59"/>
      <c r="U268" s="32"/>
      <c r="V268" s="32"/>
      <c r="W268" s="32"/>
      <c r="X268" s="32"/>
      <c r="Y268" s="32"/>
      <c r="Z268" s="32"/>
      <c r="AA268" s="32"/>
      <c r="AB268" s="32"/>
      <c r="AC268" s="32"/>
      <c r="AD268" s="32"/>
      <c r="AE268" s="32"/>
      <c r="AT268" s="17" t="s">
        <v>142</v>
      </c>
      <c r="AU268" s="17" t="s">
        <v>83</v>
      </c>
    </row>
    <row r="269" spans="1:65" s="13" customFormat="1" ht="11.25">
      <c r="B269" s="168"/>
      <c r="D269" s="162" t="s">
        <v>146</v>
      </c>
      <c r="E269" s="169" t="s">
        <v>1</v>
      </c>
      <c r="F269" s="170" t="s">
        <v>674</v>
      </c>
      <c r="H269" s="171">
        <v>120</v>
      </c>
      <c r="I269" s="172"/>
      <c r="L269" s="168"/>
      <c r="M269" s="173"/>
      <c r="N269" s="174"/>
      <c r="O269" s="174"/>
      <c r="P269" s="174"/>
      <c r="Q269" s="174"/>
      <c r="R269" s="174"/>
      <c r="S269" s="174"/>
      <c r="T269" s="175"/>
      <c r="AT269" s="169" t="s">
        <v>146</v>
      </c>
      <c r="AU269" s="169" t="s">
        <v>83</v>
      </c>
      <c r="AV269" s="13" t="s">
        <v>83</v>
      </c>
      <c r="AW269" s="13" t="s">
        <v>32</v>
      </c>
      <c r="AX269" s="13" t="s">
        <v>75</v>
      </c>
      <c r="AY269" s="169" t="s">
        <v>134</v>
      </c>
    </row>
    <row r="270" spans="1:65" s="13" customFormat="1" ht="11.25">
      <c r="B270" s="168"/>
      <c r="D270" s="162" t="s">
        <v>146</v>
      </c>
      <c r="E270" s="169" t="s">
        <v>1</v>
      </c>
      <c r="F270" s="170" t="s">
        <v>675</v>
      </c>
      <c r="H270" s="171">
        <v>250</v>
      </c>
      <c r="I270" s="172"/>
      <c r="L270" s="168"/>
      <c r="M270" s="173"/>
      <c r="N270" s="174"/>
      <c r="O270" s="174"/>
      <c r="P270" s="174"/>
      <c r="Q270" s="174"/>
      <c r="R270" s="174"/>
      <c r="S270" s="174"/>
      <c r="T270" s="175"/>
      <c r="AT270" s="169" t="s">
        <v>146</v>
      </c>
      <c r="AU270" s="169" t="s">
        <v>83</v>
      </c>
      <c r="AV270" s="13" t="s">
        <v>83</v>
      </c>
      <c r="AW270" s="13" t="s">
        <v>32</v>
      </c>
      <c r="AX270" s="13" t="s">
        <v>75</v>
      </c>
      <c r="AY270" s="169" t="s">
        <v>134</v>
      </c>
    </row>
    <row r="271" spans="1:65" s="13" customFormat="1" ht="11.25">
      <c r="B271" s="168"/>
      <c r="D271" s="162" t="s">
        <v>146</v>
      </c>
      <c r="E271" s="169" t="s">
        <v>1</v>
      </c>
      <c r="F271" s="170" t="s">
        <v>676</v>
      </c>
      <c r="H271" s="171">
        <v>650</v>
      </c>
      <c r="I271" s="172"/>
      <c r="L271" s="168"/>
      <c r="M271" s="173"/>
      <c r="N271" s="174"/>
      <c r="O271" s="174"/>
      <c r="P271" s="174"/>
      <c r="Q271" s="174"/>
      <c r="R271" s="174"/>
      <c r="S271" s="174"/>
      <c r="T271" s="175"/>
      <c r="AT271" s="169" t="s">
        <v>146</v>
      </c>
      <c r="AU271" s="169" t="s">
        <v>83</v>
      </c>
      <c r="AV271" s="13" t="s">
        <v>83</v>
      </c>
      <c r="AW271" s="13" t="s">
        <v>32</v>
      </c>
      <c r="AX271" s="13" t="s">
        <v>75</v>
      </c>
      <c r="AY271" s="169" t="s">
        <v>134</v>
      </c>
    </row>
    <row r="272" spans="1:65" s="15" customFormat="1" ht="11.25">
      <c r="B272" s="183"/>
      <c r="D272" s="162" t="s">
        <v>146</v>
      </c>
      <c r="E272" s="184" t="s">
        <v>1</v>
      </c>
      <c r="F272" s="185" t="s">
        <v>328</v>
      </c>
      <c r="H272" s="186">
        <v>1020</v>
      </c>
      <c r="I272" s="187"/>
      <c r="L272" s="183"/>
      <c r="M272" s="188"/>
      <c r="N272" s="189"/>
      <c r="O272" s="189"/>
      <c r="P272" s="189"/>
      <c r="Q272" s="189"/>
      <c r="R272" s="189"/>
      <c r="S272" s="189"/>
      <c r="T272" s="190"/>
      <c r="AT272" s="184" t="s">
        <v>146</v>
      </c>
      <c r="AU272" s="184" t="s">
        <v>83</v>
      </c>
      <c r="AV272" s="15" t="s">
        <v>140</v>
      </c>
      <c r="AW272" s="15" t="s">
        <v>32</v>
      </c>
      <c r="AX272" s="15" t="s">
        <v>81</v>
      </c>
      <c r="AY272" s="184" t="s">
        <v>134</v>
      </c>
    </row>
    <row r="273" spans="1:65" s="2" customFormat="1" ht="36">
      <c r="A273" s="32"/>
      <c r="B273" s="148"/>
      <c r="C273" s="149" t="s">
        <v>300</v>
      </c>
      <c r="D273" s="149" t="s">
        <v>136</v>
      </c>
      <c r="E273" s="150" t="s">
        <v>677</v>
      </c>
      <c r="F273" s="151" t="s">
        <v>678</v>
      </c>
      <c r="G273" s="152" t="s">
        <v>640</v>
      </c>
      <c r="H273" s="153">
        <v>700</v>
      </c>
      <c r="I273" s="154"/>
      <c r="J273" s="155">
        <f>ROUND(I273*H273,2)</f>
        <v>0</v>
      </c>
      <c r="K273" s="151" t="s">
        <v>1</v>
      </c>
      <c r="L273" s="33"/>
      <c r="M273" s="156" t="s">
        <v>1</v>
      </c>
      <c r="N273" s="157" t="s">
        <v>40</v>
      </c>
      <c r="O273" s="58"/>
      <c r="P273" s="158">
        <f>O273*H273</f>
        <v>0</v>
      </c>
      <c r="Q273" s="158">
        <v>0</v>
      </c>
      <c r="R273" s="158">
        <f>Q273*H273</f>
        <v>0</v>
      </c>
      <c r="S273" s="158">
        <v>1E-3</v>
      </c>
      <c r="T273" s="159">
        <f>S273*H273</f>
        <v>0.70000000000000007</v>
      </c>
      <c r="U273" s="32"/>
      <c r="V273" s="32"/>
      <c r="W273" s="32"/>
      <c r="X273" s="32"/>
      <c r="Y273" s="32"/>
      <c r="Z273" s="32"/>
      <c r="AA273" s="32"/>
      <c r="AB273" s="32"/>
      <c r="AC273" s="32"/>
      <c r="AD273" s="32"/>
      <c r="AE273" s="32"/>
      <c r="AR273" s="160" t="s">
        <v>222</v>
      </c>
      <c r="AT273" s="160" t="s">
        <v>136</v>
      </c>
      <c r="AU273" s="160" t="s">
        <v>83</v>
      </c>
      <c r="AY273" s="17" t="s">
        <v>134</v>
      </c>
      <c r="BE273" s="161">
        <f>IF(N273="základní",J273,0)</f>
        <v>0</v>
      </c>
      <c r="BF273" s="161">
        <f>IF(N273="snížená",J273,0)</f>
        <v>0</v>
      </c>
      <c r="BG273" s="161">
        <f>IF(N273="zákl. přenesená",J273,0)</f>
        <v>0</v>
      </c>
      <c r="BH273" s="161">
        <f>IF(N273="sníž. přenesená",J273,0)</f>
        <v>0</v>
      </c>
      <c r="BI273" s="161">
        <f>IF(N273="nulová",J273,0)</f>
        <v>0</v>
      </c>
      <c r="BJ273" s="17" t="s">
        <v>81</v>
      </c>
      <c r="BK273" s="161">
        <f>ROUND(I273*H273,2)</f>
        <v>0</v>
      </c>
      <c r="BL273" s="17" t="s">
        <v>222</v>
      </c>
      <c r="BM273" s="160" t="s">
        <v>679</v>
      </c>
    </row>
    <row r="274" spans="1:65" s="2" customFormat="1" ht="19.5">
      <c r="A274" s="32"/>
      <c r="B274" s="33"/>
      <c r="C274" s="32"/>
      <c r="D274" s="162" t="s">
        <v>142</v>
      </c>
      <c r="E274" s="32"/>
      <c r="F274" s="163" t="s">
        <v>680</v>
      </c>
      <c r="G274" s="32"/>
      <c r="H274" s="32"/>
      <c r="I274" s="164"/>
      <c r="J274" s="32"/>
      <c r="K274" s="32"/>
      <c r="L274" s="33"/>
      <c r="M274" s="165"/>
      <c r="N274" s="166"/>
      <c r="O274" s="58"/>
      <c r="P274" s="58"/>
      <c r="Q274" s="58"/>
      <c r="R274" s="58"/>
      <c r="S274" s="58"/>
      <c r="T274" s="59"/>
      <c r="U274" s="32"/>
      <c r="V274" s="32"/>
      <c r="W274" s="32"/>
      <c r="X274" s="32"/>
      <c r="Y274" s="32"/>
      <c r="Z274" s="32"/>
      <c r="AA274" s="32"/>
      <c r="AB274" s="32"/>
      <c r="AC274" s="32"/>
      <c r="AD274" s="32"/>
      <c r="AE274" s="32"/>
      <c r="AT274" s="17" t="s">
        <v>142</v>
      </c>
      <c r="AU274" s="17" t="s">
        <v>83</v>
      </c>
    </row>
    <row r="275" spans="1:65" s="13" customFormat="1" ht="11.25">
      <c r="B275" s="168"/>
      <c r="D275" s="162" t="s">
        <v>146</v>
      </c>
      <c r="E275" s="169" t="s">
        <v>1</v>
      </c>
      <c r="F275" s="170" t="s">
        <v>681</v>
      </c>
      <c r="H275" s="171">
        <v>700</v>
      </c>
      <c r="I275" s="172"/>
      <c r="L275" s="168"/>
      <c r="M275" s="173"/>
      <c r="N275" s="174"/>
      <c r="O275" s="174"/>
      <c r="P275" s="174"/>
      <c r="Q275" s="174"/>
      <c r="R275" s="174"/>
      <c r="S275" s="174"/>
      <c r="T275" s="175"/>
      <c r="AT275" s="169" t="s">
        <v>146</v>
      </c>
      <c r="AU275" s="169" t="s">
        <v>83</v>
      </c>
      <c r="AV275" s="13" t="s">
        <v>83</v>
      </c>
      <c r="AW275" s="13" t="s">
        <v>32</v>
      </c>
      <c r="AX275" s="13" t="s">
        <v>81</v>
      </c>
      <c r="AY275" s="169" t="s">
        <v>134</v>
      </c>
    </row>
    <row r="276" spans="1:65" s="12" customFormat="1" ht="22.9" customHeight="1">
      <c r="B276" s="135"/>
      <c r="D276" s="136" t="s">
        <v>74</v>
      </c>
      <c r="E276" s="146" t="s">
        <v>682</v>
      </c>
      <c r="F276" s="146" t="s">
        <v>683</v>
      </c>
      <c r="I276" s="138"/>
      <c r="J276" s="147">
        <f>BK276</f>
        <v>0</v>
      </c>
      <c r="L276" s="135"/>
      <c r="M276" s="140"/>
      <c r="N276" s="141"/>
      <c r="O276" s="141"/>
      <c r="P276" s="142">
        <f>SUM(P277:P292)</f>
        <v>0</v>
      </c>
      <c r="Q276" s="141"/>
      <c r="R276" s="142">
        <f>SUM(R277:R292)</f>
        <v>9.5295000000000005E-2</v>
      </c>
      <c r="S276" s="141"/>
      <c r="T276" s="143">
        <f>SUM(T277:T292)</f>
        <v>0</v>
      </c>
      <c r="AR276" s="136" t="s">
        <v>83</v>
      </c>
      <c r="AT276" s="144" t="s">
        <v>74</v>
      </c>
      <c r="AU276" s="144" t="s">
        <v>81</v>
      </c>
      <c r="AY276" s="136" t="s">
        <v>134</v>
      </c>
      <c r="BK276" s="145">
        <f>SUM(BK277:BK292)</f>
        <v>0</v>
      </c>
    </row>
    <row r="277" spans="1:65" s="2" customFormat="1" ht="16.5" customHeight="1">
      <c r="A277" s="32"/>
      <c r="B277" s="148"/>
      <c r="C277" s="149" t="s">
        <v>305</v>
      </c>
      <c r="D277" s="149" t="s">
        <v>136</v>
      </c>
      <c r="E277" s="150" t="s">
        <v>684</v>
      </c>
      <c r="F277" s="151" t="s">
        <v>685</v>
      </c>
      <c r="G277" s="152" t="s">
        <v>167</v>
      </c>
      <c r="H277" s="153">
        <v>127.06</v>
      </c>
      <c r="I277" s="154"/>
      <c r="J277" s="155">
        <f>ROUND(I277*H277,2)</f>
        <v>0</v>
      </c>
      <c r="K277" s="151" t="s">
        <v>168</v>
      </c>
      <c r="L277" s="33"/>
      <c r="M277" s="156" t="s">
        <v>1</v>
      </c>
      <c r="N277" s="157" t="s">
        <v>40</v>
      </c>
      <c r="O277" s="58"/>
      <c r="P277" s="158">
        <f>O277*H277</f>
        <v>0</v>
      </c>
      <c r="Q277" s="158">
        <v>6.9999999999999994E-5</v>
      </c>
      <c r="R277" s="158">
        <f>Q277*H277</f>
        <v>8.8941999999999997E-3</v>
      </c>
      <c r="S277" s="158">
        <v>0</v>
      </c>
      <c r="T277" s="159">
        <f>S277*H277</f>
        <v>0</v>
      </c>
      <c r="U277" s="32"/>
      <c r="V277" s="32"/>
      <c r="W277" s="32"/>
      <c r="X277" s="32"/>
      <c r="Y277" s="32"/>
      <c r="Z277" s="32"/>
      <c r="AA277" s="32"/>
      <c r="AB277" s="32"/>
      <c r="AC277" s="32"/>
      <c r="AD277" s="32"/>
      <c r="AE277" s="32"/>
      <c r="AR277" s="160" t="s">
        <v>222</v>
      </c>
      <c r="AT277" s="160" t="s">
        <v>136</v>
      </c>
      <c r="AU277" s="160" t="s">
        <v>83</v>
      </c>
      <c r="AY277" s="17" t="s">
        <v>134</v>
      </c>
      <c r="BE277" s="161">
        <f>IF(N277="základní",J277,0)</f>
        <v>0</v>
      </c>
      <c r="BF277" s="161">
        <f>IF(N277="snížená",J277,0)</f>
        <v>0</v>
      </c>
      <c r="BG277" s="161">
        <f>IF(N277="zákl. přenesená",J277,0)</f>
        <v>0</v>
      </c>
      <c r="BH277" s="161">
        <f>IF(N277="sníž. přenesená",J277,0)</f>
        <v>0</v>
      </c>
      <c r="BI277" s="161">
        <f>IF(N277="nulová",J277,0)</f>
        <v>0</v>
      </c>
      <c r="BJ277" s="17" t="s">
        <v>81</v>
      </c>
      <c r="BK277" s="161">
        <f>ROUND(I277*H277,2)</f>
        <v>0</v>
      </c>
      <c r="BL277" s="17" t="s">
        <v>222</v>
      </c>
      <c r="BM277" s="160" t="s">
        <v>686</v>
      </c>
    </row>
    <row r="278" spans="1:65" s="2" customFormat="1" ht="19.5">
      <c r="A278" s="32"/>
      <c r="B278" s="33"/>
      <c r="C278" s="32"/>
      <c r="D278" s="162" t="s">
        <v>142</v>
      </c>
      <c r="E278" s="32"/>
      <c r="F278" s="163" t="s">
        <v>687</v>
      </c>
      <c r="G278" s="32"/>
      <c r="H278" s="32"/>
      <c r="I278" s="164"/>
      <c r="J278" s="32"/>
      <c r="K278" s="32"/>
      <c r="L278" s="33"/>
      <c r="M278" s="165"/>
      <c r="N278" s="166"/>
      <c r="O278" s="58"/>
      <c r="P278" s="58"/>
      <c r="Q278" s="58"/>
      <c r="R278" s="58"/>
      <c r="S278" s="58"/>
      <c r="T278" s="59"/>
      <c r="U278" s="32"/>
      <c r="V278" s="32"/>
      <c r="W278" s="32"/>
      <c r="X278" s="32"/>
      <c r="Y278" s="32"/>
      <c r="Z278" s="32"/>
      <c r="AA278" s="32"/>
      <c r="AB278" s="32"/>
      <c r="AC278" s="32"/>
      <c r="AD278" s="32"/>
      <c r="AE278" s="32"/>
      <c r="AT278" s="17" t="s">
        <v>142</v>
      </c>
      <c r="AU278" s="17" t="s">
        <v>83</v>
      </c>
    </row>
    <row r="279" spans="1:65" s="2" customFormat="1" ht="24">
      <c r="A279" s="32"/>
      <c r="B279" s="148"/>
      <c r="C279" s="149" t="s">
        <v>310</v>
      </c>
      <c r="D279" s="149" t="s">
        <v>136</v>
      </c>
      <c r="E279" s="150" t="s">
        <v>688</v>
      </c>
      <c r="F279" s="151" t="s">
        <v>689</v>
      </c>
      <c r="G279" s="152" t="s">
        <v>167</v>
      </c>
      <c r="H279" s="153">
        <v>127.06</v>
      </c>
      <c r="I279" s="154"/>
      <c r="J279" s="155">
        <f>ROUND(I279*H279,2)</f>
        <v>0</v>
      </c>
      <c r="K279" s="151" t="s">
        <v>168</v>
      </c>
      <c r="L279" s="33"/>
      <c r="M279" s="156" t="s">
        <v>1</v>
      </c>
      <c r="N279" s="157" t="s">
        <v>40</v>
      </c>
      <c r="O279" s="58"/>
      <c r="P279" s="158">
        <f>O279*H279</f>
        <v>0</v>
      </c>
      <c r="Q279" s="158">
        <v>8.0000000000000007E-5</v>
      </c>
      <c r="R279" s="158">
        <f>Q279*H279</f>
        <v>1.0164800000000002E-2</v>
      </c>
      <c r="S279" s="158">
        <v>0</v>
      </c>
      <c r="T279" s="159">
        <f>S279*H279</f>
        <v>0</v>
      </c>
      <c r="U279" s="32"/>
      <c r="V279" s="32"/>
      <c r="W279" s="32"/>
      <c r="X279" s="32"/>
      <c r="Y279" s="32"/>
      <c r="Z279" s="32"/>
      <c r="AA279" s="32"/>
      <c r="AB279" s="32"/>
      <c r="AC279" s="32"/>
      <c r="AD279" s="32"/>
      <c r="AE279" s="32"/>
      <c r="AR279" s="160" t="s">
        <v>222</v>
      </c>
      <c r="AT279" s="160" t="s">
        <v>136</v>
      </c>
      <c r="AU279" s="160" t="s">
        <v>83</v>
      </c>
      <c r="AY279" s="17" t="s">
        <v>134</v>
      </c>
      <c r="BE279" s="161">
        <f>IF(N279="základní",J279,0)</f>
        <v>0</v>
      </c>
      <c r="BF279" s="161">
        <f>IF(N279="snížená",J279,0)</f>
        <v>0</v>
      </c>
      <c r="BG279" s="161">
        <f>IF(N279="zákl. přenesená",J279,0)</f>
        <v>0</v>
      </c>
      <c r="BH279" s="161">
        <f>IF(N279="sníž. přenesená",J279,0)</f>
        <v>0</v>
      </c>
      <c r="BI279" s="161">
        <f>IF(N279="nulová",J279,0)</f>
        <v>0</v>
      </c>
      <c r="BJ279" s="17" t="s">
        <v>81</v>
      </c>
      <c r="BK279" s="161">
        <f>ROUND(I279*H279,2)</f>
        <v>0</v>
      </c>
      <c r="BL279" s="17" t="s">
        <v>222</v>
      </c>
      <c r="BM279" s="160" t="s">
        <v>690</v>
      </c>
    </row>
    <row r="280" spans="1:65" s="2" customFormat="1" ht="19.5">
      <c r="A280" s="32"/>
      <c r="B280" s="33"/>
      <c r="C280" s="32"/>
      <c r="D280" s="162" t="s">
        <v>142</v>
      </c>
      <c r="E280" s="32"/>
      <c r="F280" s="163" t="s">
        <v>691</v>
      </c>
      <c r="G280" s="32"/>
      <c r="H280" s="32"/>
      <c r="I280" s="164"/>
      <c r="J280" s="32"/>
      <c r="K280" s="32"/>
      <c r="L280" s="33"/>
      <c r="M280" s="165"/>
      <c r="N280" s="166"/>
      <c r="O280" s="58"/>
      <c r="P280" s="58"/>
      <c r="Q280" s="58"/>
      <c r="R280" s="58"/>
      <c r="S280" s="58"/>
      <c r="T280" s="59"/>
      <c r="U280" s="32"/>
      <c r="V280" s="32"/>
      <c r="W280" s="32"/>
      <c r="X280" s="32"/>
      <c r="Y280" s="32"/>
      <c r="Z280" s="32"/>
      <c r="AA280" s="32"/>
      <c r="AB280" s="32"/>
      <c r="AC280" s="32"/>
      <c r="AD280" s="32"/>
      <c r="AE280" s="32"/>
      <c r="AT280" s="17" t="s">
        <v>142</v>
      </c>
      <c r="AU280" s="17" t="s">
        <v>83</v>
      </c>
    </row>
    <row r="281" spans="1:65" s="2" customFormat="1" ht="19.5">
      <c r="A281" s="32"/>
      <c r="B281" s="33"/>
      <c r="C281" s="32"/>
      <c r="D281" s="162" t="s">
        <v>144</v>
      </c>
      <c r="E281" s="32"/>
      <c r="F281" s="167" t="s">
        <v>534</v>
      </c>
      <c r="G281" s="32"/>
      <c r="H281" s="32"/>
      <c r="I281" s="164"/>
      <c r="J281" s="32"/>
      <c r="K281" s="32"/>
      <c r="L281" s="33"/>
      <c r="M281" s="165"/>
      <c r="N281" s="166"/>
      <c r="O281" s="58"/>
      <c r="P281" s="58"/>
      <c r="Q281" s="58"/>
      <c r="R281" s="58"/>
      <c r="S281" s="58"/>
      <c r="T281" s="59"/>
      <c r="U281" s="32"/>
      <c r="V281" s="32"/>
      <c r="W281" s="32"/>
      <c r="X281" s="32"/>
      <c r="Y281" s="32"/>
      <c r="Z281" s="32"/>
      <c r="AA281" s="32"/>
      <c r="AB281" s="32"/>
      <c r="AC281" s="32"/>
      <c r="AD281" s="32"/>
      <c r="AE281" s="32"/>
      <c r="AT281" s="17" t="s">
        <v>144</v>
      </c>
      <c r="AU281" s="17" t="s">
        <v>83</v>
      </c>
    </row>
    <row r="282" spans="1:65" s="13" customFormat="1" ht="11.25">
      <c r="B282" s="168"/>
      <c r="D282" s="162" t="s">
        <v>146</v>
      </c>
      <c r="E282" s="169" t="s">
        <v>1</v>
      </c>
      <c r="F282" s="170" t="s">
        <v>692</v>
      </c>
      <c r="H282" s="171">
        <v>29.82</v>
      </c>
      <c r="I282" s="172"/>
      <c r="L282" s="168"/>
      <c r="M282" s="173"/>
      <c r="N282" s="174"/>
      <c r="O282" s="174"/>
      <c r="P282" s="174"/>
      <c r="Q282" s="174"/>
      <c r="R282" s="174"/>
      <c r="S282" s="174"/>
      <c r="T282" s="175"/>
      <c r="AT282" s="169" t="s">
        <v>146</v>
      </c>
      <c r="AU282" s="169" t="s">
        <v>83</v>
      </c>
      <c r="AV282" s="13" t="s">
        <v>83</v>
      </c>
      <c r="AW282" s="13" t="s">
        <v>32</v>
      </c>
      <c r="AX282" s="13" t="s">
        <v>75</v>
      </c>
      <c r="AY282" s="169" t="s">
        <v>134</v>
      </c>
    </row>
    <row r="283" spans="1:65" s="13" customFormat="1" ht="11.25">
      <c r="B283" s="168"/>
      <c r="D283" s="162" t="s">
        <v>146</v>
      </c>
      <c r="E283" s="169" t="s">
        <v>1</v>
      </c>
      <c r="F283" s="170" t="s">
        <v>693</v>
      </c>
      <c r="H283" s="171">
        <v>97.24</v>
      </c>
      <c r="I283" s="172"/>
      <c r="L283" s="168"/>
      <c r="M283" s="173"/>
      <c r="N283" s="174"/>
      <c r="O283" s="174"/>
      <c r="P283" s="174"/>
      <c r="Q283" s="174"/>
      <c r="R283" s="174"/>
      <c r="S283" s="174"/>
      <c r="T283" s="175"/>
      <c r="AT283" s="169" t="s">
        <v>146</v>
      </c>
      <c r="AU283" s="169" t="s">
        <v>83</v>
      </c>
      <c r="AV283" s="13" t="s">
        <v>83</v>
      </c>
      <c r="AW283" s="13" t="s">
        <v>32</v>
      </c>
      <c r="AX283" s="13" t="s">
        <v>75</v>
      </c>
      <c r="AY283" s="169" t="s">
        <v>134</v>
      </c>
    </row>
    <row r="284" spans="1:65" s="15" customFormat="1" ht="11.25">
      <c r="B284" s="183"/>
      <c r="D284" s="162" t="s">
        <v>146</v>
      </c>
      <c r="E284" s="184" t="s">
        <v>1</v>
      </c>
      <c r="F284" s="185" t="s">
        <v>328</v>
      </c>
      <c r="H284" s="186">
        <v>127.06</v>
      </c>
      <c r="I284" s="187"/>
      <c r="L284" s="183"/>
      <c r="M284" s="188"/>
      <c r="N284" s="189"/>
      <c r="O284" s="189"/>
      <c r="P284" s="189"/>
      <c r="Q284" s="189"/>
      <c r="R284" s="189"/>
      <c r="S284" s="189"/>
      <c r="T284" s="190"/>
      <c r="AT284" s="184" t="s">
        <v>146</v>
      </c>
      <c r="AU284" s="184" t="s">
        <v>83</v>
      </c>
      <c r="AV284" s="15" t="s">
        <v>140</v>
      </c>
      <c r="AW284" s="15" t="s">
        <v>32</v>
      </c>
      <c r="AX284" s="15" t="s">
        <v>81</v>
      </c>
      <c r="AY284" s="184" t="s">
        <v>134</v>
      </c>
    </row>
    <row r="285" spans="1:65" s="2" customFormat="1" ht="16.5" customHeight="1">
      <c r="A285" s="32"/>
      <c r="B285" s="148"/>
      <c r="C285" s="149" t="s">
        <v>316</v>
      </c>
      <c r="D285" s="149" t="s">
        <v>136</v>
      </c>
      <c r="E285" s="150" t="s">
        <v>694</v>
      </c>
      <c r="F285" s="151" t="s">
        <v>695</v>
      </c>
      <c r="G285" s="152" t="s">
        <v>167</v>
      </c>
      <c r="H285" s="153">
        <v>127.06</v>
      </c>
      <c r="I285" s="154"/>
      <c r="J285" s="155">
        <f>ROUND(I285*H285,2)</f>
        <v>0</v>
      </c>
      <c r="K285" s="151" t="s">
        <v>168</v>
      </c>
      <c r="L285" s="33"/>
      <c r="M285" s="156" t="s">
        <v>1</v>
      </c>
      <c r="N285" s="157" t="s">
        <v>40</v>
      </c>
      <c r="O285" s="58"/>
      <c r="P285" s="158">
        <f>O285*H285</f>
        <v>0</v>
      </c>
      <c r="Q285" s="158">
        <v>0</v>
      </c>
      <c r="R285" s="158">
        <f>Q285*H285</f>
        <v>0</v>
      </c>
      <c r="S285" s="158">
        <v>0</v>
      </c>
      <c r="T285" s="159">
        <f>S285*H285</f>
        <v>0</v>
      </c>
      <c r="U285" s="32"/>
      <c r="V285" s="32"/>
      <c r="W285" s="32"/>
      <c r="X285" s="32"/>
      <c r="Y285" s="32"/>
      <c r="Z285" s="32"/>
      <c r="AA285" s="32"/>
      <c r="AB285" s="32"/>
      <c r="AC285" s="32"/>
      <c r="AD285" s="32"/>
      <c r="AE285" s="32"/>
      <c r="AR285" s="160" t="s">
        <v>222</v>
      </c>
      <c r="AT285" s="160" t="s">
        <v>136</v>
      </c>
      <c r="AU285" s="160" t="s">
        <v>83</v>
      </c>
      <c r="AY285" s="17" t="s">
        <v>134</v>
      </c>
      <c r="BE285" s="161">
        <f>IF(N285="základní",J285,0)</f>
        <v>0</v>
      </c>
      <c r="BF285" s="161">
        <f>IF(N285="snížená",J285,0)</f>
        <v>0</v>
      </c>
      <c r="BG285" s="161">
        <f>IF(N285="zákl. přenesená",J285,0)</f>
        <v>0</v>
      </c>
      <c r="BH285" s="161">
        <f>IF(N285="sníž. přenesená",J285,0)</f>
        <v>0</v>
      </c>
      <c r="BI285" s="161">
        <f>IF(N285="nulová",J285,0)</f>
        <v>0</v>
      </c>
      <c r="BJ285" s="17" t="s">
        <v>81</v>
      </c>
      <c r="BK285" s="161">
        <f>ROUND(I285*H285,2)</f>
        <v>0</v>
      </c>
      <c r="BL285" s="17" t="s">
        <v>222</v>
      </c>
      <c r="BM285" s="160" t="s">
        <v>696</v>
      </c>
    </row>
    <row r="286" spans="1:65" s="2" customFormat="1" ht="19.5">
      <c r="A286" s="32"/>
      <c r="B286" s="33"/>
      <c r="C286" s="32"/>
      <c r="D286" s="162" t="s">
        <v>142</v>
      </c>
      <c r="E286" s="32"/>
      <c r="F286" s="163" t="s">
        <v>697</v>
      </c>
      <c r="G286" s="32"/>
      <c r="H286" s="32"/>
      <c r="I286" s="164"/>
      <c r="J286" s="32"/>
      <c r="K286" s="32"/>
      <c r="L286" s="33"/>
      <c r="M286" s="165"/>
      <c r="N286" s="166"/>
      <c r="O286" s="58"/>
      <c r="P286" s="58"/>
      <c r="Q286" s="58"/>
      <c r="R286" s="58"/>
      <c r="S286" s="58"/>
      <c r="T286" s="59"/>
      <c r="U286" s="32"/>
      <c r="V286" s="32"/>
      <c r="W286" s="32"/>
      <c r="X286" s="32"/>
      <c r="Y286" s="32"/>
      <c r="Z286" s="32"/>
      <c r="AA286" s="32"/>
      <c r="AB286" s="32"/>
      <c r="AC286" s="32"/>
      <c r="AD286" s="32"/>
      <c r="AE286" s="32"/>
      <c r="AT286" s="17" t="s">
        <v>142</v>
      </c>
      <c r="AU286" s="17" t="s">
        <v>83</v>
      </c>
    </row>
    <row r="287" spans="1:65" s="2" customFormat="1" ht="36">
      <c r="A287" s="32"/>
      <c r="B287" s="148"/>
      <c r="C287" s="149" t="s">
        <v>320</v>
      </c>
      <c r="D287" s="149" t="s">
        <v>136</v>
      </c>
      <c r="E287" s="150" t="s">
        <v>698</v>
      </c>
      <c r="F287" s="151" t="s">
        <v>699</v>
      </c>
      <c r="G287" s="152" t="s">
        <v>167</v>
      </c>
      <c r="H287" s="153">
        <v>127.06</v>
      </c>
      <c r="I287" s="154"/>
      <c r="J287" s="155">
        <f>ROUND(I287*H287,2)</f>
        <v>0</v>
      </c>
      <c r="K287" s="151" t="s">
        <v>168</v>
      </c>
      <c r="L287" s="33"/>
      <c r="M287" s="156" t="s">
        <v>1</v>
      </c>
      <c r="N287" s="157" t="s">
        <v>40</v>
      </c>
      <c r="O287" s="58"/>
      <c r="P287" s="158">
        <f>O287*H287</f>
        <v>0</v>
      </c>
      <c r="Q287" s="158">
        <v>1.3999999999999999E-4</v>
      </c>
      <c r="R287" s="158">
        <f>Q287*H287</f>
        <v>1.7788399999999999E-2</v>
      </c>
      <c r="S287" s="158">
        <v>0</v>
      </c>
      <c r="T287" s="159">
        <f>S287*H287</f>
        <v>0</v>
      </c>
      <c r="U287" s="32"/>
      <c r="V287" s="32"/>
      <c r="W287" s="32"/>
      <c r="X287" s="32"/>
      <c r="Y287" s="32"/>
      <c r="Z287" s="32"/>
      <c r="AA287" s="32"/>
      <c r="AB287" s="32"/>
      <c r="AC287" s="32"/>
      <c r="AD287" s="32"/>
      <c r="AE287" s="32"/>
      <c r="AR287" s="160" t="s">
        <v>222</v>
      </c>
      <c r="AT287" s="160" t="s">
        <v>136</v>
      </c>
      <c r="AU287" s="160" t="s">
        <v>83</v>
      </c>
      <c r="AY287" s="17" t="s">
        <v>134</v>
      </c>
      <c r="BE287" s="161">
        <f>IF(N287="základní",J287,0)</f>
        <v>0</v>
      </c>
      <c r="BF287" s="161">
        <f>IF(N287="snížená",J287,0)</f>
        <v>0</v>
      </c>
      <c r="BG287" s="161">
        <f>IF(N287="zákl. přenesená",J287,0)</f>
        <v>0</v>
      </c>
      <c r="BH287" s="161">
        <f>IF(N287="sníž. přenesená",J287,0)</f>
        <v>0</v>
      </c>
      <c r="BI287" s="161">
        <f>IF(N287="nulová",J287,0)</f>
        <v>0</v>
      </c>
      <c r="BJ287" s="17" t="s">
        <v>81</v>
      </c>
      <c r="BK287" s="161">
        <f>ROUND(I287*H287,2)</f>
        <v>0</v>
      </c>
      <c r="BL287" s="17" t="s">
        <v>222</v>
      </c>
      <c r="BM287" s="160" t="s">
        <v>700</v>
      </c>
    </row>
    <row r="288" spans="1:65" s="2" customFormat="1" ht="19.5">
      <c r="A288" s="32"/>
      <c r="B288" s="33"/>
      <c r="C288" s="32"/>
      <c r="D288" s="162" t="s">
        <v>142</v>
      </c>
      <c r="E288" s="32"/>
      <c r="F288" s="163" t="s">
        <v>701</v>
      </c>
      <c r="G288" s="32"/>
      <c r="H288" s="32"/>
      <c r="I288" s="164"/>
      <c r="J288" s="32"/>
      <c r="K288" s="32"/>
      <c r="L288" s="33"/>
      <c r="M288" s="165"/>
      <c r="N288" s="166"/>
      <c r="O288" s="58"/>
      <c r="P288" s="58"/>
      <c r="Q288" s="58"/>
      <c r="R288" s="58"/>
      <c r="S288" s="58"/>
      <c r="T288" s="59"/>
      <c r="U288" s="32"/>
      <c r="V288" s="32"/>
      <c r="W288" s="32"/>
      <c r="X288" s="32"/>
      <c r="Y288" s="32"/>
      <c r="Z288" s="32"/>
      <c r="AA288" s="32"/>
      <c r="AB288" s="32"/>
      <c r="AC288" s="32"/>
      <c r="AD288" s="32"/>
      <c r="AE288" s="32"/>
      <c r="AT288" s="17" t="s">
        <v>142</v>
      </c>
      <c r="AU288" s="17" t="s">
        <v>83</v>
      </c>
    </row>
    <row r="289" spans="1:65" s="2" customFormat="1" ht="24">
      <c r="A289" s="32"/>
      <c r="B289" s="148"/>
      <c r="C289" s="149" t="s">
        <v>329</v>
      </c>
      <c r="D289" s="149" t="s">
        <v>136</v>
      </c>
      <c r="E289" s="150" t="s">
        <v>702</v>
      </c>
      <c r="F289" s="151" t="s">
        <v>703</v>
      </c>
      <c r="G289" s="152" t="s">
        <v>167</v>
      </c>
      <c r="H289" s="153">
        <v>254.12</v>
      </c>
      <c r="I289" s="154"/>
      <c r="J289" s="155">
        <f>ROUND(I289*H289,2)</f>
        <v>0</v>
      </c>
      <c r="K289" s="151" t="s">
        <v>168</v>
      </c>
      <c r="L289" s="33"/>
      <c r="M289" s="156" t="s">
        <v>1</v>
      </c>
      <c r="N289" s="157" t="s">
        <v>40</v>
      </c>
      <c r="O289" s="58"/>
      <c r="P289" s="158">
        <f>O289*H289</f>
        <v>0</v>
      </c>
      <c r="Q289" s="158">
        <v>2.3000000000000001E-4</v>
      </c>
      <c r="R289" s="158">
        <f>Q289*H289</f>
        <v>5.8447600000000002E-2</v>
      </c>
      <c r="S289" s="158">
        <v>0</v>
      </c>
      <c r="T289" s="159">
        <f>S289*H289</f>
        <v>0</v>
      </c>
      <c r="U289" s="32"/>
      <c r="V289" s="32"/>
      <c r="W289" s="32"/>
      <c r="X289" s="32"/>
      <c r="Y289" s="32"/>
      <c r="Z289" s="32"/>
      <c r="AA289" s="32"/>
      <c r="AB289" s="32"/>
      <c r="AC289" s="32"/>
      <c r="AD289" s="32"/>
      <c r="AE289" s="32"/>
      <c r="AR289" s="160" t="s">
        <v>222</v>
      </c>
      <c r="AT289" s="160" t="s">
        <v>136</v>
      </c>
      <c r="AU289" s="160" t="s">
        <v>83</v>
      </c>
      <c r="AY289" s="17" t="s">
        <v>134</v>
      </c>
      <c r="BE289" s="161">
        <f>IF(N289="základní",J289,0)</f>
        <v>0</v>
      </c>
      <c r="BF289" s="161">
        <f>IF(N289="snížená",J289,0)</f>
        <v>0</v>
      </c>
      <c r="BG289" s="161">
        <f>IF(N289="zákl. přenesená",J289,0)</f>
        <v>0</v>
      </c>
      <c r="BH289" s="161">
        <f>IF(N289="sníž. přenesená",J289,0)</f>
        <v>0</v>
      </c>
      <c r="BI289" s="161">
        <f>IF(N289="nulová",J289,0)</f>
        <v>0</v>
      </c>
      <c r="BJ289" s="17" t="s">
        <v>81</v>
      </c>
      <c r="BK289" s="161">
        <f>ROUND(I289*H289,2)</f>
        <v>0</v>
      </c>
      <c r="BL289" s="17" t="s">
        <v>222</v>
      </c>
      <c r="BM289" s="160" t="s">
        <v>704</v>
      </c>
    </row>
    <row r="290" spans="1:65" s="2" customFormat="1" ht="19.5">
      <c r="A290" s="32"/>
      <c r="B290" s="33"/>
      <c r="C290" s="32"/>
      <c r="D290" s="162" t="s">
        <v>142</v>
      </c>
      <c r="E290" s="32"/>
      <c r="F290" s="163" t="s">
        <v>705</v>
      </c>
      <c r="G290" s="32"/>
      <c r="H290" s="32"/>
      <c r="I290" s="164"/>
      <c r="J290" s="32"/>
      <c r="K290" s="32"/>
      <c r="L290" s="33"/>
      <c r="M290" s="165"/>
      <c r="N290" s="166"/>
      <c r="O290" s="58"/>
      <c r="P290" s="58"/>
      <c r="Q290" s="58"/>
      <c r="R290" s="58"/>
      <c r="S290" s="58"/>
      <c r="T290" s="59"/>
      <c r="U290" s="32"/>
      <c r="V290" s="32"/>
      <c r="W290" s="32"/>
      <c r="X290" s="32"/>
      <c r="Y290" s="32"/>
      <c r="Z290" s="32"/>
      <c r="AA290" s="32"/>
      <c r="AB290" s="32"/>
      <c r="AC290" s="32"/>
      <c r="AD290" s="32"/>
      <c r="AE290" s="32"/>
      <c r="AT290" s="17" t="s">
        <v>142</v>
      </c>
      <c r="AU290" s="17" t="s">
        <v>83</v>
      </c>
    </row>
    <row r="291" spans="1:65" s="2" customFormat="1" ht="19.5">
      <c r="A291" s="32"/>
      <c r="B291" s="33"/>
      <c r="C291" s="32"/>
      <c r="D291" s="162" t="s">
        <v>144</v>
      </c>
      <c r="E291" s="32"/>
      <c r="F291" s="167" t="s">
        <v>706</v>
      </c>
      <c r="G291" s="32"/>
      <c r="H291" s="32"/>
      <c r="I291" s="164"/>
      <c r="J291" s="32"/>
      <c r="K291" s="32"/>
      <c r="L291" s="33"/>
      <c r="M291" s="165"/>
      <c r="N291" s="166"/>
      <c r="O291" s="58"/>
      <c r="P291" s="58"/>
      <c r="Q291" s="58"/>
      <c r="R291" s="58"/>
      <c r="S291" s="58"/>
      <c r="T291" s="59"/>
      <c r="U291" s="32"/>
      <c r="V291" s="32"/>
      <c r="W291" s="32"/>
      <c r="X291" s="32"/>
      <c r="Y291" s="32"/>
      <c r="Z291" s="32"/>
      <c r="AA291" s="32"/>
      <c r="AB291" s="32"/>
      <c r="AC291" s="32"/>
      <c r="AD291" s="32"/>
      <c r="AE291" s="32"/>
      <c r="AT291" s="17" t="s">
        <v>144</v>
      </c>
      <c r="AU291" s="17" t="s">
        <v>83</v>
      </c>
    </row>
    <row r="292" spans="1:65" s="13" customFormat="1" ht="11.25">
      <c r="B292" s="168"/>
      <c r="D292" s="162" t="s">
        <v>146</v>
      </c>
      <c r="E292" s="169" t="s">
        <v>1</v>
      </c>
      <c r="F292" s="170" t="s">
        <v>707</v>
      </c>
      <c r="H292" s="171">
        <v>254.12</v>
      </c>
      <c r="I292" s="172"/>
      <c r="L292" s="168"/>
      <c r="M292" s="205"/>
      <c r="N292" s="206"/>
      <c r="O292" s="206"/>
      <c r="P292" s="206"/>
      <c r="Q292" s="206"/>
      <c r="R292" s="206"/>
      <c r="S292" s="206"/>
      <c r="T292" s="207"/>
      <c r="AT292" s="169" t="s">
        <v>146</v>
      </c>
      <c r="AU292" s="169" t="s">
        <v>83</v>
      </c>
      <c r="AV292" s="13" t="s">
        <v>83</v>
      </c>
      <c r="AW292" s="13" t="s">
        <v>32</v>
      </c>
      <c r="AX292" s="13" t="s">
        <v>81</v>
      </c>
      <c r="AY292" s="169" t="s">
        <v>134</v>
      </c>
    </row>
    <row r="293" spans="1:65" s="2" customFormat="1" ht="6.95" customHeight="1">
      <c r="A293" s="32"/>
      <c r="B293" s="47"/>
      <c r="C293" s="48"/>
      <c r="D293" s="48"/>
      <c r="E293" s="48"/>
      <c r="F293" s="48"/>
      <c r="G293" s="48"/>
      <c r="H293" s="48"/>
      <c r="I293" s="48"/>
      <c r="J293" s="48"/>
      <c r="K293" s="48"/>
      <c r="L293" s="33"/>
      <c r="M293" s="32"/>
      <c r="O293" s="32"/>
      <c r="P293" s="32"/>
      <c r="Q293" s="32"/>
      <c r="R293" s="32"/>
      <c r="S293" s="32"/>
      <c r="T293" s="32"/>
      <c r="U293" s="32"/>
      <c r="V293" s="32"/>
      <c r="W293" s="32"/>
      <c r="X293" s="32"/>
      <c r="Y293" s="32"/>
      <c r="Z293" s="32"/>
      <c r="AA293" s="32"/>
      <c r="AB293" s="32"/>
      <c r="AC293" s="32"/>
      <c r="AD293" s="32"/>
      <c r="AE293" s="32"/>
    </row>
  </sheetData>
  <autoFilter ref="C129:K292" xr:uid="{00000000-0009-0000-0000-000002000000}"/>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7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50" t="s">
        <v>5</v>
      </c>
      <c r="M2" s="235"/>
      <c r="N2" s="235"/>
      <c r="O2" s="235"/>
      <c r="P2" s="235"/>
      <c r="Q2" s="235"/>
      <c r="R2" s="235"/>
      <c r="S2" s="235"/>
      <c r="T2" s="235"/>
      <c r="U2" s="235"/>
      <c r="V2" s="235"/>
      <c r="AT2" s="17" t="s">
        <v>94</v>
      </c>
    </row>
    <row r="3" spans="1:46" s="1" customFormat="1" ht="6.95" customHeight="1">
      <c r="B3" s="18"/>
      <c r="C3" s="19"/>
      <c r="D3" s="19"/>
      <c r="E3" s="19"/>
      <c r="F3" s="19"/>
      <c r="G3" s="19"/>
      <c r="H3" s="19"/>
      <c r="I3" s="19"/>
      <c r="J3" s="19"/>
      <c r="K3" s="19"/>
      <c r="L3" s="20"/>
      <c r="AT3" s="17" t="s">
        <v>83</v>
      </c>
    </row>
    <row r="4" spans="1:46" s="1" customFormat="1" ht="24.95" customHeight="1">
      <c r="B4" s="20"/>
      <c r="D4" s="21" t="s">
        <v>101</v>
      </c>
      <c r="L4" s="20"/>
      <c r="M4" s="98" t="s">
        <v>10</v>
      </c>
      <c r="AT4" s="17" t="s">
        <v>3</v>
      </c>
    </row>
    <row r="5" spans="1:46" s="1" customFormat="1" ht="6.95" customHeight="1">
      <c r="B5" s="20"/>
      <c r="L5" s="20"/>
    </row>
    <row r="6" spans="1:46" s="1" customFormat="1" ht="12" customHeight="1">
      <c r="B6" s="20"/>
      <c r="D6" s="27" t="s">
        <v>16</v>
      </c>
      <c r="L6" s="20"/>
    </row>
    <row r="7" spans="1:46" s="1" customFormat="1" ht="16.5" customHeight="1">
      <c r="B7" s="20"/>
      <c r="E7" s="251" t="str">
        <f>'Rekapitulace stavby'!K6</f>
        <v>Úprava hráze v Rájecké remíze v Karviné Ráji</v>
      </c>
      <c r="F7" s="252"/>
      <c r="G7" s="252"/>
      <c r="H7" s="252"/>
      <c r="L7" s="20"/>
    </row>
    <row r="8" spans="1:46" s="1" customFormat="1" ht="12" customHeight="1">
      <c r="B8" s="20"/>
      <c r="D8" s="27" t="s">
        <v>102</v>
      </c>
      <c r="L8" s="20"/>
    </row>
    <row r="9" spans="1:46" s="2" customFormat="1" ht="16.5" customHeight="1">
      <c r="A9" s="32"/>
      <c r="B9" s="33"/>
      <c r="C9" s="32"/>
      <c r="D9" s="32"/>
      <c r="E9" s="251" t="s">
        <v>103</v>
      </c>
      <c r="F9" s="253"/>
      <c r="G9" s="253"/>
      <c r="H9" s="253"/>
      <c r="I9" s="32"/>
      <c r="J9" s="32"/>
      <c r="K9" s="32"/>
      <c r="L9" s="42"/>
      <c r="S9" s="32"/>
      <c r="T9" s="32"/>
      <c r="U9" s="32"/>
      <c r="V9" s="32"/>
      <c r="W9" s="32"/>
      <c r="X9" s="32"/>
      <c r="Y9" s="32"/>
      <c r="Z9" s="32"/>
      <c r="AA9" s="32"/>
      <c r="AB9" s="32"/>
      <c r="AC9" s="32"/>
      <c r="AD9" s="32"/>
      <c r="AE9" s="32"/>
    </row>
    <row r="10" spans="1:46" s="2" customFormat="1" ht="12" customHeight="1">
      <c r="A10" s="32"/>
      <c r="B10" s="33"/>
      <c r="C10" s="32"/>
      <c r="D10" s="27" t="s">
        <v>104</v>
      </c>
      <c r="E10" s="32"/>
      <c r="F10" s="32"/>
      <c r="G10" s="32"/>
      <c r="H10" s="32"/>
      <c r="I10" s="32"/>
      <c r="J10" s="32"/>
      <c r="K10" s="32"/>
      <c r="L10" s="42"/>
      <c r="S10" s="32"/>
      <c r="T10" s="32"/>
      <c r="U10" s="32"/>
      <c r="V10" s="32"/>
      <c r="W10" s="32"/>
      <c r="X10" s="32"/>
      <c r="Y10" s="32"/>
      <c r="Z10" s="32"/>
      <c r="AA10" s="32"/>
      <c r="AB10" s="32"/>
      <c r="AC10" s="32"/>
      <c r="AD10" s="32"/>
      <c r="AE10" s="32"/>
    </row>
    <row r="11" spans="1:46" s="2" customFormat="1" ht="16.5" customHeight="1">
      <c r="A11" s="32"/>
      <c r="B11" s="33"/>
      <c r="C11" s="32"/>
      <c r="D11" s="32"/>
      <c r="E11" s="208" t="s">
        <v>708</v>
      </c>
      <c r="F11" s="253"/>
      <c r="G11" s="253"/>
      <c r="H11" s="253"/>
      <c r="I11" s="32"/>
      <c r="J11" s="32"/>
      <c r="K11" s="32"/>
      <c r="L11" s="42"/>
      <c r="S11" s="32"/>
      <c r="T11" s="32"/>
      <c r="U11" s="32"/>
      <c r="V11" s="32"/>
      <c r="W11" s="32"/>
      <c r="X11" s="32"/>
      <c r="Y11" s="32"/>
      <c r="Z11" s="32"/>
      <c r="AA11" s="32"/>
      <c r="AB11" s="32"/>
      <c r="AC11" s="32"/>
      <c r="AD11" s="32"/>
      <c r="AE11" s="32"/>
    </row>
    <row r="12" spans="1:46"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46"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46" s="2" customFormat="1" ht="12" customHeight="1">
      <c r="A14" s="32"/>
      <c r="B14" s="33"/>
      <c r="C14" s="32"/>
      <c r="D14" s="27" t="s">
        <v>20</v>
      </c>
      <c r="E14" s="32"/>
      <c r="F14" s="25" t="s">
        <v>21</v>
      </c>
      <c r="G14" s="32"/>
      <c r="H14" s="32"/>
      <c r="I14" s="27" t="s">
        <v>22</v>
      </c>
      <c r="J14" s="55" t="str">
        <f>'Rekapitulace stavby'!AN8</f>
        <v>22. 6. 2021</v>
      </c>
      <c r="K14" s="32"/>
      <c r="L14" s="42"/>
      <c r="S14" s="32"/>
      <c r="T14" s="32"/>
      <c r="U14" s="32"/>
      <c r="V14" s="32"/>
      <c r="W14" s="32"/>
      <c r="X14" s="32"/>
      <c r="Y14" s="32"/>
      <c r="Z14" s="32"/>
      <c r="AA14" s="32"/>
      <c r="AB14" s="32"/>
      <c r="AC14" s="32"/>
      <c r="AD14" s="32"/>
      <c r="AE14" s="32"/>
    </row>
    <row r="15" spans="1:46"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46" s="2" customFormat="1" ht="12" customHeight="1">
      <c r="A16" s="32"/>
      <c r="B16" s="33"/>
      <c r="C16" s="32"/>
      <c r="D16" s="27" t="s">
        <v>24</v>
      </c>
      <c r="E16" s="32"/>
      <c r="F16" s="32"/>
      <c r="G16" s="32"/>
      <c r="H16" s="32"/>
      <c r="I16" s="27" t="s">
        <v>25</v>
      </c>
      <c r="J16" s="25" t="s">
        <v>1</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26</v>
      </c>
      <c r="F17" s="32"/>
      <c r="G17" s="32"/>
      <c r="H17" s="32"/>
      <c r="I17" s="27" t="s">
        <v>27</v>
      </c>
      <c r="J17" s="25" t="s">
        <v>1</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4" t="str">
        <f>'Rekapitulace stavby'!E14</f>
        <v>Vyplň údaj</v>
      </c>
      <c r="F20" s="234"/>
      <c r="G20" s="234"/>
      <c r="H20" s="23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27</v>
      </c>
      <c r="J23" s="25" t="s">
        <v>1</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c r="A29" s="99"/>
      <c r="B29" s="100"/>
      <c r="C29" s="99"/>
      <c r="D29" s="99"/>
      <c r="E29" s="239" t="s">
        <v>1</v>
      </c>
      <c r="F29" s="239"/>
      <c r="G29" s="239"/>
      <c r="H29" s="23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ROUND(J126, 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ROUND((SUM(BE126:BE278)),  2)</f>
        <v>0</v>
      </c>
      <c r="G35" s="32"/>
      <c r="H35" s="32"/>
      <c r="I35" s="105">
        <v>0.21</v>
      </c>
      <c r="J35" s="104">
        <f>ROUND(((SUM(BE126:BE278))*I35),  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ROUND((SUM(BF126:BF278)),  2)</f>
        <v>0</v>
      </c>
      <c r="G36" s="32"/>
      <c r="H36" s="32"/>
      <c r="I36" s="105">
        <v>0.15</v>
      </c>
      <c r="J36" s="104">
        <f>ROUND(((SUM(BF126:BF278))*I36),  2)</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42</v>
      </c>
      <c r="F37" s="104">
        <f>ROUND((SUM(BG126:BG278)),  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hidden="1" customHeight="1">
      <c r="A38" s="32"/>
      <c r="B38" s="33"/>
      <c r="C38" s="32"/>
      <c r="D38" s="32"/>
      <c r="E38" s="27" t="s">
        <v>43</v>
      </c>
      <c r="F38" s="104">
        <f>ROUND((SUM(BH126:BH278)),  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hidden="1" customHeight="1">
      <c r="A39" s="32"/>
      <c r="B39" s="33"/>
      <c r="C39" s="32"/>
      <c r="D39" s="32"/>
      <c r="E39" s="27" t="s">
        <v>44</v>
      </c>
      <c r="F39" s="104">
        <f>ROUND((SUM(BI126:BI278)),  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42"/>
      <c r="D50" s="43" t="s">
        <v>48</v>
      </c>
      <c r="E50" s="44"/>
      <c r="F50" s="44"/>
      <c r="G50" s="43" t="s">
        <v>49</v>
      </c>
      <c r="H50" s="44"/>
      <c r="I50" s="44"/>
      <c r="J50" s="44"/>
      <c r="K50" s="44"/>
      <c r="L50" s="4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1:31" ht="11.25">
      <c r="B62" s="20"/>
      <c r="L62" s="20"/>
    </row>
    <row r="63" spans="1:31" ht="11.25">
      <c r="B63" s="20"/>
      <c r="L63" s="20"/>
    </row>
    <row r="64" spans="1:31"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1" t="str">
        <f>E7</f>
        <v>Úprava hráze v Rájecké remíze v Karviné Ráji</v>
      </c>
      <c r="F85" s="252"/>
      <c r="G85" s="252"/>
      <c r="H85" s="252"/>
      <c r="I85" s="32"/>
      <c r="J85" s="32"/>
      <c r="K85" s="32"/>
      <c r="L85" s="42"/>
      <c r="S85" s="32"/>
      <c r="T85" s="32"/>
      <c r="U85" s="32"/>
      <c r="V85" s="32"/>
      <c r="W85" s="32"/>
      <c r="X85" s="32"/>
      <c r="Y85" s="32"/>
      <c r="Z85" s="32"/>
      <c r="AA85" s="32"/>
      <c r="AB85" s="32"/>
      <c r="AC85" s="32"/>
      <c r="AD85" s="32"/>
      <c r="AE85" s="32"/>
    </row>
    <row r="86" spans="1:31" s="1" customFormat="1" ht="12" customHeight="1">
      <c r="B86" s="20"/>
      <c r="C86" s="27" t="s">
        <v>102</v>
      </c>
      <c r="L86" s="20"/>
    </row>
    <row r="87" spans="1:31" s="2" customFormat="1" ht="16.5" customHeight="1">
      <c r="A87" s="32"/>
      <c r="B87" s="33"/>
      <c r="C87" s="32"/>
      <c r="D87" s="32"/>
      <c r="E87" s="251" t="s">
        <v>103</v>
      </c>
      <c r="F87" s="253"/>
      <c r="G87" s="253"/>
      <c r="H87" s="253"/>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104</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08" t="str">
        <f>E11</f>
        <v>003 - SO 03 Terénní úpravy břehu a zvýšení chodníku</v>
      </c>
      <c r="F89" s="253"/>
      <c r="G89" s="253"/>
      <c r="H89" s="253"/>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22. 6. 2021</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2" customHeight="1">
      <c r="A93" s="32"/>
      <c r="B93" s="33"/>
      <c r="C93" s="27" t="s">
        <v>24</v>
      </c>
      <c r="D93" s="32"/>
      <c r="E93" s="32"/>
      <c r="F93" s="25" t="str">
        <f>E17</f>
        <v>Statutární město Karviná</v>
      </c>
      <c r="G93" s="32"/>
      <c r="H93" s="32"/>
      <c r="I93" s="27" t="s">
        <v>30</v>
      </c>
      <c r="J93" s="30" t="str">
        <f>E23</f>
        <v>KBprojekt Aqua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107</v>
      </c>
      <c r="D96" s="106"/>
      <c r="E96" s="106"/>
      <c r="F96" s="106"/>
      <c r="G96" s="106"/>
      <c r="H96" s="106"/>
      <c r="I96" s="106"/>
      <c r="J96" s="115" t="s">
        <v>108</v>
      </c>
      <c r="K96" s="106"/>
      <c r="L96" s="42"/>
      <c r="S96" s="32"/>
      <c r="T96" s="32"/>
      <c r="U96" s="32"/>
      <c r="V96" s="32"/>
      <c r="W96" s="32"/>
      <c r="X96" s="32"/>
      <c r="Y96" s="32"/>
      <c r="Z96" s="32"/>
      <c r="AA96" s="32"/>
      <c r="AB96" s="32"/>
      <c r="AC96" s="32"/>
      <c r="AD96" s="32"/>
      <c r="AE96" s="32"/>
    </row>
    <row r="97" spans="1:47"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109</v>
      </c>
      <c r="D98" s="32"/>
      <c r="E98" s="32"/>
      <c r="F98" s="32"/>
      <c r="G98" s="32"/>
      <c r="H98" s="32"/>
      <c r="I98" s="32"/>
      <c r="J98" s="71">
        <f>J126</f>
        <v>0</v>
      </c>
      <c r="K98" s="32"/>
      <c r="L98" s="42"/>
      <c r="S98" s="32"/>
      <c r="T98" s="32"/>
      <c r="U98" s="32"/>
      <c r="V98" s="32"/>
      <c r="W98" s="32"/>
      <c r="X98" s="32"/>
      <c r="Y98" s="32"/>
      <c r="Z98" s="32"/>
      <c r="AA98" s="32"/>
      <c r="AB98" s="32"/>
      <c r="AC98" s="32"/>
      <c r="AD98" s="32"/>
      <c r="AE98" s="32"/>
      <c r="AU98" s="17" t="s">
        <v>110</v>
      </c>
    </row>
    <row r="99" spans="1:47" s="9" customFormat="1" ht="24.95" customHeight="1">
      <c r="B99" s="117"/>
      <c r="D99" s="118" t="s">
        <v>111</v>
      </c>
      <c r="E99" s="119"/>
      <c r="F99" s="119"/>
      <c r="G99" s="119"/>
      <c r="H99" s="119"/>
      <c r="I99" s="119"/>
      <c r="J99" s="120">
        <f>J127</f>
        <v>0</v>
      </c>
      <c r="L99" s="117"/>
    </row>
    <row r="100" spans="1:47" s="10" customFormat="1" ht="19.899999999999999" customHeight="1">
      <c r="B100" s="121"/>
      <c r="D100" s="122" t="s">
        <v>112</v>
      </c>
      <c r="E100" s="123"/>
      <c r="F100" s="123"/>
      <c r="G100" s="123"/>
      <c r="H100" s="123"/>
      <c r="I100" s="123"/>
      <c r="J100" s="124">
        <f>J128</f>
        <v>0</v>
      </c>
      <c r="L100" s="121"/>
    </row>
    <row r="101" spans="1:47" s="10" customFormat="1" ht="19.899999999999999" customHeight="1">
      <c r="B101" s="121"/>
      <c r="D101" s="122" t="s">
        <v>115</v>
      </c>
      <c r="E101" s="123"/>
      <c r="F101" s="123"/>
      <c r="G101" s="123"/>
      <c r="H101" s="123"/>
      <c r="I101" s="123"/>
      <c r="J101" s="124">
        <f>J223</f>
        <v>0</v>
      </c>
      <c r="L101" s="121"/>
    </row>
    <row r="102" spans="1:47" s="10" customFormat="1" ht="19.899999999999999" customHeight="1">
      <c r="B102" s="121"/>
      <c r="D102" s="122" t="s">
        <v>116</v>
      </c>
      <c r="E102" s="123"/>
      <c r="F102" s="123"/>
      <c r="G102" s="123"/>
      <c r="H102" s="123"/>
      <c r="I102" s="123"/>
      <c r="J102" s="124">
        <f>J233</f>
        <v>0</v>
      </c>
      <c r="L102" s="121"/>
    </row>
    <row r="103" spans="1:47" s="10" customFormat="1" ht="19.899999999999999" customHeight="1">
      <c r="B103" s="121"/>
      <c r="D103" s="122" t="s">
        <v>117</v>
      </c>
      <c r="E103" s="123"/>
      <c r="F103" s="123"/>
      <c r="G103" s="123"/>
      <c r="H103" s="123"/>
      <c r="I103" s="123"/>
      <c r="J103" s="124">
        <f>J246</f>
        <v>0</v>
      </c>
      <c r="L103" s="121"/>
    </row>
    <row r="104" spans="1:47" s="10" customFormat="1" ht="19.899999999999999" customHeight="1">
      <c r="B104" s="121"/>
      <c r="D104" s="122" t="s">
        <v>118</v>
      </c>
      <c r="E104" s="123"/>
      <c r="F104" s="123"/>
      <c r="G104" s="123"/>
      <c r="H104" s="123"/>
      <c r="I104" s="123"/>
      <c r="J104" s="124">
        <f>J276</f>
        <v>0</v>
      </c>
      <c r="L104" s="121"/>
    </row>
    <row r="105" spans="1:47" s="2" customFormat="1" ht="21.7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47" s="2" customFormat="1" ht="6.95" customHeight="1">
      <c r="A106" s="32"/>
      <c r="B106" s="47"/>
      <c r="C106" s="48"/>
      <c r="D106" s="48"/>
      <c r="E106" s="48"/>
      <c r="F106" s="48"/>
      <c r="G106" s="48"/>
      <c r="H106" s="48"/>
      <c r="I106" s="48"/>
      <c r="J106" s="48"/>
      <c r="K106" s="48"/>
      <c r="L106" s="42"/>
      <c r="S106" s="32"/>
      <c r="T106" s="32"/>
      <c r="U106" s="32"/>
      <c r="V106" s="32"/>
      <c r="W106" s="32"/>
      <c r="X106" s="32"/>
      <c r="Y106" s="32"/>
      <c r="Z106" s="32"/>
      <c r="AA106" s="32"/>
      <c r="AB106" s="32"/>
      <c r="AC106" s="32"/>
      <c r="AD106" s="32"/>
      <c r="AE106" s="32"/>
    </row>
    <row r="110" spans="1:47" s="2" customFormat="1" ht="6.95" customHeight="1">
      <c r="A110" s="32"/>
      <c r="B110" s="49"/>
      <c r="C110" s="50"/>
      <c r="D110" s="50"/>
      <c r="E110" s="50"/>
      <c r="F110" s="50"/>
      <c r="G110" s="50"/>
      <c r="H110" s="50"/>
      <c r="I110" s="50"/>
      <c r="J110" s="50"/>
      <c r="K110" s="50"/>
      <c r="L110" s="42"/>
      <c r="S110" s="32"/>
      <c r="T110" s="32"/>
      <c r="U110" s="32"/>
      <c r="V110" s="32"/>
      <c r="W110" s="32"/>
      <c r="X110" s="32"/>
      <c r="Y110" s="32"/>
      <c r="Z110" s="32"/>
      <c r="AA110" s="32"/>
      <c r="AB110" s="32"/>
      <c r="AC110" s="32"/>
      <c r="AD110" s="32"/>
      <c r="AE110" s="32"/>
    </row>
    <row r="111" spans="1:47" s="2" customFormat="1" ht="24.95" customHeight="1">
      <c r="A111" s="32"/>
      <c r="B111" s="33"/>
      <c r="C111" s="21" t="s">
        <v>119</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47"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63" s="2" customFormat="1" ht="12" customHeight="1">
      <c r="A113" s="32"/>
      <c r="B113" s="33"/>
      <c r="C113" s="27" t="s">
        <v>16</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63" s="2" customFormat="1" ht="16.5" customHeight="1">
      <c r="A114" s="32"/>
      <c r="B114" s="33"/>
      <c r="C114" s="32"/>
      <c r="D114" s="32"/>
      <c r="E114" s="251" t="str">
        <f>E7</f>
        <v>Úprava hráze v Rájecké remíze v Karviné Ráji</v>
      </c>
      <c r="F114" s="252"/>
      <c r="G114" s="252"/>
      <c r="H114" s="252"/>
      <c r="I114" s="32"/>
      <c r="J114" s="32"/>
      <c r="K114" s="32"/>
      <c r="L114" s="42"/>
      <c r="S114" s="32"/>
      <c r="T114" s="32"/>
      <c r="U114" s="32"/>
      <c r="V114" s="32"/>
      <c r="W114" s="32"/>
      <c r="X114" s="32"/>
      <c r="Y114" s="32"/>
      <c r="Z114" s="32"/>
      <c r="AA114" s="32"/>
      <c r="AB114" s="32"/>
      <c r="AC114" s="32"/>
      <c r="AD114" s="32"/>
      <c r="AE114" s="32"/>
    </row>
    <row r="115" spans="1:63" s="1" customFormat="1" ht="12" customHeight="1">
      <c r="B115" s="20"/>
      <c r="C115" s="27" t="s">
        <v>102</v>
      </c>
      <c r="L115" s="20"/>
    </row>
    <row r="116" spans="1:63" s="2" customFormat="1" ht="16.5" customHeight="1">
      <c r="A116" s="32"/>
      <c r="B116" s="33"/>
      <c r="C116" s="32"/>
      <c r="D116" s="32"/>
      <c r="E116" s="251" t="s">
        <v>103</v>
      </c>
      <c r="F116" s="253"/>
      <c r="G116" s="253"/>
      <c r="H116" s="253"/>
      <c r="I116" s="32"/>
      <c r="J116" s="32"/>
      <c r="K116" s="32"/>
      <c r="L116" s="42"/>
      <c r="S116" s="32"/>
      <c r="T116" s="32"/>
      <c r="U116" s="32"/>
      <c r="V116" s="32"/>
      <c r="W116" s="32"/>
      <c r="X116" s="32"/>
      <c r="Y116" s="32"/>
      <c r="Z116" s="32"/>
      <c r="AA116" s="32"/>
      <c r="AB116" s="32"/>
      <c r="AC116" s="32"/>
      <c r="AD116" s="32"/>
      <c r="AE116" s="32"/>
    </row>
    <row r="117" spans="1:63" s="2" customFormat="1" ht="12" customHeight="1">
      <c r="A117" s="32"/>
      <c r="B117" s="33"/>
      <c r="C117" s="27" t="s">
        <v>104</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63" s="2" customFormat="1" ht="16.5" customHeight="1">
      <c r="A118" s="32"/>
      <c r="B118" s="33"/>
      <c r="C118" s="32"/>
      <c r="D118" s="32"/>
      <c r="E118" s="208" t="str">
        <f>E11</f>
        <v>003 - SO 03 Terénní úpravy břehu a zvýšení chodníku</v>
      </c>
      <c r="F118" s="253"/>
      <c r="G118" s="253"/>
      <c r="H118" s="253"/>
      <c r="I118" s="32"/>
      <c r="J118" s="32"/>
      <c r="K118" s="32"/>
      <c r="L118" s="42"/>
      <c r="S118" s="32"/>
      <c r="T118" s="32"/>
      <c r="U118" s="32"/>
      <c r="V118" s="32"/>
      <c r="W118" s="32"/>
      <c r="X118" s="32"/>
      <c r="Y118" s="32"/>
      <c r="Z118" s="32"/>
      <c r="AA118" s="32"/>
      <c r="AB118" s="32"/>
      <c r="AC118" s="32"/>
      <c r="AD118" s="32"/>
      <c r="AE118" s="32"/>
    </row>
    <row r="119" spans="1:63"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63" s="2" customFormat="1" ht="12" customHeight="1">
      <c r="A120" s="32"/>
      <c r="B120" s="33"/>
      <c r="C120" s="27" t="s">
        <v>20</v>
      </c>
      <c r="D120" s="32"/>
      <c r="E120" s="32"/>
      <c r="F120" s="25" t="str">
        <f>F14</f>
        <v xml:space="preserve"> </v>
      </c>
      <c r="G120" s="32"/>
      <c r="H120" s="32"/>
      <c r="I120" s="27" t="s">
        <v>22</v>
      </c>
      <c r="J120" s="55" t="str">
        <f>IF(J14="","",J14)</f>
        <v>22. 6. 2021</v>
      </c>
      <c r="K120" s="32"/>
      <c r="L120" s="42"/>
      <c r="S120" s="32"/>
      <c r="T120" s="32"/>
      <c r="U120" s="32"/>
      <c r="V120" s="32"/>
      <c r="W120" s="32"/>
      <c r="X120" s="32"/>
      <c r="Y120" s="32"/>
      <c r="Z120" s="32"/>
      <c r="AA120" s="32"/>
      <c r="AB120" s="32"/>
      <c r="AC120" s="32"/>
      <c r="AD120" s="32"/>
      <c r="AE120" s="32"/>
    </row>
    <row r="121" spans="1:63"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63" s="2" customFormat="1" ht="15.2" customHeight="1">
      <c r="A122" s="32"/>
      <c r="B122" s="33"/>
      <c r="C122" s="27" t="s">
        <v>24</v>
      </c>
      <c r="D122" s="32"/>
      <c r="E122" s="32"/>
      <c r="F122" s="25" t="str">
        <f>E17</f>
        <v>Statutární město Karviná</v>
      </c>
      <c r="G122" s="32"/>
      <c r="H122" s="32"/>
      <c r="I122" s="27" t="s">
        <v>30</v>
      </c>
      <c r="J122" s="30" t="str">
        <f>E23</f>
        <v>KBprojekt Aqua s.r.o.</v>
      </c>
      <c r="K122" s="32"/>
      <c r="L122" s="42"/>
      <c r="S122" s="32"/>
      <c r="T122" s="32"/>
      <c r="U122" s="32"/>
      <c r="V122" s="32"/>
      <c r="W122" s="32"/>
      <c r="X122" s="32"/>
      <c r="Y122" s="32"/>
      <c r="Z122" s="32"/>
      <c r="AA122" s="32"/>
      <c r="AB122" s="32"/>
      <c r="AC122" s="32"/>
      <c r="AD122" s="32"/>
      <c r="AE122" s="32"/>
    </row>
    <row r="123" spans="1:63" s="2" customFormat="1" ht="15.2" customHeight="1">
      <c r="A123" s="32"/>
      <c r="B123" s="33"/>
      <c r="C123" s="27" t="s">
        <v>28</v>
      </c>
      <c r="D123" s="32"/>
      <c r="E123" s="32"/>
      <c r="F123" s="25" t="str">
        <f>IF(E20="","",E20)</f>
        <v>Vyplň údaj</v>
      </c>
      <c r="G123" s="32"/>
      <c r="H123" s="32"/>
      <c r="I123" s="27" t="s">
        <v>33</v>
      </c>
      <c r="J123" s="30" t="str">
        <f>E26</f>
        <v xml:space="preserve"> </v>
      </c>
      <c r="K123" s="32"/>
      <c r="L123" s="42"/>
      <c r="S123" s="32"/>
      <c r="T123" s="32"/>
      <c r="U123" s="32"/>
      <c r="V123" s="32"/>
      <c r="W123" s="32"/>
      <c r="X123" s="32"/>
      <c r="Y123" s="32"/>
      <c r="Z123" s="32"/>
      <c r="AA123" s="32"/>
      <c r="AB123" s="32"/>
      <c r="AC123" s="32"/>
      <c r="AD123" s="32"/>
      <c r="AE123" s="32"/>
    </row>
    <row r="124" spans="1:63" s="2" customFormat="1" ht="10.35"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63" s="11" customFormat="1" ht="29.25" customHeight="1">
      <c r="A125" s="125"/>
      <c r="B125" s="126"/>
      <c r="C125" s="127" t="s">
        <v>120</v>
      </c>
      <c r="D125" s="128" t="s">
        <v>60</v>
      </c>
      <c r="E125" s="128" t="s">
        <v>56</v>
      </c>
      <c r="F125" s="128" t="s">
        <v>57</v>
      </c>
      <c r="G125" s="128" t="s">
        <v>121</v>
      </c>
      <c r="H125" s="128" t="s">
        <v>122</v>
      </c>
      <c r="I125" s="128" t="s">
        <v>123</v>
      </c>
      <c r="J125" s="128" t="s">
        <v>108</v>
      </c>
      <c r="K125" s="129" t="s">
        <v>124</v>
      </c>
      <c r="L125" s="130"/>
      <c r="M125" s="62" t="s">
        <v>1</v>
      </c>
      <c r="N125" s="63" t="s">
        <v>39</v>
      </c>
      <c r="O125" s="63" t="s">
        <v>125</v>
      </c>
      <c r="P125" s="63" t="s">
        <v>126</v>
      </c>
      <c r="Q125" s="63" t="s">
        <v>127</v>
      </c>
      <c r="R125" s="63" t="s">
        <v>128</v>
      </c>
      <c r="S125" s="63" t="s">
        <v>129</v>
      </c>
      <c r="T125" s="64" t="s">
        <v>130</v>
      </c>
      <c r="U125" s="125"/>
      <c r="V125" s="125"/>
      <c r="W125" s="125"/>
      <c r="X125" s="125"/>
      <c r="Y125" s="125"/>
      <c r="Z125" s="125"/>
      <c r="AA125" s="125"/>
      <c r="AB125" s="125"/>
      <c r="AC125" s="125"/>
      <c r="AD125" s="125"/>
      <c r="AE125" s="125"/>
    </row>
    <row r="126" spans="1:63" s="2" customFormat="1" ht="22.9" customHeight="1">
      <c r="A126" s="32"/>
      <c r="B126" s="33"/>
      <c r="C126" s="69" t="s">
        <v>131</v>
      </c>
      <c r="D126" s="32"/>
      <c r="E126" s="32"/>
      <c r="F126" s="32"/>
      <c r="G126" s="32"/>
      <c r="H126" s="32"/>
      <c r="I126" s="32"/>
      <c r="J126" s="131">
        <f>BK126</f>
        <v>0</v>
      </c>
      <c r="K126" s="32"/>
      <c r="L126" s="33"/>
      <c r="M126" s="65"/>
      <c r="N126" s="56"/>
      <c r="O126" s="66"/>
      <c r="P126" s="132">
        <f>P127</f>
        <v>0</v>
      </c>
      <c r="Q126" s="66"/>
      <c r="R126" s="132">
        <f>R127</f>
        <v>41.873720000000006</v>
      </c>
      <c r="S126" s="66"/>
      <c r="T126" s="133">
        <f>T127</f>
        <v>354.74340000000001</v>
      </c>
      <c r="U126" s="32"/>
      <c r="V126" s="32"/>
      <c r="W126" s="32"/>
      <c r="X126" s="32"/>
      <c r="Y126" s="32"/>
      <c r="Z126" s="32"/>
      <c r="AA126" s="32"/>
      <c r="AB126" s="32"/>
      <c r="AC126" s="32"/>
      <c r="AD126" s="32"/>
      <c r="AE126" s="32"/>
      <c r="AT126" s="17" t="s">
        <v>74</v>
      </c>
      <c r="AU126" s="17" t="s">
        <v>110</v>
      </c>
      <c r="BK126" s="134">
        <f>BK127</f>
        <v>0</v>
      </c>
    </row>
    <row r="127" spans="1:63" s="12" customFormat="1" ht="25.9" customHeight="1">
      <c r="B127" s="135"/>
      <c r="D127" s="136" t="s">
        <v>74</v>
      </c>
      <c r="E127" s="137" t="s">
        <v>132</v>
      </c>
      <c r="F127" s="137" t="s">
        <v>133</v>
      </c>
      <c r="I127" s="138"/>
      <c r="J127" s="139">
        <f>BK127</f>
        <v>0</v>
      </c>
      <c r="L127" s="135"/>
      <c r="M127" s="140"/>
      <c r="N127" s="141"/>
      <c r="O127" s="141"/>
      <c r="P127" s="142">
        <f>P128+P223+P233+P246+P276</f>
        <v>0</v>
      </c>
      <c r="Q127" s="141"/>
      <c r="R127" s="142">
        <f>R128+R223+R233+R246+R276</f>
        <v>41.873720000000006</v>
      </c>
      <c r="S127" s="141"/>
      <c r="T127" s="143">
        <f>T128+T223+T233+T246+T276</f>
        <v>354.74340000000001</v>
      </c>
      <c r="AR127" s="136" t="s">
        <v>81</v>
      </c>
      <c r="AT127" s="144" t="s">
        <v>74</v>
      </c>
      <c r="AU127" s="144" t="s">
        <v>75</v>
      </c>
      <c r="AY127" s="136" t="s">
        <v>134</v>
      </c>
      <c r="BK127" s="145">
        <f>BK128+BK223+BK233+BK246+BK276</f>
        <v>0</v>
      </c>
    </row>
    <row r="128" spans="1:63" s="12" customFormat="1" ht="22.9" customHeight="1">
      <c r="B128" s="135"/>
      <c r="D128" s="136" t="s">
        <v>74</v>
      </c>
      <c r="E128" s="146" t="s">
        <v>81</v>
      </c>
      <c r="F128" s="146" t="s">
        <v>135</v>
      </c>
      <c r="I128" s="138"/>
      <c r="J128" s="147">
        <f>BK128</f>
        <v>0</v>
      </c>
      <c r="L128" s="135"/>
      <c r="M128" s="140"/>
      <c r="N128" s="141"/>
      <c r="O128" s="141"/>
      <c r="P128" s="142">
        <f>SUM(P129:P222)</f>
        <v>0</v>
      </c>
      <c r="Q128" s="141"/>
      <c r="R128" s="142">
        <f>SUM(R129:R222)</f>
        <v>1.6981999999999999</v>
      </c>
      <c r="S128" s="141"/>
      <c r="T128" s="143">
        <f>SUM(T129:T222)</f>
        <v>354.74340000000001</v>
      </c>
      <c r="AR128" s="136" t="s">
        <v>81</v>
      </c>
      <c r="AT128" s="144" t="s">
        <v>74</v>
      </c>
      <c r="AU128" s="144" t="s">
        <v>81</v>
      </c>
      <c r="AY128" s="136" t="s">
        <v>134</v>
      </c>
      <c r="BK128" s="145">
        <f>SUM(BK129:BK222)</f>
        <v>0</v>
      </c>
    </row>
    <row r="129" spans="1:65" s="2" customFormat="1" ht="24">
      <c r="A129" s="32"/>
      <c r="B129" s="148"/>
      <c r="C129" s="149" t="s">
        <v>81</v>
      </c>
      <c r="D129" s="149" t="s">
        <v>136</v>
      </c>
      <c r="E129" s="150" t="s">
        <v>193</v>
      </c>
      <c r="F129" s="151" t="s">
        <v>194</v>
      </c>
      <c r="G129" s="152" t="s">
        <v>167</v>
      </c>
      <c r="H129" s="153">
        <v>415.8</v>
      </c>
      <c r="I129" s="154"/>
      <c r="J129" s="155">
        <f>ROUND(I129*H129,2)</f>
        <v>0</v>
      </c>
      <c r="K129" s="151" t="s">
        <v>168</v>
      </c>
      <c r="L129" s="33"/>
      <c r="M129" s="156" t="s">
        <v>1</v>
      </c>
      <c r="N129" s="157" t="s">
        <v>40</v>
      </c>
      <c r="O129" s="58"/>
      <c r="P129" s="158">
        <f>O129*H129</f>
        <v>0</v>
      </c>
      <c r="Q129" s="158">
        <v>0</v>
      </c>
      <c r="R129" s="158">
        <f>Q129*H129</f>
        <v>0</v>
      </c>
      <c r="S129" s="158">
        <v>0.625</v>
      </c>
      <c r="T129" s="159">
        <f>S129*H129</f>
        <v>259.875</v>
      </c>
      <c r="U129" s="32"/>
      <c r="V129" s="32"/>
      <c r="W129" s="32"/>
      <c r="X129" s="32"/>
      <c r="Y129" s="32"/>
      <c r="Z129" s="32"/>
      <c r="AA129" s="32"/>
      <c r="AB129" s="32"/>
      <c r="AC129" s="32"/>
      <c r="AD129" s="32"/>
      <c r="AE129" s="32"/>
      <c r="AR129" s="160" t="s">
        <v>140</v>
      </c>
      <c r="AT129" s="160" t="s">
        <v>136</v>
      </c>
      <c r="AU129" s="160" t="s">
        <v>83</v>
      </c>
      <c r="AY129" s="17" t="s">
        <v>134</v>
      </c>
      <c r="BE129" s="161">
        <f>IF(N129="základní",J129,0)</f>
        <v>0</v>
      </c>
      <c r="BF129" s="161">
        <f>IF(N129="snížená",J129,0)</f>
        <v>0</v>
      </c>
      <c r="BG129" s="161">
        <f>IF(N129="zákl. přenesená",J129,0)</f>
        <v>0</v>
      </c>
      <c r="BH129" s="161">
        <f>IF(N129="sníž. přenesená",J129,0)</f>
        <v>0</v>
      </c>
      <c r="BI129" s="161">
        <f>IF(N129="nulová",J129,0)</f>
        <v>0</v>
      </c>
      <c r="BJ129" s="17" t="s">
        <v>81</v>
      </c>
      <c r="BK129" s="161">
        <f>ROUND(I129*H129,2)</f>
        <v>0</v>
      </c>
      <c r="BL129" s="17" t="s">
        <v>140</v>
      </c>
      <c r="BM129" s="160" t="s">
        <v>709</v>
      </c>
    </row>
    <row r="130" spans="1:65" s="2" customFormat="1" ht="39">
      <c r="A130" s="32"/>
      <c r="B130" s="33"/>
      <c r="C130" s="32"/>
      <c r="D130" s="162" t="s">
        <v>142</v>
      </c>
      <c r="E130" s="32"/>
      <c r="F130" s="163" t="s">
        <v>196</v>
      </c>
      <c r="G130" s="32"/>
      <c r="H130" s="32"/>
      <c r="I130" s="164"/>
      <c r="J130" s="32"/>
      <c r="K130" s="32"/>
      <c r="L130" s="33"/>
      <c r="M130" s="165"/>
      <c r="N130" s="166"/>
      <c r="O130" s="58"/>
      <c r="P130" s="58"/>
      <c r="Q130" s="58"/>
      <c r="R130" s="58"/>
      <c r="S130" s="58"/>
      <c r="T130" s="59"/>
      <c r="U130" s="32"/>
      <c r="V130" s="32"/>
      <c r="W130" s="32"/>
      <c r="X130" s="32"/>
      <c r="Y130" s="32"/>
      <c r="Z130" s="32"/>
      <c r="AA130" s="32"/>
      <c r="AB130" s="32"/>
      <c r="AC130" s="32"/>
      <c r="AD130" s="32"/>
      <c r="AE130" s="32"/>
      <c r="AT130" s="17" t="s">
        <v>142</v>
      </c>
      <c r="AU130" s="17" t="s">
        <v>83</v>
      </c>
    </row>
    <row r="131" spans="1:65" s="2" customFormat="1" ht="24">
      <c r="A131" s="32"/>
      <c r="B131" s="148"/>
      <c r="C131" s="149" t="s">
        <v>83</v>
      </c>
      <c r="D131" s="149" t="s">
        <v>136</v>
      </c>
      <c r="E131" s="150" t="s">
        <v>198</v>
      </c>
      <c r="F131" s="151" t="s">
        <v>199</v>
      </c>
      <c r="G131" s="152" t="s">
        <v>167</v>
      </c>
      <c r="H131" s="153">
        <v>415.8</v>
      </c>
      <c r="I131" s="154"/>
      <c r="J131" s="155">
        <f>ROUND(I131*H131,2)</f>
        <v>0</v>
      </c>
      <c r="K131" s="151" t="s">
        <v>168</v>
      </c>
      <c r="L131" s="33"/>
      <c r="M131" s="156" t="s">
        <v>1</v>
      </c>
      <c r="N131" s="157" t="s">
        <v>40</v>
      </c>
      <c r="O131" s="58"/>
      <c r="P131" s="158">
        <f>O131*H131</f>
        <v>0</v>
      </c>
      <c r="Q131" s="158">
        <v>0</v>
      </c>
      <c r="R131" s="158">
        <f>Q131*H131</f>
        <v>0</v>
      </c>
      <c r="S131" s="158">
        <v>9.8000000000000004E-2</v>
      </c>
      <c r="T131" s="159">
        <f>S131*H131</f>
        <v>40.748400000000004</v>
      </c>
      <c r="U131" s="32"/>
      <c r="V131" s="32"/>
      <c r="W131" s="32"/>
      <c r="X131" s="32"/>
      <c r="Y131" s="32"/>
      <c r="Z131" s="32"/>
      <c r="AA131" s="32"/>
      <c r="AB131" s="32"/>
      <c r="AC131" s="32"/>
      <c r="AD131" s="32"/>
      <c r="AE131" s="32"/>
      <c r="AR131" s="160" t="s">
        <v>140</v>
      </c>
      <c r="AT131" s="160" t="s">
        <v>136</v>
      </c>
      <c r="AU131" s="160" t="s">
        <v>83</v>
      </c>
      <c r="AY131" s="17" t="s">
        <v>134</v>
      </c>
      <c r="BE131" s="161">
        <f>IF(N131="základní",J131,0)</f>
        <v>0</v>
      </c>
      <c r="BF131" s="161">
        <f>IF(N131="snížená",J131,0)</f>
        <v>0</v>
      </c>
      <c r="BG131" s="161">
        <f>IF(N131="zákl. přenesená",J131,0)</f>
        <v>0</v>
      </c>
      <c r="BH131" s="161">
        <f>IF(N131="sníž. přenesená",J131,0)</f>
        <v>0</v>
      </c>
      <c r="BI131" s="161">
        <f>IF(N131="nulová",J131,0)</f>
        <v>0</v>
      </c>
      <c r="BJ131" s="17" t="s">
        <v>81</v>
      </c>
      <c r="BK131" s="161">
        <f>ROUND(I131*H131,2)</f>
        <v>0</v>
      </c>
      <c r="BL131" s="17" t="s">
        <v>140</v>
      </c>
      <c r="BM131" s="160" t="s">
        <v>710</v>
      </c>
    </row>
    <row r="132" spans="1:65" s="2" customFormat="1" ht="39">
      <c r="A132" s="32"/>
      <c r="B132" s="33"/>
      <c r="C132" s="32"/>
      <c r="D132" s="162" t="s">
        <v>142</v>
      </c>
      <c r="E132" s="32"/>
      <c r="F132" s="163" t="s">
        <v>201</v>
      </c>
      <c r="G132" s="32"/>
      <c r="H132" s="32"/>
      <c r="I132" s="164"/>
      <c r="J132" s="32"/>
      <c r="K132" s="32"/>
      <c r="L132" s="33"/>
      <c r="M132" s="165"/>
      <c r="N132" s="166"/>
      <c r="O132" s="58"/>
      <c r="P132" s="58"/>
      <c r="Q132" s="58"/>
      <c r="R132" s="58"/>
      <c r="S132" s="58"/>
      <c r="T132" s="59"/>
      <c r="U132" s="32"/>
      <c r="V132" s="32"/>
      <c r="W132" s="32"/>
      <c r="X132" s="32"/>
      <c r="Y132" s="32"/>
      <c r="Z132" s="32"/>
      <c r="AA132" s="32"/>
      <c r="AB132" s="32"/>
      <c r="AC132" s="32"/>
      <c r="AD132" s="32"/>
      <c r="AE132" s="32"/>
      <c r="AT132" s="17" t="s">
        <v>142</v>
      </c>
      <c r="AU132" s="17" t="s">
        <v>83</v>
      </c>
    </row>
    <row r="133" spans="1:65" s="2" customFormat="1" ht="19.5">
      <c r="A133" s="32"/>
      <c r="B133" s="33"/>
      <c r="C133" s="32"/>
      <c r="D133" s="162" t="s">
        <v>144</v>
      </c>
      <c r="E133" s="32"/>
      <c r="F133" s="167" t="s">
        <v>145</v>
      </c>
      <c r="G133" s="32"/>
      <c r="H133" s="32"/>
      <c r="I133" s="164"/>
      <c r="J133" s="32"/>
      <c r="K133" s="32"/>
      <c r="L133" s="33"/>
      <c r="M133" s="165"/>
      <c r="N133" s="166"/>
      <c r="O133" s="58"/>
      <c r="P133" s="58"/>
      <c r="Q133" s="58"/>
      <c r="R133" s="58"/>
      <c r="S133" s="58"/>
      <c r="T133" s="59"/>
      <c r="U133" s="32"/>
      <c r="V133" s="32"/>
      <c r="W133" s="32"/>
      <c r="X133" s="32"/>
      <c r="Y133" s="32"/>
      <c r="Z133" s="32"/>
      <c r="AA133" s="32"/>
      <c r="AB133" s="32"/>
      <c r="AC133" s="32"/>
      <c r="AD133" s="32"/>
      <c r="AE133" s="32"/>
      <c r="AT133" s="17" t="s">
        <v>144</v>
      </c>
      <c r="AU133" s="17" t="s">
        <v>83</v>
      </c>
    </row>
    <row r="134" spans="1:65" s="14" customFormat="1" ht="11.25">
      <c r="B134" s="176"/>
      <c r="D134" s="162" t="s">
        <v>146</v>
      </c>
      <c r="E134" s="177" t="s">
        <v>1</v>
      </c>
      <c r="F134" s="178" t="s">
        <v>711</v>
      </c>
      <c r="H134" s="177" t="s">
        <v>1</v>
      </c>
      <c r="I134" s="179"/>
      <c r="L134" s="176"/>
      <c r="M134" s="180"/>
      <c r="N134" s="181"/>
      <c r="O134" s="181"/>
      <c r="P134" s="181"/>
      <c r="Q134" s="181"/>
      <c r="R134" s="181"/>
      <c r="S134" s="181"/>
      <c r="T134" s="182"/>
      <c r="AT134" s="177" t="s">
        <v>146</v>
      </c>
      <c r="AU134" s="177" t="s">
        <v>83</v>
      </c>
      <c r="AV134" s="14" t="s">
        <v>81</v>
      </c>
      <c r="AW134" s="14" t="s">
        <v>32</v>
      </c>
      <c r="AX134" s="14" t="s">
        <v>75</v>
      </c>
      <c r="AY134" s="177" t="s">
        <v>134</v>
      </c>
    </row>
    <row r="135" spans="1:65" s="13" customFormat="1" ht="11.25">
      <c r="B135" s="168"/>
      <c r="D135" s="162" t="s">
        <v>146</v>
      </c>
      <c r="E135" s="169" t="s">
        <v>1</v>
      </c>
      <c r="F135" s="170" t="s">
        <v>712</v>
      </c>
      <c r="H135" s="171">
        <v>415.8</v>
      </c>
      <c r="I135" s="172"/>
      <c r="L135" s="168"/>
      <c r="M135" s="173"/>
      <c r="N135" s="174"/>
      <c r="O135" s="174"/>
      <c r="P135" s="174"/>
      <c r="Q135" s="174"/>
      <c r="R135" s="174"/>
      <c r="S135" s="174"/>
      <c r="T135" s="175"/>
      <c r="AT135" s="169" t="s">
        <v>146</v>
      </c>
      <c r="AU135" s="169" t="s">
        <v>83</v>
      </c>
      <c r="AV135" s="13" t="s">
        <v>83</v>
      </c>
      <c r="AW135" s="13" t="s">
        <v>32</v>
      </c>
      <c r="AX135" s="13" t="s">
        <v>81</v>
      </c>
      <c r="AY135" s="169" t="s">
        <v>134</v>
      </c>
    </row>
    <row r="136" spans="1:65" s="2" customFormat="1" ht="16.5" customHeight="1">
      <c r="A136" s="32"/>
      <c r="B136" s="148"/>
      <c r="C136" s="149" t="s">
        <v>151</v>
      </c>
      <c r="D136" s="149" t="s">
        <v>136</v>
      </c>
      <c r="E136" s="150" t="s">
        <v>205</v>
      </c>
      <c r="F136" s="151" t="s">
        <v>206</v>
      </c>
      <c r="G136" s="152" t="s">
        <v>207</v>
      </c>
      <c r="H136" s="153">
        <v>264</v>
      </c>
      <c r="I136" s="154"/>
      <c r="J136" s="155">
        <f>ROUND(I136*H136,2)</f>
        <v>0</v>
      </c>
      <c r="K136" s="151" t="s">
        <v>168</v>
      </c>
      <c r="L136" s="33"/>
      <c r="M136" s="156" t="s">
        <v>1</v>
      </c>
      <c r="N136" s="157" t="s">
        <v>40</v>
      </c>
      <c r="O136" s="58"/>
      <c r="P136" s="158">
        <f>O136*H136</f>
        <v>0</v>
      </c>
      <c r="Q136" s="158">
        <v>0</v>
      </c>
      <c r="R136" s="158">
        <f>Q136*H136</f>
        <v>0</v>
      </c>
      <c r="S136" s="158">
        <v>0.20499999999999999</v>
      </c>
      <c r="T136" s="159">
        <f>S136*H136</f>
        <v>54.12</v>
      </c>
      <c r="U136" s="32"/>
      <c r="V136" s="32"/>
      <c r="W136" s="32"/>
      <c r="X136" s="32"/>
      <c r="Y136" s="32"/>
      <c r="Z136" s="32"/>
      <c r="AA136" s="32"/>
      <c r="AB136" s="32"/>
      <c r="AC136" s="32"/>
      <c r="AD136" s="32"/>
      <c r="AE136" s="32"/>
      <c r="AR136" s="160" t="s">
        <v>140</v>
      </c>
      <c r="AT136" s="160" t="s">
        <v>136</v>
      </c>
      <c r="AU136" s="160" t="s">
        <v>83</v>
      </c>
      <c r="AY136" s="17" t="s">
        <v>134</v>
      </c>
      <c r="BE136" s="161">
        <f>IF(N136="základní",J136,0)</f>
        <v>0</v>
      </c>
      <c r="BF136" s="161">
        <f>IF(N136="snížená",J136,0)</f>
        <v>0</v>
      </c>
      <c r="BG136" s="161">
        <f>IF(N136="zákl. přenesená",J136,0)</f>
        <v>0</v>
      </c>
      <c r="BH136" s="161">
        <f>IF(N136="sníž. přenesená",J136,0)</f>
        <v>0</v>
      </c>
      <c r="BI136" s="161">
        <f>IF(N136="nulová",J136,0)</f>
        <v>0</v>
      </c>
      <c r="BJ136" s="17" t="s">
        <v>81</v>
      </c>
      <c r="BK136" s="161">
        <f>ROUND(I136*H136,2)</f>
        <v>0</v>
      </c>
      <c r="BL136" s="17" t="s">
        <v>140</v>
      </c>
      <c r="BM136" s="160" t="s">
        <v>713</v>
      </c>
    </row>
    <row r="137" spans="1:65" s="2" customFormat="1" ht="29.25">
      <c r="A137" s="32"/>
      <c r="B137" s="33"/>
      <c r="C137" s="32"/>
      <c r="D137" s="162" t="s">
        <v>142</v>
      </c>
      <c r="E137" s="32"/>
      <c r="F137" s="163" t="s">
        <v>209</v>
      </c>
      <c r="G137" s="32"/>
      <c r="H137" s="32"/>
      <c r="I137" s="164"/>
      <c r="J137" s="32"/>
      <c r="K137" s="32"/>
      <c r="L137" s="33"/>
      <c r="M137" s="165"/>
      <c r="N137" s="166"/>
      <c r="O137" s="58"/>
      <c r="P137" s="58"/>
      <c r="Q137" s="58"/>
      <c r="R137" s="58"/>
      <c r="S137" s="58"/>
      <c r="T137" s="59"/>
      <c r="U137" s="32"/>
      <c r="V137" s="32"/>
      <c r="W137" s="32"/>
      <c r="X137" s="32"/>
      <c r="Y137" s="32"/>
      <c r="Z137" s="32"/>
      <c r="AA137" s="32"/>
      <c r="AB137" s="32"/>
      <c r="AC137" s="32"/>
      <c r="AD137" s="32"/>
      <c r="AE137" s="32"/>
      <c r="AT137" s="17" t="s">
        <v>142</v>
      </c>
      <c r="AU137" s="17" t="s">
        <v>83</v>
      </c>
    </row>
    <row r="138" spans="1:65" s="2" customFormat="1" ht="19.5">
      <c r="A138" s="32"/>
      <c r="B138" s="33"/>
      <c r="C138" s="32"/>
      <c r="D138" s="162" t="s">
        <v>144</v>
      </c>
      <c r="E138" s="32"/>
      <c r="F138" s="167" t="s">
        <v>145</v>
      </c>
      <c r="G138" s="32"/>
      <c r="H138" s="32"/>
      <c r="I138" s="164"/>
      <c r="J138" s="32"/>
      <c r="K138" s="32"/>
      <c r="L138" s="33"/>
      <c r="M138" s="165"/>
      <c r="N138" s="166"/>
      <c r="O138" s="58"/>
      <c r="P138" s="58"/>
      <c r="Q138" s="58"/>
      <c r="R138" s="58"/>
      <c r="S138" s="58"/>
      <c r="T138" s="59"/>
      <c r="U138" s="32"/>
      <c r="V138" s="32"/>
      <c r="W138" s="32"/>
      <c r="X138" s="32"/>
      <c r="Y138" s="32"/>
      <c r="Z138" s="32"/>
      <c r="AA138" s="32"/>
      <c r="AB138" s="32"/>
      <c r="AC138" s="32"/>
      <c r="AD138" s="32"/>
      <c r="AE138" s="32"/>
      <c r="AT138" s="17" t="s">
        <v>144</v>
      </c>
      <c r="AU138" s="17" t="s">
        <v>83</v>
      </c>
    </row>
    <row r="139" spans="1:65" s="13" customFormat="1" ht="11.25">
      <c r="B139" s="168"/>
      <c r="D139" s="162" t="s">
        <v>146</v>
      </c>
      <c r="E139" s="169" t="s">
        <v>1</v>
      </c>
      <c r="F139" s="170" t="s">
        <v>714</v>
      </c>
      <c r="H139" s="171">
        <v>264</v>
      </c>
      <c r="I139" s="172"/>
      <c r="L139" s="168"/>
      <c r="M139" s="173"/>
      <c r="N139" s="174"/>
      <c r="O139" s="174"/>
      <c r="P139" s="174"/>
      <c r="Q139" s="174"/>
      <c r="R139" s="174"/>
      <c r="S139" s="174"/>
      <c r="T139" s="175"/>
      <c r="AT139" s="169" t="s">
        <v>146</v>
      </c>
      <c r="AU139" s="169" t="s">
        <v>83</v>
      </c>
      <c r="AV139" s="13" t="s">
        <v>83</v>
      </c>
      <c r="AW139" s="13" t="s">
        <v>32</v>
      </c>
      <c r="AX139" s="13" t="s">
        <v>81</v>
      </c>
      <c r="AY139" s="169" t="s">
        <v>134</v>
      </c>
    </row>
    <row r="140" spans="1:65" s="2" customFormat="1" ht="24">
      <c r="A140" s="32"/>
      <c r="B140" s="148"/>
      <c r="C140" s="149" t="s">
        <v>140</v>
      </c>
      <c r="D140" s="149" t="s">
        <v>136</v>
      </c>
      <c r="E140" s="150" t="s">
        <v>216</v>
      </c>
      <c r="F140" s="151" t="s">
        <v>217</v>
      </c>
      <c r="G140" s="152" t="s">
        <v>167</v>
      </c>
      <c r="H140" s="153">
        <v>250</v>
      </c>
      <c r="I140" s="154"/>
      <c r="J140" s="155">
        <f>ROUND(I140*H140,2)</f>
        <v>0</v>
      </c>
      <c r="K140" s="151" t="s">
        <v>168</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140</v>
      </c>
      <c r="AT140" s="160" t="s">
        <v>136</v>
      </c>
      <c r="AU140" s="160" t="s">
        <v>83</v>
      </c>
      <c r="AY140" s="17" t="s">
        <v>134</v>
      </c>
      <c r="BE140" s="161">
        <f>IF(N140="základní",J140,0)</f>
        <v>0</v>
      </c>
      <c r="BF140" s="161">
        <f>IF(N140="snížená",J140,0)</f>
        <v>0</v>
      </c>
      <c r="BG140" s="161">
        <f>IF(N140="zákl. přenesená",J140,0)</f>
        <v>0</v>
      </c>
      <c r="BH140" s="161">
        <f>IF(N140="sníž. přenesená",J140,0)</f>
        <v>0</v>
      </c>
      <c r="BI140" s="161">
        <f>IF(N140="nulová",J140,0)</f>
        <v>0</v>
      </c>
      <c r="BJ140" s="17" t="s">
        <v>81</v>
      </c>
      <c r="BK140" s="161">
        <f>ROUND(I140*H140,2)</f>
        <v>0</v>
      </c>
      <c r="BL140" s="17" t="s">
        <v>140</v>
      </c>
      <c r="BM140" s="160" t="s">
        <v>715</v>
      </c>
    </row>
    <row r="141" spans="1:65" s="2" customFormat="1" ht="19.5">
      <c r="A141" s="32"/>
      <c r="B141" s="33"/>
      <c r="C141" s="32"/>
      <c r="D141" s="162" t="s">
        <v>142</v>
      </c>
      <c r="E141" s="32"/>
      <c r="F141" s="163" t="s">
        <v>219</v>
      </c>
      <c r="G141" s="32"/>
      <c r="H141" s="32"/>
      <c r="I141" s="164"/>
      <c r="J141" s="32"/>
      <c r="K141" s="32"/>
      <c r="L141" s="33"/>
      <c r="M141" s="165"/>
      <c r="N141" s="166"/>
      <c r="O141" s="58"/>
      <c r="P141" s="58"/>
      <c r="Q141" s="58"/>
      <c r="R141" s="58"/>
      <c r="S141" s="58"/>
      <c r="T141" s="59"/>
      <c r="U141" s="32"/>
      <c r="V141" s="32"/>
      <c r="W141" s="32"/>
      <c r="X141" s="32"/>
      <c r="Y141" s="32"/>
      <c r="Z141" s="32"/>
      <c r="AA141" s="32"/>
      <c r="AB141" s="32"/>
      <c r="AC141" s="32"/>
      <c r="AD141" s="32"/>
      <c r="AE141" s="32"/>
      <c r="AT141" s="17" t="s">
        <v>142</v>
      </c>
      <c r="AU141" s="17" t="s">
        <v>83</v>
      </c>
    </row>
    <row r="142" spans="1:65" s="2" customFormat="1" ht="19.5">
      <c r="A142" s="32"/>
      <c r="B142" s="33"/>
      <c r="C142" s="32"/>
      <c r="D142" s="162" t="s">
        <v>144</v>
      </c>
      <c r="E142" s="32"/>
      <c r="F142" s="167" t="s">
        <v>145</v>
      </c>
      <c r="G142" s="32"/>
      <c r="H142" s="32"/>
      <c r="I142" s="164"/>
      <c r="J142" s="32"/>
      <c r="K142" s="32"/>
      <c r="L142" s="33"/>
      <c r="M142" s="165"/>
      <c r="N142" s="166"/>
      <c r="O142" s="58"/>
      <c r="P142" s="58"/>
      <c r="Q142" s="58"/>
      <c r="R142" s="58"/>
      <c r="S142" s="58"/>
      <c r="T142" s="59"/>
      <c r="U142" s="32"/>
      <c r="V142" s="32"/>
      <c r="W142" s="32"/>
      <c r="X142" s="32"/>
      <c r="Y142" s="32"/>
      <c r="Z142" s="32"/>
      <c r="AA142" s="32"/>
      <c r="AB142" s="32"/>
      <c r="AC142" s="32"/>
      <c r="AD142" s="32"/>
      <c r="AE142" s="32"/>
      <c r="AT142" s="17" t="s">
        <v>144</v>
      </c>
      <c r="AU142" s="17" t="s">
        <v>83</v>
      </c>
    </row>
    <row r="143" spans="1:65" s="14" customFormat="1" ht="11.25">
      <c r="B143" s="176"/>
      <c r="D143" s="162" t="s">
        <v>146</v>
      </c>
      <c r="E143" s="177" t="s">
        <v>1</v>
      </c>
      <c r="F143" s="178" t="s">
        <v>220</v>
      </c>
      <c r="H143" s="177" t="s">
        <v>1</v>
      </c>
      <c r="I143" s="179"/>
      <c r="L143" s="176"/>
      <c r="M143" s="180"/>
      <c r="N143" s="181"/>
      <c r="O143" s="181"/>
      <c r="P143" s="181"/>
      <c r="Q143" s="181"/>
      <c r="R143" s="181"/>
      <c r="S143" s="181"/>
      <c r="T143" s="182"/>
      <c r="AT143" s="177" t="s">
        <v>146</v>
      </c>
      <c r="AU143" s="177" t="s">
        <v>83</v>
      </c>
      <c r="AV143" s="14" t="s">
        <v>81</v>
      </c>
      <c r="AW143" s="14" t="s">
        <v>32</v>
      </c>
      <c r="AX143" s="14" t="s">
        <v>75</v>
      </c>
      <c r="AY143" s="177" t="s">
        <v>134</v>
      </c>
    </row>
    <row r="144" spans="1:65" s="13" customFormat="1" ht="11.25">
      <c r="B144" s="168"/>
      <c r="D144" s="162" t="s">
        <v>146</v>
      </c>
      <c r="E144" s="169" t="s">
        <v>1</v>
      </c>
      <c r="F144" s="170" t="s">
        <v>716</v>
      </c>
      <c r="H144" s="171">
        <v>250</v>
      </c>
      <c r="I144" s="172"/>
      <c r="L144" s="168"/>
      <c r="M144" s="173"/>
      <c r="N144" s="174"/>
      <c r="O144" s="174"/>
      <c r="P144" s="174"/>
      <c r="Q144" s="174"/>
      <c r="R144" s="174"/>
      <c r="S144" s="174"/>
      <c r="T144" s="175"/>
      <c r="AT144" s="169" t="s">
        <v>146</v>
      </c>
      <c r="AU144" s="169" t="s">
        <v>83</v>
      </c>
      <c r="AV144" s="13" t="s">
        <v>83</v>
      </c>
      <c r="AW144" s="13" t="s">
        <v>32</v>
      </c>
      <c r="AX144" s="13" t="s">
        <v>81</v>
      </c>
      <c r="AY144" s="169" t="s">
        <v>134</v>
      </c>
    </row>
    <row r="145" spans="1:65" s="2" customFormat="1" ht="36">
      <c r="A145" s="32"/>
      <c r="B145" s="148"/>
      <c r="C145" s="149" t="s">
        <v>159</v>
      </c>
      <c r="D145" s="149" t="s">
        <v>136</v>
      </c>
      <c r="E145" s="150" t="s">
        <v>321</v>
      </c>
      <c r="F145" s="151" t="s">
        <v>322</v>
      </c>
      <c r="G145" s="152" t="s">
        <v>213</v>
      </c>
      <c r="H145" s="153">
        <v>25</v>
      </c>
      <c r="I145" s="154"/>
      <c r="J145" s="155">
        <f>ROUND(I145*H145,2)</f>
        <v>0</v>
      </c>
      <c r="K145" s="151" t="s">
        <v>168</v>
      </c>
      <c r="L145" s="33"/>
      <c r="M145" s="156" t="s">
        <v>1</v>
      </c>
      <c r="N145" s="157" t="s">
        <v>40</v>
      </c>
      <c r="O145" s="58"/>
      <c r="P145" s="158">
        <f>O145*H145</f>
        <v>0</v>
      </c>
      <c r="Q145" s="158">
        <v>0</v>
      </c>
      <c r="R145" s="158">
        <f>Q145*H145</f>
        <v>0</v>
      </c>
      <c r="S145" s="158">
        <v>0</v>
      </c>
      <c r="T145" s="159">
        <f>S145*H145</f>
        <v>0</v>
      </c>
      <c r="U145" s="32"/>
      <c r="V145" s="32"/>
      <c r="W145" s="32"/>
      <c r="X145" s="32"/>
      <c r="Y145" s="32"/>
      <c r="Z145" s="32"/>
      <c r="AA145" s="32"/>
      <c r="AB145" s="32"/>
      <c r="AC145" s="32"/>
      <c r="AD145" s="32"/>
      <c r="AE145" s="32"/>
      <c r="AR145" s="160" t="s">
        <v>140</v>
      </c>
      <c r="AT145" s="160" t="s">
        <v>136</v>
      </c>
      <c r="AU145" s="160" t="s">
        <v>83</v>
      </c>
      <c r="AY145" s="17" t="s">
        <v>134</v>
      </c>
      <c r="BE145" s="161">
        <f>IF(N145="základní",J145,0)</f>
        <v>0</v>
      </c>
      <c r="BF145" s="161">
        <f>IF(N145="snížená",J145,0)</f>
        <v>0</v>
      </c>
      <c r="BG145" s="161">
        <f>IF(N145="zákl. přenesená",J145,0)</f>
        <v>0</v>
      </c>
      <c r="BH145" s="161">
        <f>IF(N145="sníž. přenesená",J145,0)</f>
        <v>0</v>
      </c>
      <c r="BI145" s="161">
        <f>IF(N145="nulová",J145,0)</f>
        <v>0</v>
      </c>
      <c r="BJ145" s="17" t="s">
        <v>81</v>
      </c>
      <c r="BK145" s="161">
        <f>ROUND(I145*H145,2)</f>
        <v>0</v>
      </c>
      <c r="BL145" s="17" t="s">
        <v>140</v>
      </c>
      <c r="BM145" s="160" t="s">
        <v>717</v>
      </c>
    </row>
    <row r="146" spans="1:65" s="2" customFormat="1" ht="39">
      <c r="A146" s="32"/>
      <c r="B146" s="33"/>
      <c r="C146" s="32"/>
      <c r="D146" s="162" t="s">
        <v>142</v>
      </c>
      <c r="E146" s="32"/>
      <c r="F146" s="163" t="s">
        <v>324</v>
      </c>
      <c r="G146" s="32"/>
      <c r="H146" s="32"/>
      <c r="I146" s="164"/>
      <c r="J146" s="32"/>
      <c r="K146" s="32"/>
      <c r="L146" s="33"/>
      <c r="M146" s="165"/>
      <c r="N146" s="166"/>
      <c r="O146" s="58"/>
      <c r="P146" s="58"/>
      <c r="Q146" s="58"/>
      <c r="R146" s="58"/>
      <c r="S146" s="58"/>
      <c r="T146" s="59"/>
      <c r="U146" s="32"/>
      <c r="V146" s="32"/>
      <c r="W146" s="32"/>
      <c r="X146" s="32"/>
      <c r="Y146" s="32"/>
      <c r="Z146" s="32"/>
      <c r="AA146" s="32"/>
      <c r="AB146" s="32"/>
      <c r="AC146" s="32"/>
      <c r="AD146" s="32"/>
      <c r="AE146" s="32"/>
      <c r="AT146" s="17" t="s">
        <v>142</v>
      </c>
      <c r="AU146" s="17" t="s">
        <v>83</v>
      </c>
    </row>
    <row r="147" spans="1:65" s="14" customFormat="1" ht="11.25">
      <c r="B147" s="176"/>
      <c r="D147" s="162" t="s">
        <v>146</v>
      </c>
      <c r="E147" s="177" t="s">
        <v>1</v>
      </c>
      <c r="F147" s="178" t="s">
        <v>325</v>
      </c>
      <c r="H147" s="177" t="s">
        <v>1</v>
      </c>
      <c r="I147" s="179"/>
      <c r="L147" s="176"/>
      <c r="M147" s="180"/>
      <c r="N147" s="181"/>
      <c r="O147" s="181"/>
      <c r="P147" s="181"/>
      <c r="Q147" s="181"/>
      <c r="R147" s="181"/>
      <c r="S147" s="181"/>
      <c r="T147" s="182"/>
      <c r="AT147" s="177" t="s">
        <v>146</v>
      </c>
      <c r="AU147" s="177" t="s">
        <v>83</v>
      </c>
      <c r="AV147" s="14" t="s">
        <v>81</v>
      </c>
      <c r="AW147" s="14" t="s">
        <v>32</v>
      </c>
      <c r="AX147" s="14" t="s">
        <v>75</v>
      </c>
      <c r="AY147" s="177" t="s">
        <v>134</v>
      </c>
    </row>
    <row r="148" spans="1:65" s="13" customFormat="1" ht="11.25">
      <c r="B148" s="168"/>
      <c r="D148" s="162" t="s">
        <v>146</v>
      </c>
      <c r="E148" s="169" t="s">
        <v>1</v>
      </c>
      <c r="F148" s="170" t="s">
        <v>718</v>
      </c>
      <c r="H148" s="171">
        <v>25</v>
      </c>
      <c r="I148" s="172"/>
      <c r="L148" s="168"/>
      <c r="M148" s="173"/>
      <c r="N148" s="174"/>
      <c r="O148" s="174"/>
      <c r="P148" s="174"/>
      <c r="Q148" s="174"/>
      <c r="R148" s="174"/>
      <c r="S148" s="174"/>
      <c r="T148" s="175"/>
      <c r="AT148" s="169" t="s">
        <v>146</v>
      </c>
      <c r="AU148" s="169" t="s">
        <v>83</v>
      </c>
      <c r="AV148" s="13" t="s">
        <v>83</v>
      </c>
      <c r="AW148" s="13" t="s">
        <v>32</v>
      </c>
      <c r="AX148" s="13" t="s">
        <v>81</v>
      </c>
      <c r="AY148" s="169" t="s">
        <v>134</v>
      </c>
    </row>
    <row r="149" spans="1:65" s="2" customFormat="1" ht="36">
      <c r="A149" s="32"/>
      <c r="B149" s="148"/>
      <c r="C149" s="149" t="s">
        <v>164</v>
      </c>
      <c r="D149" s="149" t="s">
        <v>136</v>
      </c>
      <c r="E149" s="150" t="s">
        <v>330</v>
      </c>
      <c r="F149" s="151" t="s">
        <v>331</v>
      </c>
      <c r="G149" s="152" t="s">
        <v>213</v>
      </c>
      <c r="H149" s="153">
        <v>25</v>
      </c>
      <c r="I149" s="154"/>
      <c r="J149" s="155">
        <f>ROUND(I149*H149,2)</f>
        <v>0</v>
      </c>
      <c r="K149" s="151" t="s">
        <v>1</v>
      </c>
      <c r="L149" s="33"/>
      <c r="M149" s="156" t="s">
        <v>1</v>
      </c>
      <c r="N149" s="157" t="s">
        <v>40</v>
      </c>
      <c r="O149" s="58"/>
      <c r="P149" s="158">
        <f>O149*H149</f>
        <v>0</v>
      </c>
      <c r="Q149" s="158">
        <v>0</v>
      </c>
      <c r="R149" s="158">
        <f>Q149*H149</f>
        <v>0</v>
      </c>
      <c r="S149" s="158">
        <v>0</v>
      </c>
      <c r="T149" s="159">
        <f>S149*H149</f>
        <v>0</v>
      </c>
      <c r="U149" s="32"/>
      <c r="V149" s="32"/>
      <c r="W149" s="32"/>
      <c r="X149" s="32"/>
      <c r="Y149" s="32"/>
      <c r="Z149" s="32"/>
      <c r="AA149" s="32"/>
      <c r="AB149" s="32"/>
      <c r="AC149" s="32"/>
      <c r="AD149" s="32"/>
      <c r="AE149" s="32"/>
      <c r="AR149" s="160" t="s">
        <v>140</v>
      </c>
      <c r="AT149" s="160" t="s">
        <v>136</v>
      </c>
      <c r="AU149" s="160" t="s">
        <v>83</v>
      </c>
      <c r="AY149" s="17" t="s">
        <v>134</v>
      </c>
      <c r="BE149" s="161">
        <f>IF(N149="základní",J149,0)</f>
        <v>0</v>
      </c>
      <c r="BF149" s="161">
        <f>IF(N149="snížená",J149,0)</f>
        <v>0</v>
      </c>
      <c r="BG149" s="161">
        <f>IF(N149="zákl. přenesená",J149,0)</f>
        <v>0</v>
      </c>
      <c r="BH149" s="161">
        <f>IF(N149="sníž. přenesená",J149,0)</f>
        <v>0</v>
      </c>
      <c r="BI149" s="161">
        <f>IF(N149="nulová",J149,0)</f>
        <v>0</v>
      </c>
      <c r="BJ149" s="17" t="s">
        <v>81</v>
      </c>
      <c r="BK149" s="161">
        <f>ROUND(I149*H149,2)</f>
        <v>0</v>
      </c>
      <c r="BL149" s="17" t="s">
        <v>140</v>
      </c>
      <c r="BM149" s="160" t="s">
        <v>719</v>
      </c>
    </row>
    <row r="150" spans="1:65" s="2" customFormat="1" ht="39">
      <c r="A150" s="32"/>
      <c r="B150" s="33"/>
      <c r="C150" s="32"/>
      <c r="D150" s="162" t="s">
        <v>142</v>
      </c>
      <c r="E150" s="32"/>
      <c r="F150" s="163" t="s">
        <v>324</v>
      </c>
      <c r="G150" s="32"/>
      <c r="H150" s="32"/>
      <c r="I150" s="164"/>
      <c r="J150" s="32"/>
      <c r="K150" s="32"/>
      <c r="L150" s="33"/>
      <c r="M150" s="165"/>
      <c r="N150" s="166"/>
      <c r="O150" s="58"/>
      <c r="P150" s="58"/>
      <c r="Q150" s="58"/>
      <c r="R150" s="58"/>
      <c r="S150" s="58"/>
      <c r="T150" s="59"/>
      <c r="U150" s="32"/>
      <c r="V150" s="32"/>
      <c r="W150" s="32"/>
      <c r="X150" s="32"/>
      <c r="Y150" s="32"/>
      <c r="Z150" s="32"/>
      <c r="AA150" s="32"/>
      <c r="AB150" s="32"/>
      <c r="AC150" s="32"/>
      <c r="AD150" s="32"/>
      <c r="AE150" s="32"/>
      <c r="AT150" s="17" t="s">
        <v>142</v>
      </c>
      <c r="AU150" s="17" t="s">
        <v>83</v>
      </c>
    </row>
    <row r="151" spans="1:65" s="2" customFormat="1" ht="33" customHeight="1">
      <c r="A151" s="32"/>
      <c r="B151" s="148"/>
      <c r="C151" s="149" t="s">
        <v>171</v>
      </c>
      <c r="D151" s="149" t="s">
        <v>136</v>
      </c>
      <c r="E151" s="150" t="s">
        <v>348</v>
      </c>
      <c r="F151" s="151" t="s">
        <v>349</v>
      </c>
      <c r="G151" s="152" t="s">
        <v>213</v>
      </c>
      <c r="H151" s="153">
        <v>25</v>
      </c>
      <c r="I151" s="154"/>
      <c r="J151" s="155">
        <f>ROUND(I151*H151,2)</f>
        <v>0</v>
      </c>
      <c r="K151" s="151" t="s">
        <v>168</v>
      </c>
      <c r="L151" s="33"/>
      <c r="M151" s="156" t="s">
        <v>1</v>
      </c>
      <c r="N151" s="157" t="s">
        <v>40</v>
      </c>
      <c r="O151" s="58"/>
      <c r="P151" s="158">
        <f>O151*H151</f>
        <v>0</v>
      </c>
      <c r="Q151" s="158">
        <v>0</v>
      </c>
      <c r="R151" s="158">
        <f>Q151*H151</f>
        <v>0</v>
      </c>
      <c r="S151" s="158">
        <v>0</v>
      </c>
      <c r="T151" s="159">
        <f>S151*H151</f>
        <v>0</v>
      </c>
      <c r="U151" s="32"/>
      <c r="V151" s="32"/>
      <c r="W151" s="32"/>
      <c r="X151" s="32"/>
      <c r="Y151" s="32"/>
      <c r="Z151" s="32"/>
      <c r="AA151" s="32"/>
      <c r="AB151" s="32"/>
      <c r="AC151" s="32"/>
      <c r="AD151" s="32"/>
      <c r="AE151" s="32"/>
      <c r="AR151" s="160" t="s">
        <v>140</v>
      </c>
      <c r="AT151" s="160" t="s">
        <v>136</v>
      </c>
      <c r="AU151" s="160" t="s">
        <v>83</v>
      </c>
      <c r="AY151" s="17" t="s">
        <v>134</v>
      </c>
      <c r="BE151" s="161">
        <f>IF(N151="základní",J151,0)</f>
        <v>0</v>
      </c>
      <c r="BF151" s="161">
        <f>IF(N151="snížená",J151,0)</f>
        <v>0</v>
      </c>
      <c r="BG151" s="161">
        <f>IF(N151="zákl. přenesená",J151,0)</f>
        <v>0</v>
      </c>
      <c r="BH151" s="161">
        <f>IF(N151="sníž. přenesená",J151,0)</f>
        <v>0</v>
      </c>
      <c r="BI151" s="161">
        <f>IF(N151="nulová",J151,0)</f>
        <v>0</v>
      </c>
      <c r="BJ151" s="17" t="s">
        <v>81</v>
      </c>
      <c r="BK151" s="161">
        <f>ROUND(I151*H151,2)</f>
        <v>0</v>
      </c>
      <c r="BL151" s="17" t="s">
        <v>140</v>
      </c>
      <c r="BM151" s="160" t="s">
        <v>720</v>
      </c>
    </row>
    <row r="152" spans="1:65" s="2" customFormat="1" ht="29.25">
      <c r="A152" s="32"/>
      <c r="B152" s="33"/>
      <c r="C152" s="32"/>
      <c r="D152" s="162" t="s">
        <v>142</v>
      </c>
      <c r="E152" s="32"/>
      <c r="F152" s="163" t="s">
        <v>351</v>
      </c>
      <c r="G152" s="32"/>
      <c r="H152" s="32"/>
      <c r="I152" s="164"/>
      <c r="J152" s="32"/>
      <c r="K152" s="32"/>
      <c r="L152" s="33"/>
      <c r="M152" s="165"/>
      <c r="N152" s="166"/>
      <c r="O152" s="58"/>
      <c r="P152" s="58"/>
      <c r="Q152" s="58"/>
      <c r="R152" s="58"/>
      <c r="S152" s="58"/>
      <c r="T152" s="59"/>
      <c r="U152" s="32"/>
      <c r="V152" s="32"/>
      <c r="W152" s="32"/>
      <c r="X152" s="32"/>
      <c r="Y152" s="32"/>
      <c r="Z152" s="32"/>
      <c r="AA152" s="32"/>
      <c r="AB152" s="32"/>
      <c r="AC152" s="32"/>
      <c r="AD152" s="32"/>
      <c r="AE152" s="32"/>
      <c r="AT152" s="17" t="s">
        <v>142</v>
      </c>
      <c r="AU152" s="17" t="s">
        <v>83</v>
      </c>
    </row>
    <row r="153" spans="1:65" s="14" customFormat="1" ht="11.25">
      <c r="B153" s="176"/>
      <c r="D153" s="162" t="s">
        <v>146</v>
      </c>
      <c r="E153" s="177" t="s">
        <v>1</v>
      </c>
      <c r="F153" s="178" t="s">
        <v>325</v>
      </c>
      <c r="H153" s="177" t="s">
        <v>1</v>
      </c>
      <c r="I153" s="179"/>
      <c r="L153" s="176"/>
      <c r="M153" s="180"/>
      <c r="N153" s="181"/>
      <c r="O153" s="181"/>
      <c r="P153" s="181"/>
      <c r="Q153" s="181"/>
      <c r="R153" s="181"/>
      <c r="S153" s="181"/>
      <c r="T153" s="182"/>
      <c r="AT153" s="177" t="s">
        <v>146</v>
      </c>
      <c r="AU153" s="177" t="s">
        <v>83</v>
      </c>
      <c r="AV153" s="14" t="s">
        <v>81</v>
      </c>
      <c r="AW153" s="14" t="s">
        <v>32</v>
      </c>
      <c r="AX153" s="14" t="s">
        <v>75</v>
      </c>
      <c r="AY153" s="177" t="s">
        <v>134</v>
      </c>
    </row>
    <row r="154" spans="1:65" s="13" customFormat="1" ht="11.25">
      <c r="B154" s="168"/>
      <c r="D154" s="162" t="s">
        <v>146</v>
      </c>
      <c r="E154" s="169" t="s">
        <v>1</v>
      </c>
      <c r="F154" s="170" t="s">
        <v>718</v>
      </c>
      <c r="H154" s="171">
        <v>25</v>
      </c>
      <c r="I154" s="172"/>
      <c r="L154" s="168"/>
      <c r="M154" s="173"/>
      <c r="N154" s="174"/>
      <c r="O154" s="174"/>
      <c r="P154" s="174"/>
      <c r="Q154" s="174"/>
      <c r="R154" s="174"/>
      <c r="S154" s="174"/>
      <c r="T154" s="175"/>
      <c r="AT154" s="169" t="s">
        <v>146</v>
      </c>
      <c r="AU154" s="169" t="s">
        <v>83</v>
      </c>
      <c r="AV154" s="13" t="s">
        <v>83</v>
      </c>
      <c r="AW154" s="13" t="s">
        <v>32</v>
      </c>
      <c r="AX154" s="13" t="s">
        <v>81</v>
      </c>
      <c r="AY154" s="169" t="s">
        <v>134</v>
      </c>
    </row>
    <row r="155" spans="1:65" s="2" customFormat="1" ht="24">
      <c r="A155" s="32"/>
      <c r="B155" s="148"/>
      <c r="C155" s="149" t="s">
        <v>177</v>
      </c>
      <c r="D155" s="149" t="s">
        <v>136</v>
      </c>
      <c r="E155" s="150" t="s">
        <v>721</v>
      </c>
      <c r="F155" s="151" t="s">
        <v>722</v>
      </c>
      <c r="G155" s="152" t="s">
        <v>213</v>
      </c>
      <c r="H155" s="153">
        <v>180</v>
      </c>
      <c r="I155" s="154"/>
      <c r="J155" s="155">
        <f>ROUND(I155*H155,2)</f>
        <v>0</v>
      </c>
      <c r="K155" s="151" t="s">
        <v>168</v>
      </c>
      <c r="L155" s="33"/>
      <c r="M155" s="156" t="s">
        <v>1</v>
      </c>
      <c r="N155" s="157" t="s">
        <v>40</v>
      </c>
      <c r="O155" s="58"/>
      <c r="P155" s="158">
        <f>O155*H155</f>
        <v>0</v>
      </c>
      <c r="Q155" s="158">
        <v>0</v>
      </c>
      <c r="R155" s="158">
        <f>Q155*H155</f>
        <v>0</v>
      </c>
      <c r="S155" s="158">
        <v>0</v>
      </c>
      <c r="T155" s="159">
        <f>S155*H155</f>
        <v>0</v>
      </c>
      <c r="U155" s="32"/>
      <c r="V155" s="32"/>
      <c r="W155" s="32"/>
      <c r="X155" s="32"/>
      <c r="Y155" s="32"/>
      <c r="Z155" s="32"/>
      <c r="AA155" s="32"/>
      <c r="AB155" s="32"/>
      <c r="AC155" s="32"/>
      <c r="AD155" s="32"/>
      <c r="AE155" s="32"/>
      <c r="AR155" s="160" t="s">
        <v>140</v>
      </c>
      <c r="AT155" s="160" t="s">
        <v>136</v>
      </c>
      <c r="AU155" s="160" t="s">
        <v>83</v>
      </c>
      <c r="AY155" s="17" t="s">
        <v>134</v>
      </c>
      <c r="BE155" s="161">
        <f>IF(N155="základní",J155,0)</f>
        <v>0</v>
      </c>
      <c r="BF155" s="161">
        <f>IF(N155="snížená",J155,0)</f>
        <v>0</v>
      </c>
      <c r="BG155" s="161">
        <f>IF(N155="zákl. přenesená",J155,0)</f>
        <v>0</v>
      </c>
      <c r="BH155" s="161">
        <f>IF(N155="sníž. přenesená",J155,0)</f>
        <v>0</v>
      </c>
      <c r="BI155" s="161">
        <f>IF(N155="nulová",J155,0)</f>
        <v>0</v>
      </c>
      <c r="BJ155" s="17" t="s">
        <v>81</v>
      </c>
      <c r="BK155" s="161">
        <f>ROUND(I155*H155,2)</f>
        <v>0</v>
      </c>
      <c r="BL155" s="17" t="s">
        <v>140</v>
      </c>
      <c r="BM155" s="160" t="s">
        <v>723</v>
      </c>
    </row>
    <row r="156" spans="1:65" s="2" customFormat="1" ht="29.25">
      <c r="A156" s="32"/>
      <c r="B156" s="33"/>
      <c r="C156" s="32"/>
      <c r="D156" s="162" t="s">
        <v>142</v>
      </c>
      <c r="E156" s="32"/>
      <c r="F156" s="163" t="s">
        <v>724</v>
      </c>
      <c r="G156" s="32"/>
      <c r="H156" s="32"/>
      <c r="I156" s="164"/>
      <c r="J156" s="32"/>
      <c r="K156" s="32"/>
      <c r="L156" s="33"/>
      <c r="M156" s="165"/>
      <c r="N156" s="166"/>
      <c r="O156" s="58"/>
      <c r="P156" s="58"/>
      <c r="Q156" s="58"/>
      <c r="R156" s="58"/>
      <c r="S156" s="58"/>
      <c r="T156" s="59"/>
      <c r="U156" s="32"/>
      <c r="V156" s="32"/>
      <c r="W156" s="32"/>
      <c r="X156" s="32"/>
      <c r="Y156" s="32"/>
      <c r="Z156" s="32"/>
      <c r="AA156" s="32"/>
      <c r="AB156" s="32"/>
      <c r="AC156" s="32"/>
      <c r="AD156" s="32"/>
      <c r="AE156" s="32"/>
      <c r="AT156" s="17" t="s">
        <v>142</v>
      </c>
      <c r="AU156" s="17" t="s">
        <v>83</v>
      </c>
    </row>
    <row r="157" spans="1:65" s="2" customFormat="1" ht="19.5">
      <c r="A157" s="32"/>
      <c r="B157" s="33"/>
      <c r="C157" s="32"/>
      <c r="D157" s="162" t="s">
        <v>144</v>
      </c>
      <c r="E157" s="32"/>
      <c r="F157" s="167" t="s">
        <v>145</v>
      </c>
      <c r="G157" s="32"/>
      <c r="H157" s="32"/>
      <c r="I157" s="164"/>
      <c r="J157" s="32"/>
      <c r="K157" s="32"/>
      <c r="L157" s="33"/>
      <c r="M157" s="165"/>
      <c r="N157" s="166"/>
      <c r="O157" s="58"/>
      <c r="P157" s="58"/>
      <c r="Q157" s="58"/>
      <c r="R157" s="58"/>
      <c r="S157" s="58"/>
      <c r="T157" s="59"/>
      <c r="U157" s="32"/>
      <c r="V157" s="32"/>
      <c r="W157" s="32"/>
      <c r="X157" s="32"/>
      <c r="Y157" s="32"/>
      <c r="Z157" s="32"/>
      <c r="AA157" s="32"/>
      <c r="AB157" s="32"/>
      <c r="AC157" s="32"/>
      <c r="AD157" s="32"/>
      <c r="AE157" s="32"/>
      <c r="AT157" s="17" t="s">
        <v>144</v>
      </c>
      <c r="AU157" s="17" t="s">
        <v>83</v>
      </c>
    </row>
    <row r="158" spans="1:65" s="13" customFormat="1" ht="11.25">
      <c r="B158" s="168"/>
      <c r="D158" s="162" t="s">
        <v>146</v>
      </c>
      <c r="E158" s="169" t="s">
        <v>1</v>
      </c>
      <c r="F158" s="170" t="s">
        <v>725</v>
      </c>
      <c r="H158" s="171">
        <v>180</v>
      </c>
      <c r="I158" s="172"/>
      <c r="L158" s="168"/>
      <c r="M158" s="173"/>
      <c r="N158" s="174"/>
      <c r="O158" s="174"/>
      <c r="P158" s="174"/>
      <c r="Q158" s="174"/>
      <c r="R158" s="174"/>
      <c r="S158" s="174"/>
      <c r="T158" s="175"/>
      <c r="AT158" s="169" t="s">
        <v>146</v>
      </c>
      <c r="AU158" s="169" t="s">
        <v>83</v>
      </c>
      <c r="AV158" s="13" t="s">
        <v>83</v>
      </c>
      <c r="AW158" s="13" t="s">
        <v>32</v>
      </c>
      <c r="AX158" s="13" t="s">
        <v>81</v>
      </c>
      <c r="AY158" s="169" t="s">
        <v>134</v>
      </c>
    </row>
    <row r="159" spans="1:65" s="2" customFormat="1" ht="21.75" customHeight="1">
      <c r="A159" s="32"/>
      <c r="B159" s="148"/>
      <c r="C159" s="191" t="s">
        <v>182</v>
      </c>
      <c r="D159" s="191" t="s">
        <v>360</v>
      </c>
      <c r="E159" s="192" t="s">
        <v>361</v>
      </c>
      <c r="F159" s="193" t="s">
        <v>726</v>
      </c>
      <c r="G159" s="194" t="s">
        <v>363</v>
      </c>
      <c r="H159" s="195">
        <v>324</v>
      </c>
      <c r="I159" s="196"/>
      <c r="J159" s="197">
        <f>ROUND(I159*H159,2)</f>
        <v>0</v>
      </c>
      <c r="K159" s="193" t="s">
        <v>1</v>
      </c>
      <c r="L159" s="198"/>
      <c r="M159" s="199" t="s">
        <v>1</v>
      </c>
      <c r="N159" s="200"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177</v>
      </c>
      <c r="AT159" s="160" t="s">
        <v>360</v>
      </c>
      <c r="AU159" s="160" t="s">
        <v>83</v>
      </c>
      <c r="AY159" s="17" t="s">
        <v>134</v>
      </c>
      <c r="BE159" s="161">
        <f>IF(N159="základní",J159,0)</f>
        <v>0</v>
      </c>
      <c r="BF159" s="161">
        <f>IF(N159="snížená",J159,0)</f>
        <v>0</v>
      </c>
      <c r="BG159" s="161">
        <f>IF(N159="zákl. přenesená",J159,0)</f>
        <v>0</v>
      </c>
      <c r="BH159" s="161">
        <f>IF(N159="sníž. přenesená",J159,0)</f>
        <v>0</v>
      </c>
      <c r="BI159" s="161">
        <f>IF(N159="nulová",J159,0)</f>
        <v>0</v>
      </c>
      <c r="BJ159" s="17" t="s">
        <v>81</v>
      </c>
      <c r="BK159" s="161">
        <f>ROUND(I159*H159,2)</f>
        <v>0</v>
      </c>
      <c r="BL159" s="17" t="s">
        <v>140</v>
      </c>
      <c r="BM159" s="160" t="s">
        <v>727</v>
      </c>
    </row>
    <row r="160" spans="1:65" s="2" customFormat="1" ht="11.25">
      <c r="A160" s="32"/>
      <c r="B160" s="33"/>
      <c r="C160" s="32"/>
      <c r="D160" s="162" t="s">
        <v>142</v>
      </c>
      <c r="E160" s="32"/>
      <c r="F160" s="163" t="s">
        <v>726</v>
      </c>
      <c r="G160" s="32"/>
      <c r="H160" s="32"/>
      <c r="I160" s="164"/>
      <c r="J160" s="32"/>
      <c r="K160" s="32"/>
      <c r="L160" s="33"/>
      <c r="M160" s="165"/>
      <c r="N160" s="166"/>
      <c r="O160" s="58"/>
      <c r="P160" s="58"/>
      <c r="Q160" s="58"/>
      <c r="R160" s="58"/>
      <c r="S160" s="58"/>
      <c r="T160" s="59"/>
      <c r="U160" s="32"/>
      <c r="V160" s="32"/>
      <c r="W160" s="32"/>
      <c r="X160" s="32"/>
      <c r="Y160" s="32"/>
      <c r="Z160" s="32"/>
      <c r="AA160" s="32"/>
      <c r="AB160" s="32"/>
      <c r="AC160" s="32"/>
      <c r="AD160" s="32"/>
      <c r="AE160" s="32"/>
      <c r="AT160" s="17" t="s">
        <v>142</v>
      </c>
      <c r="AU160" s="17" t="s">
        <v>83</v>
      </c>
    </row>
    <row r="161" spans="1:65" s="13" customFormat="1" ht="11.25">
      <c r="B161" s="168"/>
      <c r="D161" s="162" t="s">
        <v>146</v>
      </c>
      <c r="F161" s="170" t="s">
        <v>728</v>
      </c>
      <c r="H161" s="171">
        <v>324</v>
      </c>
      <c r="I161" s="172"/>
      <c r="L161" s="168"/>
      <c r="M161" s="173"/>
      <c r="N161" s="174"/>
      <c r="O161" s="174"/>
      <c r="P161" s="174"/>
      <c r="Q161" s="174"/>
      <c r="R161" s="174"/>
      <c r="S161" s="174"/>
      <c r="T161" s="175"/>
      <c r="AT161" s="169" t="s">
        <v>146</v>
      </c>
      <c r="AU161" s="169" t="s">
        <v>83</v>
      </c>
      <c r="AV161" s="13" t="s">
        <v>83</v>
      </c>
      <c r="AW161" s="13" t="s">
        <v>3</v>
      </c>
      <c r="AX161" s="13" t="s">
        <v>81</v>
      </c>
      <c r="AY161" s="169" t="s">
        <v>134</v>
      </c>
    </row>
    <row r="162" spans="1:65" s="2" customFormat="1" ht="24">
      <c r="A162" s="32"/>
      <c r="B162" s="148"/>
      <c r="C162" s="149" t="s">
        <v>187</v>
      </c>
      <c r="D162" s="149" t="s">
        <v>136</v>
      </c>
      <c r="E162" s="150" t="s">
        <v>368</v>
      </c>
      <c r="F162" s="151" t="s">
        <v>369</v>
      </c>
      <c r="G162" s="152" t="s">
        <v>167</v>
      </c>
      <c r="H162" s="153">
        <v>264</v>
      </c>
      <c r="I162" s="154"/>
      <c r="J162" s="155">
        <f>ROUND(I162*H162,2)</f>
        <v>0</v>
      </c>
      <c r="K162" s="151" t="s">
        <v>168</v>
      </c>
      <c r="L162" s="33"/>
      <c r="M162" s="156" t="s">
        <v>1</v>
      </c>
      <c r="N162" s="157" t="s">
        <v>40</v>
      </c>
      <c r="O162" s="58"/>
      <c r="P162" s="158">
        <f>O162*H162</f>
        <v>0</v>
      </c>
      <c r="Q162" s="158">
        <v>0</v>
      </c>
      <c r="R162" s="158">
        <f>Q162*H162</f>
        <v>0</v>
      </c>
      <c r="S162" s="158">
        <v>0</v>
      </c>
      <c r="T162" s="159">
        <f>S162*H162</f>
        <v>0</v>
      </c>
      <c r="U162" s="32"/>
      <c r="V162" s="32"/>
      <c r="W162" s="32"/>
      <c r="X162" s="32"/>
      <c r="Y162" s="32"/>
      <c r="Z162" s="32"/>
      <c r="AA162" s="32"/>
      <c r="AB162" s="32"/>
      <c r="AC162" s="32"/>
      <c r="AD162" s="32"/>
      <c r="AE162" s="32"/>
      <c r="AR162" s="160" t="s">
        <v>140</v>
      </c>
      <c r="AT162" s="160" t="s">
        <v>136</v>
      </c>
      <c r="AU162" s="160" t="s">
        <v>83</v>
      </c>
      <c r="AY162" s="17" t="s">
        <v>134</v>
      </c>
      <c r="BE162" s="161">
        <f>IF(N162="základní",J162,0)</f>
        <v>0</v>
      </c>
      <c r="BF162" s="161">
        <f>IF(N162="snížená",J162,0)</f>
        <v>0</v>
      </c>
      <c r="BG162" s="161">
        <f>IF(N162="zákl. přenesená",J162,0)</f>
        <v>0</v>
      </c>
      <c r="BH162" s="161">
        <f>IF(N162="sníž. přenesená",J162,0)</f>
        <v>0</v>
      </c>
      <c r="BI162" s="161">
        <f>IF(N162="nulová",J162,0)</f>
        <v>0</v>
      </c>
      <c r="BJ162" s="17" t="s">
        <v>81</v>
      </c>
      <c r="BK162" s="161">
        <f>ROUND(I162*H162,2)</f>
        <v>0</v>
      </c>
      <c r="BL162" s="17" t="s">
        <v>140</v>
      </c>
      <c r="BM162" s="160" t="s">
        <v>729</v>
      </c>
    </row>
    <row r="163" spans="1:65" s="2" customFormat="1" ht="19.5">
      <c r="A163" s="32"/>
      <c r="B163" s="33"/>
      <c r="C163" s="32"/>
      <c r="D163" s="162" t="s">
        <v>142</v>
      </c>
      <c r="E163" s="32"/>
      <c r="F163" s="163" t="s">
        <v>371</v>
      </c>
      <c r="G163" s="32"/>
      <c r="H163" s="32"/>
      <c r="I163" s="164"/>
      <c r="J163" s="32"/>
      <c r="K163" s="32"/>
      <c r="L163" s="33"/>
      <c r="M163" s="165"/>
      <c r="N163" s="166"/>
      <c r="O163" s="58"/>
      <c r="P163" s="58"/>
      <c r="Q163" s="58"/>
      <c r="R163" s="58"/>
      <c r="S163" s="58"/>
      <c r="T163" s="59"/>
      <c r="U163" s="32"/>
      <c r="V163" s="32"/>
      <c r="W163" s="32"/>
      <c r="X163" s="32"/>
      <c r="Y163" s="32"/>
      <c r="Z163" s="32"/>
      <c r="AA163" s="32"/>
      <c r="AB163" s="32"/>
      <c r="AC163" s="32"/>
      <c r="AD163" s="32"/>
      <c r="AE163" s="32"/>
      <c r="AT163" s="17" t="s">
        <v>142</v>
      </c>
      <c r="AU163" s="17" t="s">
        <v>83</v>
      </c>
    </row>
    <row r="164" spans="1:65" s="2" customFormat="1" ht="19.5">
      <c r="A164" s="32"/>
      <c r="B164" s="33"/>
      <c r="C164" s="32"/>
      <c r="D164" s="162" t="s">
        <v>144</v>
      </c>
      <c r="E164" s="32"/>
      <c r="F164" s="167" t="s">
        <v>145</v>
      </c>
      <c r="G164" s="32"/>
      <c r="H164" s="32"/>
      <c r="I164" s="164"/>
      <c r="J164" s="32"/>
      <c r="K164" s="32"/>
      <c r="L164" s="33"/>
      <c r="M164" s="165"/>
      <c r="N164" s="166"/>
      <c r="O164" s="58"/>
      <c r="P164" s="58"/>
      <c r="Q164" s="58"/>
      <c r="R164" s="58"/>
      <c r="S164" s="58"/>
      <c r="T164" s="59"/>
      <c r="U164" s="32"/>
      <c r="V164" s="32"/>
      <c r="W164" s="32"/>
      <c r="X164" s="32"/>
      <c r="Y164" s="32"/>
      <c r="Z164" s="32"/>
      <c r="AA164" s="32"/>
      <c r="AB164" s="32"/>
      <c r="AC164" s="32"/>
      <c r="AD164" s="32"/>
      <c r="AE164" s="32"/>
      <c r="AT164" s="17" t="s">
        <v>144</v>
      </c>
      <c r="AU164" s="17" t="s">
        <v>83</v>
      </c>
    </row>
    <row r="165" spans="1:65" s="14" customFormat="1" ht="11.25">
      <c r="B165" s="176"/>
      <c r="D165" s="162" t="s">
        <v>146</v>
      </c>
      <c r="E165" s="177" t="s">
        <v>1</v>
      </c>
      <c r="F165" s="178" t="s">
        <v>372</v>
      </c>
      <c r="H165" s="177" t="s">
        <v>1</v>
      </c>
      <c r="I165" s="179"/>
      <c r="L165" s="176"/>
      <c r="M165" s="180"/>
      <c r="N165" s="181"/>
      <c r="O165" s="181"/>
      <c r="P165" s="181"/>
      <c r="Q165" s="181"/>
      <c r="R165" s="181"/>
      <c r="S165" s="181"/>
      <c r="T165" s="182"/>
      <c r="AT165" s="177" t="s">
        <v>146</v>
      </c>
      <c r="AU165" s="177" t="s">
        <v>83</v>
      </c>
      <c r="AV165" s="14" t="s">
        <v>81</v>
      </c>
      <c r="AW165" s="14" t="s">
        <v>32</v>
      </c>
      <c r="AX165" s="14" t="s">
        <v>75</v>
      </c>
      <c r="AY165" s="177" t="s">
        <v>134</v>
      </c>
    </row>
    <row r="166" spans="1:65" s="13" customFormat="1" ht="11.25">
      <c r="B166" s="168"/>
      <c r="D166" s="162" t="s">
        <v>146</v>
      </c>
      <c r="E166" s="169" t="s">
        <v>1</v>
      </c>
      <c r="F166" s="170" t="s">
        <v>714</v>
      </c>
      <c r="H166" s="171">
        <v>264</v>
      </c>
      <c r="I166" s="172"/>
      <c r="L166" s="168"/>
      <c r="M166" s="173"/>
      <c r="N166" s="174"/>
      <c r="O166" s="174"/>
      <c r="P166" s="174"/>
      <c r="Q166" s="174"/>
      <c r="R166" s="174"/>
      <c r="S166" s="174"/>
      <c r="T166" s="175"/>
      <c r="AT166" s="169" t="s">
        <v>146</v>
      </c>
      <c r="AU166" s="169" t="s">
        <v>83</v>
      </c>
      <c r="AV166" s="13" t="s">
        <v>83</v>
      </c>
      <c r="AW166" s="13" t="s">
        <v>32</v>
      </c>
      <c r="AX166" s="13" t="s">
        <v>81</v>
      </c>
      <c r="AY166" s="169" t="s">
        <v>134</v>
      </c>
    </row>
    <row r="167" spans="1:65" s="2" customFormat="1" ht="24">
      <c r="A167" s="32"/>
      <c r="B167" s="148"/>
      <c r="C167" s="149" t="s">
        <v>192</v>
      </c>
      <c r="D167" s="149" t="s">
        <v>136</v>
      </c>
      <c r="E167" s="150" t="s">
        <v>387</v>
      </c>
      <c r="F167" s="151" t="s">
        <v>388</v>
      </c>
      <c r="G167" s="152" t="s">
        <v>167</v>
      </c>
      <c r="H167" s="153">
        <v>250</v>
      </c>
      <c r="I167" s="154"/>
      <c r="J167" s="155">
        <f>ROUND(I167*H167,2)</f>
        <v>0</v>
      </c>
      <c r="K167" s="151" t="s">
        <v>1</v>
      </c>
      <c r="L167" s="33"/>
      <c r="M167" s="156" t="s">
        <v>1</v>
      </c>
      <c r="N167" s="157" t="s">
        <v>40</v>
      </c>
      <c r="O167" s="58"/>
      <c r="P167" s="158">
        <f>O167*H167</f>
        <v>0</v>
      </c>
      <c r="Q167" s="158">
        <v>0</v>
      </c>
      <c r="R167" s="158">
        <f>Q167*H167</f>
        <v>0</v>
      </c>
      <c r="S167" s="158">
        <v>0</v>
      </c>
      <c r="T167" s="159">
        <f>S167*H167</f>
        <v>0</v>
      </c>
      <c r="U167" s="32"/>
      <c r="V167" s="32"/>
      <c r="W167" s="32"/>
      <c r="X167" s="32"/>
      <c r="Y167" s="32"/>
      <c r="Z167" s="32"/>
      <c r="AA167" s="32"/>
      <c r="AB167" s="32"/>
      <c r="AC167" s="32"/>
      <c r="AD167" s="32"/>
      <c r="AE167" s="32"/>
      <c r="AR167" s="160" t="s">
        <v>140</v>
      </c>
      <c r="AT167" s="160" t="s">
        <v>136</v>
      </c>
      <c r="AU167" s="160" t="s">
        <v>83</v>
      </c>
      <c r="AY167" s="17" t="s">
        <v>134</v>
      </c>
      <c r="BE167" s="161">
        <f>IF(N167="základní",J167,0)</f>
        <v>0</v>
      </c>
      <c r="BF167" s="161">
        <f>IF(N167="snížená",J167,0)</f>
        <v>0</v>
      </c>
      <c r="BG167" s="161">
        <f>IF(N167="zákl. přenesená",J167,0)</f>
        <v>0</v>
      </c>
      <c r="BH167" s="161">
        <f>IF(N167="sníž. přenesená",J167,0)</f>
        <v>0</v>
      </c>
      <c r="BI167" s="161">
        <f>IF(N167="nulová",J167,0)</f>
        <v>0</v>
      </c>
      <c r="BJ167" s="17" t="s">
        <v>81</v>
      </c>
      <c r="BK167" s="161">
        <f>ROUND(I167*H167,2)</f>
        <v>0</v>
      </c>
      <c r="BL167" s="17" t="s">
        <v>140</v>
      </c>
      <c r="BM167" s="160" t="s">
        <v>730</v>
      </c>
    </row>
    <row r="168" spans="1:65" s="2" customFormat="1" ht="19.5">
      <c r="A168" s="32"/>
      <c r="B168" s="33"/>
      <c r="C168" s="32"/>
      <c r="D168" s="162" t="s">
        <v>142</v>
      </c>
      <c r="E168" s="32"/>
      <c r="F168" s="163" t="s">
        <v>388</v>
      </c>
      <c r="G168" s="32"/>
      <c r="H168" s="32"/>
      <c r="I168" s="164"/>
      <c r="J168" s="32"/>
      <c r="K168" s="32"/>
      <c r="L168" s="33"/>
      <c r="M168" s="165"/>
      <c r="N168" s="166"/>
      <c r="O168" s="58"/>
      <c r="P168" s="58"/>
      <c r="Q168" s="58"/>
      <c r="R168" s="58"/>
      <c r="S168" s="58"/>
      <c r="T168" s="59"/>
      <c r="U168" s="32"/>
      <c r="V168" s="32"/>
      <c r="W168" s="32"/>
      <c r="X168" s="32"/>
      <c r="Y168" s="32"/>
      <c r="Z168" s="32"/>
      <c r="AA168" s="32"/>
      <c r="AB168" s="32"/>
      <c r="AC168" s="32"/>
      <c r="AD168" s="32"/>
      <c r="AE168" s="32"/>
      <c r="AT168" s="17" t="s">
        <v>142</v>
      </c>
      <c r="AU168" s="17" t="s">
        <v>83</v>
      </c>
    </row>
    <row r="169" spans="1:65" s="2" customFormat="1" ht="29.25">
      <c r="A169" s="32"/>
      <c r="B169" s="33"/>
      <c r="C169" s="32"/>
      <c r="D169" s="162" t="s">
        <v>144</v>
      </c>
      <c r="E169" s="32"/>
      <c r="F169" s="167" t="s">
        <v>390</v>
      </c>
      <c r="G169" s="32"/>
      <c r="H169" s="32"/>
      <c r="I169" s="164"/>
      <c r="J169" s="32"/>
      <c r="K169" s="32"/>
      <c r="L169" s="33"/>
      <c r="M169" s="165"/>
      <c r="N169" s="166"/>
      <c r="O169" s="58"/>
      <c r="P169" s="58"/>
      <c r="Q169" s="58"/>
      <c r="R169" s="58"/>
      <c r="S169" s="58"/>
      <c r="T169" s="59"/>
      <c r="U169" s="32"/>
      <c r="V169" s="32"/>
      <c r="W169" s="32"/>
      <c r="X169" s="32"/>
      <c r="Y169" s="32"/>
      <c r="Z169" s="32"/>
      <c r="AA169" s="32"/>
      <c r="AB169" s="32"/>
      <c r="AC169" s="32"/>
      <c r="AD169" s="32"/>
      <c r="AE169" s="32"/>
      <c r="AT169" s="17" t="s">
        <v>144</v>
      </c>
      <c r="AU169" s="17" t="s">
        <v>83</v>
      </c>
    </row>
    <row r="170" spans="1:65" s="2" customFormat="1" ht="33" customHeight="1">
      <c r="A170" s="32"/>
      <c r="B170" s="148"/>
      <c r="C170" s="149" t="s">
        <v>197</v>
      </c>
      <c r="D170" s="149" t="s">
        <v>136</v>
      </c>
      <c r="E170" s="150" t="s">
        <v>392</v>
      </c>
      <c r="F170" s="151" t="s">
        <v>393</v>
      </c>
      <c r="G170" s="152" t="s">
        <v>167</v>
      </c>
      <c r="H170" s="153">
        <v>250</v>
      </c>
      <c r="I170" s="154"/>
      <c r="J170" s="155">
        <f>ROUND(I170*H170,2)</f>
        <v>0</v>
      </c>
      <c r="K170" s="151" t="s">
        <v>168</v>
      </c>
      <c r="L170" s="33"/>
      <c r="M170" s="156" t="s">
        <v>1</v>
      </c>
      <c r="N170" s="157" t="s">
        <v>40</v>
      </c>
      <c r="O170" s="58"/>
      <c r="P170" s="158">
        <f>O170*H170</f>
        <v>0</v>
      </c>
      <c r="Q170" s="158">
        <v>0</v>
      </c>
      <c r="R170" s="158">
        <f>Q170*H170</f>
        <v>0</v>
      </c>
      <c r="S170" s="158">
        <v>0</v>
      </c>
      <c r="T170" s="159">
        <f>S170*H170</f>
        <v>0</v>
      </c>
      <c r="U170" s="32"/>
      <c r="V170" s="32"/>
      <c r="W170" s="32"/>
      <c r="X170" s="32"/>
      <c r="Y170" s="32"/>
      <c r="Z170" s="32"/>
      <c r="AA170" s="32"/>
      <c r="AB170" s="32"/>
      <c r="AC170" s="32"/>
      <c r="AD170" s="32"/>
      <c r="AE170" s="32"/>
      <c r="AR170" s="160" t="s">
        <v>140</v>
      </c>
      <c r="AT170" s="160" t="s">
        <v>136</v>
      </c>
      <c r="AU170" s="160" t="s">
        <v>83</v>
      </c>
      <c r="AY170" s="17" t="s">
        <v>134</v>
      </c>
      <c r="BE170" s="161">
        <f>IF(N170="základní",J170,0)</f>
        <v>0</v>
      </c>
      <c r="BF170" s="161">
        <f>IF(N170="snížená",J170,0)</f>
        <v>0</v>
      </c>
      <c r="BG170" s="161">
        <f>IF(N170="zákl. přenesená",J170,0)</f>
        <v>0</v>
      </c>
      <c r="BH170" s="161">
        <f>IF(N170="sníž. přenesená",J170,0)</f>
        <v>0</v>
      </c>
      <c r="BI170" s="161">
        <f>IF(N170="nulová",J170,0)</f>
        <v>0</v>
      </c>
      <c r="BJ170" s="17" t="s">
        <v>81</v>
      </c>
      <c r="BK170" s="161">
        <f>ROUND(I170*H170,2)</f>
        <v>0</v>
      </c>
      <c r="BL170" s="17" t="s">
        <v>140</v>
      </c>
      <c r="BM170" s="160" t="s">
        <v>731</v>
      </c>
    </row>
    <row r="171" spans="1:65" s="2" customFormat="1" ht="19.5">
      <c r="A171" s="32"/>
      <c r="B171" s="33"/>
      <c r="C171" s="32"/>
      <c r="D171" s="162" t="s">
        <v>142</v>
      </c>
      <c r="E171" s="32"/>
      <c r="F171" s="163" t="s">
        <v>395</v>
      </c>
      <c r="G171" s="32"/>
      <c r="H171" s="32"/>
      <c r="I171" s="164"/>
      <c r="J171" s="32"/>
      <c r="K171" s="32"/>
      <c r="L171" s="33"/>
      <c r="M171" s="165"/>
      <c r="N171" s="166"/>
      <c r="O171" s="58"/>
      <c r="P171" s="58"/>
      <c r="Q171" s="58"/>
      <c r="R171" s="58"/>
      <c r="S171" s="58"/>
      <c r="T171" s="59"/>
      <c r="U171" s="32"/>
      <c r="V171" s="32"/>
      <c r="W171" s="32"/>
      <c r="X171" s="32"/>
      <c r="Y171" s="32"/>
      <c r="Z171" s="32"/>
      <c r="AA171" s="32"/>
      <c r="AB171" s="32"/>
      <c r="AC171" s="32"/>
      <c r="AD171" s="32"/>
      <c r="AE171" s="32"/>
      <c r="AT171" s="17" t="s">
        <v>142</v>
      </c>
      <c r="AU171" s="17" t="s">
        <v>83</v>
      </c>
    </row>
    <row r="172" spans="1:65" s="2" customFormat="1" ht="19.5">
      <c r="A172" s="32"/>
      <c r="B172" s="33"/>
      <c r="C172" s="32"/>
      <c r="D172" s="162" t="s">
        <v>144</v>
      </c>
      <c r="E172" s="32"/>
      <c r="F172" s="167" t="s">
        <v>145</v>
      </c>
      <c r="G172" s="32"/>
      <c r="H172" s="32"/>
      <c r="I172" s="164"/>
      <c r="J172" s="32"/>
      <c r="K172" s="32"/>
      <c r="L172" s="33"/>
      <c r="M172" s="165"/>
      <c r="N172" s="166"/>
      <c r="O172" s="58"/>
      <c r="P172" s="58"/>
      <c r="Q172" s="58"/>
      <c r="R172" s="58"/>
      <c r="S172" s="58"/>
      <c r="T172" s="59"/>
      <c r="U172" s="32"/>
      <c r="V172" s="32"/>
      <c r="W172" s="32"/>
      <c r="X172" s="32"/>
      <c r="Y172" s="32"/>
      <c r="Z172" s="32"/>
      <c r="AA172" s="32"/>
      <c r="AB172" s="32"/>
      <c r="AC172" s="32"/>
      <c r="AD172" s="32"/>
      <c r="AE172" s="32"/>
      <c r="AT172" s="17" t="s">
        <v>144</v>
      </c>
      <c r="AU172" s="17" t="s">
        <v>83</v>
      </c>
    </row>
    <row r="173" spans="1:65" s="14" customFormat="1" ht="11.25">
      <c r="B173" s="176"/>
      <c r="D173" s="162" t="s">
        <v>146</v>
      </c>
      <c r="E173" s="177" t="s">
        <v>1</v>
      </c>
      <c r="F173" s="178" t="s">
        <v>220</v>
      </c>
      <c r="H173" s="177" t="s">
        <v>1</v>
      </c>
      <c r="I173" s="179"/>
      <c r="L173" s="176"/>
      <c r="M173" s="180"/>
      <c r="N173" s="181"/>
      <c r="O173" s="181"/>
      <c r="P173" s="181"/>
      <c r="Q173" s="181"/>
      <c r="R173" s="181"/>
      <c r="S173" s="181"/>
      <c r="T173" s="182"/>
      <c r="AT173" s="177" t="s">
        <v>146</v>
      </c>
      <c r="AU173" s="177" t="s">
        <v>83</v>
      </c>
      <c r="AV173" s="14" t="s">
        <v>81</v>
      </c>
      <c r="AW173" s="14" t="s">
        <v>32</v>
      </c>
      <c r="AX173" s="14" t="s">
        <v>75</v>
      </c>
      <c r="AY173" s="177" t="s">
        <v>134</v>
      </c>
    </row>
    <row r="174" spans="1:65" s="13" customFormat="1" ht="11.25">
      <c r="B174" s="168"/>
      <c r="D174" s="162" t="s">
        <v>146</v>
      </c>
      <c r="E174" s="169" t="s">
        <v>1</v>
      </c>
      <c r="F174" s="170" t="s">
        <v>716</v>
      </c>
      <c r="H174" s="171">
        <v>250</v>
      </c>
      <c r="I174" s="172"/>
      <c r="L174" s="168"/>
      <c r="M174" s="173"/>
      <c r="N174" s="174"/>
      <c r="O174" s="174"/>
      <c r="P174" s="174"/>
      <c r="Q174" s="174"/>
      <c r="R174" s="174"/>
      <c r="S174" s="174"/>
      <c r="T174" s="175"/>
      <c r="AT174" s="169" t="s">
        <v>146</v>
      </c>
      <c r="AU174" s="169" t="s">
        <v>83</v>
      </c>
      <c r="AV174" s="13" t="s">
        <v>83</v>
      </c>
      <c r="AW174" s="13" t="s">
        <v>32</v>
      </c>
      <c r="AX174" s="13" t="s">
        <v>81</v>
      </c>
      <c r="AY174" s="169" t="s">
        <v>134</v>
      </c>
    </row>
    <row r="175" spans="1:65" s="2" customFormat="1" ht="16.5" customHeight="1">
      <c r="A175" s="32"/>
      <c r="B175" s="148"/>
      <c r="C175" s="149" t="s">
        <v>204</v>
      </c>
      <c r="D175" s="149" t="s">
        <v>136</v>
      </c>
      <c r="E175" s="150" t="s">
        <v>397</v>
      </c>
      <c r="F175" s="151" t="s">
        <v>398</v>
      </c>
      <c r="G175" s="152" t="s">
        <v>167</v>
      </c>
      <c r="H175" s="153">
        <v>250</v>
      </c>
      <c r="I175" s="154"/>
      <c r="J175" s="155">
        <f>ROUND(I175*H175,2)</f>
        <v>0</v>
      </c>
      <c r="K175" s="151" t="s">
        <v>168</v>
      </c>
      <c r="L175" s="33"/>
      <c r="M175" s="156" t="s">
        <v>1</v>
      </c>
      <c r="N175" s="157" t="s">
        <v>40</v>
      </c>
      <c r="O175" s="58"/>
      <c r="P175" s="158">
        <f>O175*H175</f>
        <v>0</v>
      </c>
      <c r="Q175" s="158">
        <v>0</v>
      </c>
      <c r="R175" s="158">
        <f>Q175*H175</f>
        <v>0</v>
      </c>
      <c r="S175" s="158">
        <v>0</v>
      </c>
      <c r="T175" s="159">
        <f>S175*H175</f>
        <v>0</v>
      </c>
      <c r="U175" s="32"/>
      <c r="V175" s="32"/>
      <c r="W175" s="32"/>
      <c r="X175" s="32"/>
      <c r="Y175" s="32"/>
      <c r="Z175" s="32"/>
      <c r="AA175" s="32"/>
      <c r="AB175" s="32"/>
      <c r="AC175" s="32"/>
      <c r="AD175" s="32"/>
      <c r="AE175" s="32"/>
      <c r="AR175" s="160" t="s">
        <v>140</v>
      </c>
      <c r="AT175" s="160" t="s">
        <v>136</v>
      </c>
      <c r="AU175" s="160" t="s">
        <v>83</v>
      </c>
      <c r="AY175" s="17" t="s">
        <v>134</v>
      </c>
      <c r="BE175" s="161">
        <f>IF(N175="základní",J175,0)</f>
        <v>0</v>
      </c>
      <c r="BF175" s="161">
        <f>IF(N175="snížená",J175,0)</f>
        <v>0</v>
      </c>
      <c r="BG175" s="161">
        <f>IF(N175="zákl. přenesená",J175,0)</f>
        <v>0</v>
      </c>
      <c r="BH175" s="161">
        <f>IF(N175="sníž. přenesená",J175,0)</f>
        <v>0</v>
      </c>
      <c r="BI175" s="161">
        <f>IF(N175="nulová",J175,0)</f>
        <v>0</v>
      </c>
      <c r="BJ175" s="17" t="s">
        <v>81</v>
      </c>
      <c r="BK175" s="161">
        <f>ROUND(I175*H175,2)</f>
        <v>0</v>
      </c>
      <c r="BL175" s="17" t="s">
        <v>140</v>
      </c>
      <c r="BM175" s="160" t="s">
        <v>732</v>
      </c>
    </row>
    <row r="176" spans="1:65" s="2" customFormat="1" ht="29.25">
      <c r="A176" s="32"/>
      <c r="B176" s="33"/>
      <c r="C176" s="32"/>
      <c r="D176" s="162" t="s">
        <v>142</v>
      </c>
      <c r="E176" s="32"/>
      <c r="F176" s="163" t="s">
        <v>400</v>
      </c>
      <c r="G176" s="32"/>
      <c r="H176" s="32"/>
      <c r="I176" s="164"/>
      <c r="J176" s="32"/>
      <c r="K176" s="32"/>
      <c r="L176" s="33"/>
      <c r="M176" s="165"/>
      <c r="N176" s="166"/>
      <c r="O176" s="58"/>
      <c r="P176" s="58"/>
      <c r="Q176" s="58"/>
      <c r="R176" s="58"/>
      <c r="S176" s="58"/>
      <c r="T176" s="59"/>
      <c r="U176" s="32"/>
      <c r="V176" s="32"/>
      <c r="W176" s="32"/>
      <c r="X176" s="32"/>
      <c r="Y176" s="32"/>
      <c r="Z176" s="32"/>
      <c r="AA176" s="32"/>
      <c r="AB176" s="32"/>
      <c r="AC176" s="32"/>
      <c r="AD176" s="32"/>
      <c r="AE176" s="32"/>
      <c r="AT176" s="17" t="s">
        <v>142</v>
      </c>
      <c r="AU176" s="17" t="s">
        <v>83</v>
      </c>
    </row>
    <row r="177" spans="1:65" s="2" customFormat="1" ht="33" customHeight="1">
      <c r="A177" s="32"/>
      <c r="B177" s="148"/>
      <c r="C177" s="149" t="s">
        <v>210</v>
      </c>
      <c r="D177" s="149" t="s">
        <v>136</v>
      </c>
      <c r="E177" s="150" t="s">
        <v>733</v>
      </c>
      <c r="F177" s="151" t="s">
        <v>734</v>
      </c>
      <c r="G177" s="152" t="s">
        <v>174</v>
      </c>
      <c r="H177" s="153">
        <v>20</v>
      </c>
      <c r="I177" s="154"/>
      <c r="J177" s="155">
        <f>ROUND(I177*H177,2)</f>
        <v>0</v>
      </c>
      <c r="K177" s="151" t="s">
        <v>168</v>
      </c>
      <c r="L177" s="33"/>
      <c r="M177" s="156" t="s">
        <v>1</v>
      </c>
      <c r="N177" s="157" t="s">
        <v>40</v>
      </c>
      <c r="O177" s="58"/>
      <c r="P177" s="158">
        <f>O177*H177</f>
        <v>0</v>
      </c>
      <c r="Q177" s="158">
        <v>0</v>
      </c>
      <c r="R177" s="158">
        <f>Q177*H177</f>
        <v>0</v>
      </c>
      <c r="S177" s="158">
        <v>0</v>
      </c>
      <c r="T177" s="159">
        <f>S177*H177</f>
        <v>0</v>
      </c>
      <c r="U177" s="32"/>
      <c r="V177" s="32"/>
      <c r="W177" s="32"/>
      <c r="X177" s="32"/>
      <c r="Y177" s="32"/>
      <c r="Z177" s="32"/>
      <c r="AA177" s="32"/>
      <c r="AB177" s="32"/>
      <c r="AC177" s="32"/>
      <c r="AD177" s="32"/>
      <c r="AE177" s="32"/>
      <c r="AR177" s="160" t="s">
        <v>140</v>
      </c>
      <c r="AT177" s="160" t="s">
        <v>136</v>
      </c>
      <c r="AU177" s="160" t="s">
        <v>83</v>
      </c>
      <c r="AY177" s="17" t="s">
        <v>134</v>
      </c>
      <c r="BE177" s="161">
        <f>IF(N177="základní",J177,0)</f>
        <v>0</v>
      </c>
      <c r="BF177" s="161">
        <f>IF(N177="snížená",J177,0)</f>
        <v>0</v>
      </c>
      <c r="BG177" s="161">
        <f>IF(N177="zákl. přenesená",J177,0)</f>
        <v>0</v>
      </c>
      <c r="BH177" s="161">
        <f>IF(N177="sníž. přenesená",J177,0)</f>
        <v>0</v>
      </c>
      <c r="BI177" s="161">
        <f>IF(N177="nulová",J177,0)</f>
        <v>0</v>
      </c>
      <c r="BJ177" s="17" t="s">
        <v>81</v>
      </c>
      <c r="BK177" s="161">
        <f>ROUND(I177*H177,2)</f>
        <v>0</v>
      </c>
      <c r="BL177" s="17" t="s">
        <v>140</v>
      </c>
      <c r="BM177" s="160" t="s">
        <v>735</v>
      </c>
    </row>
    <row r="178" spans="1:65" s="2" customFormat="1" ht="29.25">
      <c r="A178" s="32"/>
      <c r="B178" s="33"/>
      <c r="C178" s="32"/>
      <c r="D178" s="162" t="s">
        <v>142</v>
      </c>
      <c r="E178" s="32"/>
      <c r="F178" s="163" t="s">
        <v>736</v>
      </c>
      <c r="G178" s="32"/>
      <c r="H178" s="32"/>
      <c r="I178" s="164"/>
      <c r="J178" s="32"/>
      <c r="K178" s="32"/>
      <c r="L178" s="33"/>
      <c r="M178" s="165"/>
      <c r="N178" s="166"/>
      <c r="O178" s="58"/>
      <c r="P178" s="58"/>
      <c r="Q178" s="58"/>
      <c r="R178" s="58"/>
      <c r="S178" s="58"/>
      <c r="T178" s="59"/>
      <c r="U178" s="32"/>
      <c r="V178" s="32"/>
      <c r="W178" s="32"/>
      <c r="X178" s="32"/>
      <c r="Y178" s="32"/>
      <c r="Z178" s="32"/>
      <c r="AA178" s="32"/>
      <c r="AB178" s="32"/>
      <c r="AC178" s="32"/>
      <c r="AD178" s="32"/>
      <c r="AE178" s="32"/>
      <c r="AT178" s="17" t="s">
        <v>142</v>
      </c>
      <c r="AU178" s="17" t="s">
        <v>83</v>
      </c>
    </row>
    <row r="179" spans="1:65" s="2" customFormat="1" ht="19.5">
      <c r="A179" s="32"/>
      <c r="B179" s="33"/>
      <c r="C179" s="32"/>
      <c r="D179" s="162" t="s">
        <v>144</v>
      </c>
      <c r="E179" s="32"/>
      <c r="F179" s="167" t="s">
        <v>145</v>
      </c>
      <c r="G179" s="32"/>
      <c r="H179" s="32"/>
      <c r="I179" s="164"/>
      <c r="J179" s="32"/>
      <c r="K179" s="32"/>
      <c r="L179" s="33"/>
      <c r="M179" s="165"/>
      <c r="N179" s="166"/>
      <c r="O179" s="58"/>
      <c r="P179" s="58"/>
      <c r="Q179" s="58"/>
      <c r="R179" s="58"/>
      <c r="S179" s="58"/>
      <c r="T179" s="59"/>
      <c r="U179" s="32"/>
      <c r="V179" s="32"/>
      <c r="W179" s="32"/>
      <c r="X179" s="32"/>
      <c r="Y179" s="32"/>
      <c r="Z179" s="32"/>
      <c r="AA179" s="32"/>
      <c r="AB179" s="32"/>
      <c r="AC179" s="32"/>
      <c r="AD179" s="32"/>
      <c r="AE179" s="32"/>
      <c r="AT179" s="17" t="s">
        <v>144</v>
      </c>
      <c r="AU179" s="17" t="s">
        <v>83</v>
      </c>
    </row>
    <row r="180" spans="1:65" s="13" customFormat="1" ht="11.25">
      <c r="B180" s="168"/>
      <c r="D180" s="162" t="s">
        <v>146</v>
      </c>
      <c r="E180" s="169" t="s">
        <v>1</v>
      </c>
      <c r="F180" s="170" t="s">
        <v>249</v>
      </c>
      <c r="H180" s="171">
        <v>20</v>
      </c>
      <c r="I180" s="172"/>
      <c r="L180" s="168"/>
      <c r="M180" s="173"/>
      <c r="N180" s="174"/>
      <c r="O180" s="174"/>
      <c r="P180" s="174"/>
      <c r="Q180" s="174"/>
      <c r="R180" s="174"/>
      <c r="S180" s="174"/>
      <c r="T180" s="175"/>
      <c r="AT180" s="169" t="s">
        <v>146</v>
      </c>
      <c r="AU180" s="169" t="s">
        <v>83</v>
      </c>
      <c r="AV180" s="13" t="s">
        <v>83</v>
      </c>
      <c r="AW180" s="13" t="s">
        <v>32</v>
      </c>
      <c r="AX180" s="13" t="s">
        <v>81</v>
      </c>
      <c r="AY180" s="169" t="s">
        <v>134</v>
      </c>
    </row>
    <row r="181" spans="1:65" s="2" customFormat="1" ht="16.5" customHeight="1">
      <c r="A181" s="32"/>
      <c r="B181" s="148"/>
      <c r="C181" s="191" t="s">
        <v>8</v>
      </c>
      <c r="D181" s="191" t="s">
        <v>360</v>
      </c>
      <c r="E181" s="192" t="s">
        <v>737</v>
      </c>
      <c r="F181" s="193" t="s">
        <v>738</v>
      </c>
      <c r="G181" s="194" t="s">
        <v>213</v>
      </c>
      <c r="H181" s="195">
        <v>4</v>
      </c>
      <c r="I181" s="196"/>
      <c r="J181" s="197">
        <f>ROUND(I181*H181,2)</f>
        <v>0</v>
      </c>
      <c r="K181" s="193" t="s">
        <v>168</v>
      </c>
      <c r="L181" s="198"/>
      <c r="M181" s="199" t="s">
        <v>1</v>
      </c>
      <c r="N181" s="200" t="s">
        <v>40</v>
      </c>
      <c r="O181" s="58"/>
      <c r="P181" s="158">
        <f>O181*H181</f>
        <v>0</v>
      </c>
      <c r="Q181" s="158">
        <v>0.21</v>
      </c>
      <c r="R181" s="158">
        <f>Q181*H181</f>
        <v>0.84</v>
      </c>
      <c r="S181" s="158">
        <v>0</v>
      </c>
      <c r="T181" s="159">
        <f>S181*H181</f>
        <v>0</v>
      </c>
      <c r="U181" s="32"/>
      <c r="V181" s="32"/>
      <c r="W181" s="32"/>
      <c r="X181" s="32"/>
      <c r="Y181" s="32"/>
      <c r="Z181" s="32"/>
      <c r="AA181" s="32"/>
      <c r="AB181" s="32"/>
      <c r="AC181" s="32"/>
      <c r="AD181" s="32"/>
      <c r="AE181" s="32"/>
      <c r="AR181" s="160" t="s">
        <v>177</v>
      </c>
      <c r="AT181" s="160" t="s">
        <v>360</v>
      </c>
      <c r="AU181" s="160" t="s">
        <v>83</v>
      </c>
      <c r="AY181" s="17" t="s">
        <v>134</v>
      </c>
      <c r="BE181" s="161">
        <f>IF(N181="základní",J181,0)</f>
        <v>0</v>
      </c>
      <c r="BF181" s="161">
        <f>IF(N181="snížená",J181,0)</f>
        <v>0</v>
      </c>
      <c r="BG181" s="161">
        <f>IF(N181="zákl. přenesená",J181,0)</f>
        <v>0</v>
      </c>
      <c r="BH181" s="161">
        <f>IF(N181="sníž. přenesená",J181,0)</f>
        <v>0</v>
      </c>
      <c r="BI181" s="161">
        <f>IF(N181="nulová",J181,0)</f>
        <v>0</v>
      </c>
      <c r="BJ181" s="17" t="s">
        <v>81</v>
      </c>
      <c r="BK181" s="161">
        <f>ROUND(I181*H181,2)</f>
        <v>0</v>
      </c>
      <c r="BL181" s="17" t="s">
        <v>140</v>
      </c>
      <c r="BM181" s="160" t="s">
        <v>739</v>
      </c>
    </row>
    <row r="182" spans="1:65" s="2" customFormat="1" ht="11.25">
      <c r="A182" s="32"/>
      <c r="B182" s="33"/>
      <c r="C182" s="32"/>
      <c r="D182" s="162" t="s">
        <v>142</v>
      </c>
      <c r="E182" s="32"/>
      <c r="F182" s="163" t="s">
        <v>738</v>
      </c>
      <c r="G182" s="32"/>
      <c r="H182" s="32"/>
      <c r="I182" s="164"/>
      <c r="J182" s="32"/>
      <c r="K182" s="32"/>
      <c r="L182" s="33"/>
      <c r="M182" s="165"/>
      <c r="N182" s="166"/>
      <c r="O182" s="58"/>
      <c r="P182" s="58"/>
      <c r="Q182" s="58"/>
      <c r="R182" s="58"/>
      <c r="S182" s="58"/>
      <c r="T182" s="59"/>
      <c r="U182" s="32"/>
      <c r="V182" s="32"/>
      <c r="W182" s="32"/>
      <c r="X182" s="32"/>
      <c r="Y182" s="32"/>
      <c r="Z182" s="32"/>
      <c r="AA182" s="32"/>
      <c r="AB182" s="32"/>
      <c r="AC182" s="32"/>
      <c r="AD182" s="32"/>
      <c r="AE182" s="32"/>
      <c r="AT182" s="17" t="s">
        <v>142</v>
      </c>
      <c r="AU182" s="17" t="s">
        <v>83</v>
      </c>
    </row>
    <row r="183" spans="1:65" s="13" customFormat="1" ht="11.25">
      <c r="B183" s="168"/>
      <c r="D183" s="162" t="s">
        <v>146</v>
      </c>
      <c r="F183" s="170" t="s">
        <v>740</v>
      </c>
      <c r="H183" s="171">
        <v>4</v>
      </c>
      <c r="I183" s="172"/>
      <c r="L183" s="168"/>
      <c r="M183" s="173"/>
      <c r="N183" s="174"/>
      <c r="O183" s="174"/>
      <c r="P183" s="174"/>
      <c r="Q183" s="174"/>
      <c r="R183" s="174"/>
      <c r="S183" s="174"/>
      <c r="T183" s="175"/>
      <c r="AT183" s="169" t="s">
        <v>146</v>
      </c>
      <c r="AU183" s="169" t="s">
        <v>83</v>
      </c>
      <c r="AV183" s="13" t="s">
        <v>83</v>
      </c>
      <c r="AW183" s="13" t="s">
        <v>3</v>
      </c>
      <c r="AX183" s="13" t="s">
        <v>81</v>
      </c>
      <c r="AY183" s="169" t="s">
        <v>134</v>
      </c>
    </row>
    <row r="184" spans="1:65" s="2" customFormat="1" ht="24">
      <c r="A184" s="32"/>
      <c r="B184" s="148"/>
      <c r="C184" s="149" t="s">
        <v>222</v>
      </c>
      <c r="D184" s="149" t="s">
        <v>136</v>
      </c>
      <c r="E184" s="150" t="s">
        <v>741</v>
      </c>
      <c r="F184" s="151" t="s">
        <v>742</v>
      </c>
      <c r="G184" s="152" t="s">
        <v>174</v>
      </c>
      <c r="H184" s="153">
        <v>20</v>
      </c>
      <c r="I184" s="154"/>
      <c r="J184" s="155">
        <f>ROUND(I184*H184,2)</f>
        <v>0</v>
      </c>
      <c r="K184" s="151" t="s">
        <v>168</v>
      </c>
      <c r="L184" s="33"/>
      <c r="M184" s="156" t="s">
        <v>1</v>
      </c>
      <c r="N184" s="157" t="s">
        <v>40</v>
      </c>
      <c r="O184" s="58"/>
      <c r="P184" s="158">
        <f>O184*H184</f>
        <v>0</v>
      </c>
      <c r="Q184" s="158">
        <v>0</v>
      </c>
      <c r="R184" s="158">
        <f>Q184*H184</f>
        <v>0</v>
      </c>
      <c r="S184" s="158">
        <v>0</v>
      </c>
      <c r="T184" s="159">
        <f>S184*H184</f>
        <v>0</v>
      </c>
      <c r="U184" s="32"/>
      <c r="V184" s="32"/>
      <c r="W184" s="32"/>
      <c r="X184" s="32"/>
      <c r="Y184" s="32"/>
      <c r="Z184" s="32"/>
      <c r="AA184" s="32"/>
      <c r="AB184" s="32"/>
      <c r="AC184" s="32"/>
      <c r="AD184" s="32"/>
      <c r="AE184" s="32"/>
      <c r="AR184" s="160" t="s">
        <v>140</v>
      </c>
      <c r="AT184" s="160" t="s">
        <v>136</v>
      </c>
      <c r="AU184" s="160" t="s">
        <v>83</v>
      </c>
      <c r="AY184" s="17" t="s">
        <v>134</v>
      </c>
      <c r="BE184" s="161">
        <f>IF(N184="základní",J184,0)</f>
        <v>0</v>
      </c>
      <c r="BF184" s="161">
        <f>IF(N184="snížená",J184,0)</f>
        <v>0</v>
      </c>
      <c r="BG184" s="161">
        <f>IF(N184="zákl. přenesená",J184,0)</f>
        <v>0</v>
      </c>
      <c r="BH184" s="161">
        <f>IF(N184="sníž. přenesená",J184,0)</f>
        <v>0</v>
      </c>
      <c r="BI184" s="161">
        <f>IF(N184="nulová",J184,0)</f>
        <v>0</v>
      </c>
      <c r="BJ184" s="17" t="s">
        <v>81</v>
      </c>
      <c r="BK184" s="161">
        <f>ROUND(I184*H184,2)</f>
        <v>0</v>
      </c>
      <c r="BL184" s="17" t="s">
        <v>140</v>
      </c>
      <c r="BM184" s="160" t="s">
        <v>743</v>
      </c>
    </row>
    <row r="185" spans="1:65" s="2" customFormat="1" ht="19.5">
      <c r="A185" s="32"/>
      <c r="B185" s="33"/>
      <c r="C185" s="32"/>
      <c r="D185" s="162" t="s">
        <v>142</v>
      </c>
      <c r="E185" s="32"/>
      <c r="F185" s="163" t="s">
        <v>744</v>
      </c>
      <c r="G185" s="32"/>
      <c r="H185" s="32"/>
      <c r="I185" s="164"/>
      <c r="J185" s="32"/>
      <c r="K185" s="32"/>
      <c r="L185" s="33"/>
      <c r="M185" s="165"/>
      <c r="N185" s="166"/>
      <c r="O185" s="58"/>
      <c r="P185" s="58"/>
      <c r="Q185" s="58"/>
      <c r="R185" s="58"/>
      <c r="S185" s="58"/>
      <c r="T185" s="59"/>
      <c r="U185" s="32"/>
      <c r="V185" s="32"/>
      <c r="W185" s="32"/>
      <c r="X185" s="32"/>
      <c r="Y185" s="32"/>
      <c r="Z185" s="32"/>
      <c r="AA185" s="32"/>
      <c r="AB185" s="32"/>
      <c r="AC185" s="32"/>
      <c r="AD185" s="32"/>
      <c r="AE185" s="32"/>
      <c r="AT185" s="17" t="s">
        <v>142</v>
      </c>
      <c r="AU185" s="17" t="s">
        <v>83</v>
      </c>
    </row>
    <row r="186" spans="1:65" s="2" customFormat="1" ht="19.5">
      <c r="A186" s="32"/>
      <c r="B186" s="33"/>
      <c r="C186" s="32"/>
      <c r="D186" s="162" t="s">
        <v>144</v>
      </c>
      <c r="E186" s="32"/>
      <c r="F186" s="167" t="s">
        <v>145</v>
      </c>
      <c r="G186" s="32"/>
      <c r="H186" s="32"/>
      <c r="I186" s="164"/>
      <c r="J186" s="32"/>
      <c r="K186" s="32"/>
      <c r="L186" s="33"/>
      <c r="M186" s="165"/>
      <c r="N186" s="166"/>
      <c r="O186" s="58"/>
      <c r="P186" s="58"/>
      <c r="Q186" s="58"/>
      <c r="R186" s="58"/>
      <c r="S186" s="58"/>
      <c r="T186" s="59"/>
      <c r="U186" s="32"/>
      <c r="V186" s="32"/>
      <c r="W186" s="32"/>
      <c r="X186" s="32"/>
      <c r="Y186" s="32"/>
      <c r="Z186" s="32"/>
      <c r="AA186" s="32"/>
      <c r="AB186" s="32"/>
      <c r="AC186" s="32"/>
      <c r="AD186" s="32"/>
      <c r="AE186" s="32"/>
      <c r="AT186" s="17" t="s">
        <v>144</v>
      </c>
      <c r="AU186" s="17" t="s">
        <v>83</v>
      </c>
    </row>
    <row r="187" spans="1:65" s="13" customFormat="1" ht="11.25">
      <c r="B187" s="168"/>
      <c r="D187" s="162" t="s">
        <v>146</v>
      </c>
      <c r="E187" s="169" t="s">
        <v>1</v>
      </c>
      <c r="F187" s="170" t="s">
        <v>249</v>
      </c>
      <c r="H187" s="171">
        <v>20</v>
      </c>
      <c r="I187" s="172"/>
      <c r="L187" s="168"/>
      <c r="M187" s="173"/>
      <c r="N187" s="174"/>
      <c r="O187" s="174"/>
      <c r="P187" s="174"/>
      <c r="Q187" s="174"/>
      <c r="R187" s="174"/>
      <c r="S187" s="174"/>
      <c r="T187" s="175"/>
      <c r="AT187" s="169" t="s">
        <v>146</v>
      </c>
      <c r="AU187" s="169" t="s">
        <v>83</v>
      </c>
      <c r="AV187" s="13" t="s">
        <v>83</v>
      </c>
      <c r="AW187" s="13" t="s">
        <v>32</v>
      </c>
      <c r="AX187" s="13" t="s">
        <v>81</v>
      </c>
      <c r="AY187" s="169" t="s">
        <v>134</v>
      </c>
    </row>
    <row r="188" spans="1:65" s="2" customFormat="1" ht="16.5" customHeight="1">
      <c r="A188" s="32"/>
      <c r="B188" s="148"/>
      <c r="C188" s="191" t="s">
        <v>229</v>
      </c>
      <c r="D188" s="191" t="s">
        <v>360</v>
      </c>
      <c r="E188" s="192" t="s">
        <v>745</v>
      </c>
      <c r="F188" s="193" t="s">
        <v>746</v>
      </c>
      <c r="G188" s="194" t="s">
        <v>174</v>
      </c>
      <c r="H188" s="195">
        <v>20</v>
      </c>
      <c r="I188" s="196"/>
      <c r="J188" s="197">
        <f>ROUND(I188*H188,2)</f>
        <v>0</v>
      </c>
      <c r="K188" s="193" t="s">
        <v>1</v>
      </c>
      <c r="L188" s="198"/>
      <c r="M188" s="199" t="s">
        <v>1</v>
      </c>
      <c r="N188" s="200" t="s">
        <v>40</v>
      </c>
      <c r="O188" s="58"/>
      <c r="P188" s="158">
        <f>O188*H188</f>
        <v>0</v>
      </c>
      <c r="Q188" s="158">
        <v>5.0000000000000001E-3</v>
      </c>
      <c r="R188" s="158">
        <f>Q188*H188</f>
        <v>0.1</v>
      </c>
      <c r="S188" s="158">
        <v>0</v>
      </c>
      <c r="T188" s="159">
        <f>S188*H188</f>
        <v>0</v>
      </c>
      <c r="U188" s="32"/>
      <c r="V188" s="32"/>
      <c r="W188" s="32"/>
      <c r="X188" s="32"/>
      <c r="Y188" s="32"/>
      <c r="Z188" s="32"/>
      <c r="AA188" s="32"/>
      <c r="AB188" s="32"/>
      <c r="AC188" s="32"/>
      <c r="AD188" s="32"/>
      <c r="AE188" s="32"/>
      <c r="AR188" s="160" t="s">
        <v>177</v>
      </c>
      <c r="AT188" s="160" t="s">
        <v>360</v>
      </c>
      <c r="AU188" s="160" t="s">
        <v>83</v>
      </c>
      <c r="AY188" s="17" t="s">
        <v>134</v>
      </c>
      <c r="BE188" s="161">
        <f>IF(N188="základní",J188,0)</f>
        <v>0</v>
      </c>
      <c r="BF188" s="161">
        <f>IF(N188="snížená",J188,0)</f>
        <v>0</v>
      </c>
      <c r="BG188" s="161">
        <f>IF(N188="zákl. přenesená",J188,0)</f>
        <v>0</v>
      </c>
      <c r="BH188" s="161">
        <f>IF(N188="sníž. přenesená",J188,0)</f>
        <v>0</v>
      </c>
      <c r="BI188" s="161">
        <f>IF(N188="nulová",J188,0)</f>
        <v>0</v>
      </c>
      <c r="BJ188" s="17" t="s">
        <v>81</v>
      </c>
      <c r="BK188" s="161">
        <f>ROUND(I188*H188,2)</f>
        <v>0</v>
      </c>
      <c r="BL188" s="17" t="s">
        <v>140</v>
      </c>
      <c r="BM188" s="160" t="s">
        <v>747</v>
      </c>
    </row>
    <row r="189" spans="1:65" s="2" customFormat="1" ht="11.25">
      <c r="A189" s="32"/>
      <c r="B189" s="33"/>
      <c r="C189" s="32"/>
      <c r="D189" s="162" t="s">
        <v>142</v>
      </c>
      <c r="E189" s="32"/>
      <c r="F189" s="163" t="s">
        <v>746</v>
      </c>
      <c r="G189" s="32"/>
      <c r="H189" s="32"/>
      <c r="I189" s="164"/>
      <c r="J189" s="32"/>
      <c r="K189" s="32"/>
      <c r="L189" s="33"/>
      <c r="M189" s="165"/>
      <c r="N189" s="166"/>
      <c r="O189" s="58"/>
      <c r="P189" s="58"/>
      <c r="Q189" s="58"/>
      <c r="R189" s="58"/>
      <c r="S189" s="58"/>
      <c r="T189" s="59"/>
      <c r="U189" s="32"/>
      <c r="V189" s="32"/>
      <c r="W189" s="32"/>
      <c r="X189" s="32"/>
      <c r="Y189" s="32"/>
      <c r="Z189" s="32"/>
      <c r="AA189" s="32"/>
      <c r="AB189" s="32"/>
      <c r="AC189" s="32"/>
      <c r="AD189" s="32"/>
      <c r="AE189" s="32"/>
      <c r="AT189" s="17" t="s">
        <v>142</v>
      </c>
      <c r="AU189" s="17" t="s">
        <v>83</v>
      </c>
    </row>
    <row r="190" spans="1:65" s="2" customFormat="1" ht="24">
      <c r="A190" s="32"/>
      <c r="B190" s="148"/>
      <c r="C190" s="149" t="s">
        <v>237</v>
      </c>
      <c r="D190" s="149" t="s">
        <v>136</v>
      </c>
      <c r="E190" s="150" t="s">
        <v>748</v>
      </c>
      <c r="F190" s="151" t="s">
        <v>749</v>
      </c>
      <c r="G190" s="152" t="s">
        <v>174</v>
      </c>
      <c r="H190" s="153">
        <v>60</v>
      </c>
      <c r="I190" s="154"/>
      <c r="J190" s="155">
        <f>ROUND(I190*H190,2)</f>
        <v>0</v>
      </c>
      <c r="K190" s="151" t="s">
        <v>168</v>
      </c>
      <c r="L190" s="33"/>
      <c r="M190" s="156" t="s">
        <v>1</v>
      </c>
      <c r="N190" s="157" t="s">
        <v>40</v>
      </c>
      <c r="O190" s="58"/>
      <c r="P190" s="158">
        <f>O190*H190</f>
        <v>0</v>
      </c>
      <c r="Q190" s="158">
        <v>5.0000000000000002E-5</v>
      </c>
      <c r="R190" s="158">
        <f>Q190*H190</f>
        <v>3.0000000000000001E-3</v>
      </c>
      <c r="S190" s="158">
        <v>0</v>
      </c>
      <c r="T190" s="159">
        <f>S190*H190</f>
        <v>0</v>
      </c>
      <c r="U190" s="32"/>
      <c r="V190" s="32"/>
      <c r="W190" s="32"/>
      <c r="X190" s="32"/>
      <c r="Y190" s="32"/>
      <c r="Z190" s="32"/>
      <c r="AA190" s="32"/>
      <c r="AB190" s="32"/>
      <c r="AC190" s="32"/>
      <c r="AD190" s="32"/>
      <c r="AE190" s="32"/>
      <c r="AR190" s="160" t="s">
        <v>140</v>
      </c>
      <c r="AT190" s="160" t="s">
        <v>136</v>
      </c>
      <c r="AU190" s="160" t="s">
        <v>83</v>
      </c>
      <c r="AY190" s="17" t="s">
        <v>134</v>
      </c>
      <c r="BE190" s="161">
        <f>IF(N190="základní",J190,0)</f>
        <v>0</v>
      </c>
      <c r="BF190" s="161">
        <f>IF(N190="snížená",J190,0)</f>
        <v>0</v>
      </c>
      <c r="BG190" s="161">
        <f>IF(N190="zákl. přenesená",J190,0)</f>
        <v>0</v>
      </c>
      <c r="BH190" s="161">
        <f>IF(N190="sníž. přenesená",J190,0)</f>
        <v>0</v>
      </c>
      <c r="BI190" s="161">
        <f>IF(N190="nulová",J190,0)</f>
        <v>0</v>
      </c>
      <c r="BJ190" s="17" t="s">
        <v>81</v>
      </c>
      <c r="BK190" s="161">
        <f>ROUND(I190*H190,2)</f>
        <v>0</v>
      </c>
      <c r="BL190" s="17" t="s">
        <v>140</v>
      </c>
      <c r="BM190" s="160" t="s">
        <v>750</v>
      </c>
    </row>
    <row r="191" spans="1:65" s="2" customFormat="1" ht="11.25">
      <c r="A191" s="32"/>
      <c r="B191" s="33"/>
      <c r="C191" s="32"/>
      <c r="D191" s="162" t="s">
        <v>142</v>
      </c>
      <c r="E191" s="32"/>
      <c r="F191" s="163" t="s">
        <v>751</v>
      </c>
      <c r="G191" s="32"/>
      <c r="H191" s="32"/>
      <c r="I191" s="164"/>
      <c r="J191" s="32"/>
      <c r="K191" s="32"/>
      <c r="L191" s="33"/>
      <c r="M191" s="165"/>
      <c r="N191" s="166"/>
      <c r="O191" s="58"/>
      <c r="P191" s="58"/>
      <c r="Q191" s="58"/>
      <c r="R191" s="58"/>
      <c r="S191" s="58"/>
      <c r="T191" s="59"/>
      <c r="U191" s="32"/>
      <c r="V191" s="32"/>
      <c r="W191" s="32"/>
      <c r="X191" s="32"/>
      <c r="Y191" s="32"/>
      <c r="Z191" s="32"/>
      <c r="AA191" s="32"/>
      <c r="AB191" s="32"/>
      <c r="AC191" s="32"/>
      <c r="AD191" s="32"/>
      <c r="AE191" s="32"/>
      <c r="AT191" s="17" t="s">
        <v>142</v>
      </c>
      <c r="AU191" s="17" t="s">
        <v>83</v>
      </c>
    </row>
    <row r="192" spans="1:65" s="2" customFormat="1" ht="19.5">
      <c r="A192" s="32"/>
      <c r="B192" s="33"/>
      <c r="C192" s="32"/>
      <c r="D192" s="162" t="s">
        <v>144</v>
      </c>
      <c r="E192" s="32"/>
      <c r="F192" s="167" t="s">
        <v>145</v>
      </c>
      <c r="G192" s="32"/>
      <c r="H192" s="32"/>
      <c r="I192" s="164"/>
      <c r="J192" s="32"/>
      <c r="K192" s="32"/>
      <c r="L192" s="33"/>
      <c r="M192" s="165"/>
      <c r="N192" s="166"/>
      <c r="O192" s="58"/>
      <c r="P192" s="58"/>
      <c r="Q192" s="58"/>
      <c r="R192" s="58"/>
      <c r="S192" s="58"/>
      <c r="T192" s="59"/>
      <c r="U192" s="32"/>
      <c r="V192" s="32"/>
      <c r="W192" s="32"/>
      <c r="X192" s="32"/>
      <c r="Y192" s="32"/>
      <c r="Z192" s="32"/>
      <c r="AA192" s="32"/>
      <c r="AB192" s="32"/>
      <c r="AC192" s="32"/>
      <c r="AD192" s="32"/>
      <c r="AE192" s="32"/>
      <c r="AT192" s="17" t="s">
        <v>144</v>
      </c>
      <c r="AU192" s="17" t="s">
        <v>83</v>
      </c>
    </row>
    <row r="193" spans="1:65" s="13" customFormat="1" ht="11.25">
      <c r="B193" s="168"/>
      <c r="D193" s="162" t="s">
        <v>146</v>
      </c>
      <c r="E193" s="169" t="s">
        <v>1</v>
      </c>
      <c r="F193" s="170" t="s">
        <v>486</v>
      </c>
      <c r="H193" s="171">
        <v>60</v>
      </c>
      <c r="I193" s="172"/>
      <c r="L193" s="168"/>
      <c r="M193" s="173"/>
      <c r="N193" s="174"/>
      <c r="O193" s="174"/>
      <c r="P193" s="174"/>
      <c r="Q193" s="174"/>
      <c r="R193" s="174"/>
      <c r="S193" s="174"/>
      <c r="T193" s="175"/>
      <c r="AT193" s="169" t="s">
        <v>146</v>
      </c>
      <c r="AU193" s="169" t="s">
        <v>83</v>
      </c>
      <c r="AV193" s="13" t="s">
        <v>83</v>
      </c>
      <c r="AW193" s="13" t="s">
        <v>32</v>
      </c>
      <c r="AX193" s="13" t="s">
        <v>81</v>
      </c>
      <c r="AY193" s="169" t="s">
        <v>134</v>
      </c>
    </row>
    <row r="194" spans="1:65" s="2" customFormat="1" ht="21.75" customHeight="1">
      <c r="A194" s="32"/>
      <c r="B194" s="148"/>
      <c r="C194" s="191" t="s">
        <v>244</v>
      </c>
      <c r="D194" s="191" t="s">
        <v>360</v>
      </c>
      <c r="E194" s="192" t="s">
        <v>752</v>
      </c>
      <c r="F194" s="193" t="s">
        <v>753</v>
      </c>
      <c r="G194" s="194" t="s">
        <v>174</v>
      </c>
      <c r="H194" s="195">
        <v>60</v>
      </c>
      <c r="I194" s="196"/>
      <c r="J194" s="197">
        <f>ROUND(I194*H194,2)</f>
        <v>0</v>
      </c>
      <c r="K194" s="193" t="s">
        <v>168</v>
      </c>
      <c r="L194" s="198"/>
      <c r="M194" s="199" t="s">
        <v>1</v>
      </c>
      <c r="N194" s="200" t="s">
        <v>40</v>
      </c>
      <c r="O194" s="58"/>
      <c r="P194" s="158">
        <f>O194*H194</f>
        <v>0</v>
      </c>
      <c r="Q194" s="158">
        <v>4.7200000000000002E-3</v>
      </c>
      <c r="R194" s="158">
        <f>Q194*H194</f>
        <v>0.28320000000000001</v>
      </c>
      <c r="S194" s="158">
        <v>0</v>
      </c>
      <c r="T194" s="159">
        <f>S194*H194</f>
        <v>0</v>
      </c>
      <c r="U194" s="32"/>
      <c r="V194" s="32"/>
      <c r="W194" s="32"/>
      <c r="X194" s="32"/>
      <c r="Y194" s="32"/>
      <c r="Z194" s="32"/>
      <c r="AA194" s="32"/>
      <c r="AB194" s="32"/>
      <c r="AC194" s="32"/>
      <c r="AD194" s="32"/>
      <c r="AE194" s="32"/>
      <c r="AR194" s="160" t="s">
        <v>177</v>
      </c>
      <c r="AT194" s="160" t="s">
        <v>360</v>
      </c>
      <c r="AU194" s="160" t="s">
        <v>83</v>
      </c>
      <c r="AY194" s="17" t="s">
        <v>134</v>
      </c>
      <c r="BE194" s="161">
        <f>IF(N194="základní",J194,0)</f>
        <v>0</v>
      </c>
      <c r="BF194" s="161">
        <f>IF(N194="snížená",J194,0)</f>
        <v>0</v>
      </c>
      <c r="BG194" s="161">
        <f>IF(N194="zákl. přenesená",J194,0)</f>
        <v>0</v>
      </c>
      <c r="BH194" s="161">
        <f>IF(N194="sníž. přenesená",J194,0)</f>
        <v>0</v>
      </c>
      <c r="BI194" s="161">
        <f>IF(N194="nulová",J194,0)</f>
        <v>0</v>
      </c>
      <c r="BJ194" s="17" t="s">
        <v>81</v>
      </c>
      <c r="BK194" s="161">
        <f>ROUND(I194*H194,2)</f>
        <v>0</v>
      </c>
      <c r="BL194" s="17" t="s">
        <v>140</v>
      </c>
      <c r="BM194" s="160" t="s">
        <v>754</v>
      </c>
    </row>
    <row r="195" spans="1:65" s="2" customFormat="1" ht="11.25">
      <c r="A195" s="32"/>
      <c r="B195" s="33"/>
      <c r="C195" s="32"/>
      <c r="D195" s="162" t="s">
        <v>142</v>
      </c>
      <c r="E195" s="32"/>
      <c r="F195" s="163" t="s">
        <v>753</v>
      </c>
      <c r="G195" s="32"/>
      <c r="H195" s="32"/>
      <c r="I195" s="164"/>
      <c r="J195" s="32"/>
      <c r="K195" s="32"/>
      <c r="L195" s="33"/>
      <c r="M195" s="165"/>
      <c r="N195" s="166"/>
      <c r="O195" s="58"/>
      <c r="P195" s="58"/>
      <c r="Q195" s="58"/>
      <c r="R195" s="58"/>
      <c r="S195" s="58"/>
      <c r="T195" s="59"/>
      <c r="U195" s="32"/>
      <c r="V195" s="32"/>
      <c r="W195" s="32"/>
      <c r="X195" s="32"/>
      <c r="Y195" s="32"/>
      <c r="Z195" s="32"/>
      <c r="AA195" s="32"/>
      <c r="AB195" s="32"/>
      <c r="AC195" s="32"/>
      <c r="AD195" s="32"/>
      <c r="AE195" s="32"/>
      <c r="AT195" s="17" t="s">
        <v>142</v>
      </c>
      <c r="AU195" s="17" t="s">
        <v>83</v>
      </c>
    </row>
    <row r="196" spans="1:65" s="2" customFormat="1" ht="21.75" customHeight="1">
      <c r="A196" s="32"/>
      <c r="B196" s="148"/>
      <c r="C196" s="149" t="s">
        <v>249</v>
      </c>
      <c r="D196" s="149" t="s">
        <v>136</v>
      </c>
      <c r="E196" s="150" t="s">
        <v>755</v>
      </c>
      <c r="F196" s="151" t="s">
        <v>756</v>
      </c>
      <c r="G196" s="152" t="s">
        <v>167</v>
      </c>
      <c r="H196" s="153">
        <v>40</v>
      </c>
      <c r="I196" s="154"/>
      <c r="J196" s="155">
        <f>ROUND(I196*H196,2)</f>
        <v>0</v>
      </c>
      <c r="K196" s="151" t="s">
        <v>168</v>
      </c>
      <c r="L196" s="33"/>
      <c r="M196" s="156" t="s">
        <v>1</v>
      </c>
      <c r="N196" s="157" t="s">
        <v>40</v>
      </c>
      <c r="O196" s="58"/>
      <c r="P196" s="158">
        <f>O196*H196</f>
        <v>0</v>
      </c>
      <c r="Q196" s="158">
        <v>3.6000000000000002E-4</v>
      </c>
      <c r="R196" s="158">
        <f>Q196*H196</f>
        <v>1.4400000000000001E-2</v>
      </c>
      <c r="S196" s="158">
        <v>0</v>
      </c>
      <c r="T196" s="159">
        <f>S196*H196</f>
        <v>0</v>
      </c>
      <c r="U196" s="32"/>
      <c r="V196" s="32"/>
      <c r="W196" s="32"/>
      <c r="X196" s="32"/>
      <c r="Y196" s="32"/>
      <c r="Z196" s="32"/>
      <c r="AA196" s="32"/>
      <c r="AB196" s="32"/>
      <c r="AC196" s="32"/>
      <c r="AD196" s="32"/>
      <c r="AE196" s="32"/>
      <c r="AR196" s="160" t="s">
        <v>140</v>
      </c>
      <c r="AT196" s="160" t="s">
        <v>136</v>
      </c>
      <c r="AU196" s="160" t="s">
        <v>83</v>
      </c>
      <c r="AY196" s="17" t="s">
        <v>134</v>
      </c>
      <c r="BE196" s="161">
        <f>IF(N196="základní",J196,0)</f>
        <v>0</v>
      </c>
      <c r="BF196" s="161">
        <f>IF(N196="snížená",J196,0)</f>
        <v>0</v>
      </c>
      <c r="BG196" s="161">
        <f>IF(N196="zákl. přenesená",J196,0)</f>
        <v>0</v>
      </c>
      <c r="BH196" s="161">
        <f>IF(N196="sníž. přenesená",J196,0)</f>
        <v>0</v>
      </c>
      <c r="BI196" s="161">
        <f>IF(N196="nulová",J196,0)</f>
        <v>0</v>
      </c>
      <c r="BJ196" s="17" t="s">
        <v>81</v>
      </c>
      <c r="BK196" s="161">
        <f>ROUND(I196*H196,2)</f>
        <v>0</v>
      </c>
      <c r="BL196" s="17" t="s">
        <v>140</v>
      </c>
      <c r="BM196" s="160" t="s">
        <v>757</v>
      </c>
    </row>
    <row r="197" spans="1:65" s="2" customFormat="1" ht="19.5">
      <c r="A197" s="32"/>
      <c r="B197" s="33"/>
      <c r="C197" s="32"/>
      <c r="D197" s="162" t="s">
        <v>142</v>
      </c>
      <c r="E197" s="32"/>
      <c r="F197" s="163" t="s">
        <v>758</v>
      </c>
      <c r="G197" s="32"/>
      <c r="H197" s="32"/>
      <c r="I197" s="164"/>
      <c r="J197" s="32"/>
      <c r="K197" s="32"/>
      <c r="L197" s="33"/>
      <c r="M197" s="165"/>
      <c r="N197" s="166"/>
      <c r="O197" s="58"/>
      <c r="P197" s="58"/>
      <c r="Q197" s="58"/>
      <c r="R197" s="58"/>
      <c r="S197" s="58"/>
      <c r="T197" s="59"/>
      <c r="U197" s="32"/>
      <c r="V197" s="32"/>
      <c r="W197" s="32"/>
      <c r="X197" s="32"/>
      <c r="Y197" s="32"/>
      <c r="Z197" s="32"/>
      <c r="AA197" s="32"/>
      <c r="AB197" s="32"/>
      <c r="AC197" s="32"/>
      <c r="AD197" s="32"/>
      <c r="AE197" s="32"/>
      <c r="AT197" s="17" t="s">
        <v>142</v>
      </c>
      <c r="AU197" s="17" t="s">
        <v>83</v>
      </c>
    </row>
    <row r="198" spans="1:65" s="2" customFormat="1" ht="19.5">
      <c r="A198" s="32"/>
      <c r="B198" s="33"/>
      <c r="C198" s="32"/>
      <c r="D198" s="162" t="s">
        <v>144</v>
      </c>
      <c r="E198" s="32"/>
      <c r="F198" s="167" t="s">
        <v>145</v>
      </c>
      <c r="G198" s="32"/>
      <c r="H198" s="32"/>
      <c r="I198" s="164"/>
      <c r="J198" s="32"/>
      <c r="K198" s="32"/>
      <c r="L198" s="33"/>
      <c r="M198" s="165"/>
      <c r="N198" s="166"/>
      <c r="O198" s="58"/>
      <c r="P198" s="58"/>
      <c r="Q198" s="58"/>
      <c r="R198" s="58"/>
      <c r="S198" s="58"/>
      <c r="T198" s="59"/>
      <c r="U198" s="32"/>
      <c r="V198" s="32"/>
      <c r="W198" s="32"/>
      <c r="X198" s="32"/>
      <c r="Y198" s="32"/>
      <c r="Z198" s="32"/>
      <c r="AA198" s="32"/>
      <c r="AB198" s="32"/>
      <c r="AC198" s="32"/>
      <c r="AD198" s="32"/>
      <c r="AE198" s="32"/>
      <c r="AT198" s="17" t="s">
        <v>144</v>
      </c>
      <c r="AU198" s="17" t="s">
        <v>83</v>
      </c>
    </row>
    <row r="199" spans="1:65" s="13" customFormat="1" ht="11.25">
      <c r="B199" s="168"/>
      <c r="D199" s="162" t="s">
        <v>146</v>
      </c>
      <c r="E199" s="169" t="s">
        <v>1</v>
      </c>
      <c r="F199" s="170" t="s">
        <v>759</v>
      </c>
      <c r="H199" s="171">
        <v>40</v>
      </c>
      <c r="I199" s="172"/>
      <c r="L199" s="168"/>
      <c r="M199" s="173"/>
      <c r="N199" s="174"/>
      <c r="O199" s="174"/>
      <c r="P199" s="174"/>
      <c r="Q199" s="174"/>
      <c r="R199" s="174"/>
      <c r="S199" s="174"/>
      <c r="T199" s="175"/>
      <c r="AT199" s="169" t="s">
        <v>146</v>
      </c>
      <c r="AU199" s="169" t="s">
        <v>83</v>
      </c>
      <c r="AV199" s="13" t="s">
        <v>83</v>
      </c>
      <c r="AW199" s="13" t="s">
        <v>32</v>
      </c>
      <c r="AX199" s="13" t="s">
        <v>81</v>
      </c>
      <c r="AY199" s="169" t="s">
        <v>134</v>
      </c>
    </row>
    <row r="200" spans="1:65" s="2" customFormat="1" ht="24">
      <c r="A200" s="32"/>
      <c r="B200" s="148"/>
      <c r="C200" s="149" t="s">
        <v>7</v>
      </c>
      <c r="D200" s="149" t="s">
        <v>136</v>
      </c>
      <c r="E200" s="150" t="s">
        <v>760</v>
      </c>
      <c r="F200" s="151" t="s">
        <v>761</v>
      </c>
      <c r="G200" s="152" t="s">
        <v>174</v>
      </c>
      <c r="H200" s="153">
        <v>20</v>
      </c>
      <c r="I200" s="154"/>
      <c r="J200" s="155">
        <f>ROUND(I200*H200,2)</f>
        <v>0</v>
      </c>
      <c r="K200" s="151" t="s">
        <v>168</v>
      </c>
      <c r="L200" s="33"/>
      <c r="M200" s="156" t="s">
        <v>1</v>
      </c>
      <c r="N200" s="157" t="s">
        <v>40</v>
      </c>
      <c r="O200" s="58"/>
      <c r="P200" s="158">
        <f>O200*H200</f>
        <v>0</v>
      </c>
      <c r="Q200" s="158">
        <v>2.0799999999999998E-3</v>
      </c>
      <c r="R200" s="158">
        <f>Q200*H200</f>
        <v>4.1599999999999998E-2</v>
      </c>
      <c r="S200" s="158">
        <v>0</v>
      </c>
      <c r="T200" s="159">
        <f>S200*H200</f>
        <v>0</v>
      </c>
      <c r="U200" s="32"/>
      <c r="V200" s="32"/>
      <c r="W200" s="32"/>
      <c r="X200" s="32"/>
      <c r="Y200" s="32"/>
      <c r="Z200" s="32"/>
      <c r="AA200" s="32"/>
      <c r="AB200" s="32"/>
      <c r="AC200" s="32"/>
      <c r="AD200" s="32"/>
      <c r="AE200" s="32"/>
      <c r="AR200" s="160" t="s">
        <v>140</v>
      </c>
      <c r="AT200" s="160" t="s">
        <v>136</v>
      </c>
      <c r="AU200" s="160" t="s">
        <v>83</v>
      </c>
      <c r="AY200" s="17" t="s">
        <v>134</v>
      </c>
      <c r="BE200" s="161">
        <f>IF(N200="základní",J200,0)</f>
        <v>0</v>
      </c>
      <c r="BF200" s="161">
        <f>IF(N200="snížená",J200,0)</f>
        <v>0</v>
      </c>
      <c r="BG200" s="161">
        <f>IF(N200="zákl. přenesená",J200,0)</f>
        <v>0</v>
      </c>
      <c r="BH200" s="161">
        <f>IF(N200="sníž. přenesená",J200,0)</f>
        <v>0</v>
      </c>
      <c r="BI200" s="161">
        <f>IF(N200="nulová",J200,0)</f>
        <v>0</v>
      </c>
      <c r="BJ200" s="17" t="s">
        <v>81</v>
      </c>
      <c r="BK200" s="161">
        <f>ROUND(I200*H200,2)</f>
        <v>0</v>
      </c>
      <c r="BL200" s="17" t="s">
        <v>140</v>
      </c>
      <c r="BM200" s="160" t="s">
        <v>762</v>
      </c>
    </row>
    <row r="201" spans="1:65" s="2" customFormat="1" ht="19.5">
      <c r="A201" s="32"/>
      <c r="B201" s="33"/>
      <c r="C201" s="32"/>
      <c r="D201" s="162" t="s">
        <v>142</v>
      </c>
      <c r="E201" s="32"/>
      <c r="F201" s="163" t="s">
        <v>763</v>
      </c>
      <c r="G201" s="32"/>
      <c r="H201" s="32"/>
      <c r="I201" s="164"/>
      <c r="J201" s="32"/>
      <c r="K201" s="32"/>
      <c r="L201" s="33"/>
      <c r="M201" s="165"/>
      <c r="N201" s="166"/>
      <c r="O201" s="58"/>
      <c r="P201" s="58"/>
      <c r="Q201" s="58"/>
      <c r="R201" s="58"/>
      <c r="S201" s="58"/>
      <c r="T201" s="59"/>
      <c r="U201" s="32"/>
      <c r="V201" s="32"/>
      <c r="W201" s="32"/>
      <c r="X201" s="32"/>
      <c r="Y201" s="32"/>
      <c r="Z201" s="32"/>
      <c r="AA201" s="32"/>
      <c r="AB201" s="32"/>
      <c r="AC201" s="32"/>
      <c r="AD201" s="32"/>
      <c r="AE201" s="32"/>
      <c r="AT201" s="17" t="s">
        <v>142</v>
      </c>
      <c r="AU201" s="17" t="s">
        <v>83</v>
      </c>
    </row>
    <row r="202" spans="1:65" s="2" customFormat="1" ht="16.5" customHeight="1">
      <c r="A202" s="32"/>
      <c r="B202" s="148"/>
      <c r="C202" s="149" t="s">
        <v>258</v>
      </c>
      <c r="D202" s="149" t="s">
        <v>136</v>
      </c>
      <c r="E202" s="150" t="s">
        <v>764</v>
      </c>
      <c r="F202" s="151" t="s">
        <v>765</v>
      </c>
      <c r="G202" s="152" t="s">
        <v>167</v>
      </c>
      <c r="H202" s="153">
        <v>20</v>
      </c>
      <c r="I202" s="154"/>
      <c r="J202" s="155">
        <f>ROUND(I202*H202,2)</f>
        <v>0</v>
      </c>
      <c r="K202" s="151" t="s">
        <v>168</v>
      </c>
      <c r="L202" s="33"/>
      <c r="M202" s="156" t="s">
        <v>1</v>
      </c>
      <c r="N202" s="157" t="s">
        <v>40</v>
      </c>
      <c r="O202" s="58"/>
      <c r="P202" s="158">
        <f>O202*H202</f>
        <v>0</v>
      </c>
      <c r="Q202" s="158">
        <v>0</v>
      </c>
      <c r="R202" s="158">
        <f>Q202*H202</f>
        <v>0</v>
      </c>
      <c r="S202" s="158">
        <v>0</v>
      </c>
      <c r="T202" s="159">
        <f>S202*H202</f>
        <v>0</v>
      </c>
      <c r="U202" s="32"/>
      <c r="V202" s="32"/>
      <c r="W202" s="32"/>
      <c r="X202" s="32"/>
      <c r="Y202" s="32"/>
      <c r="Z202" s="32"/>
      <c r="AA202" s="32"/>
      <c r="AB202" s="32"/>
      <c r="AC202" s="32"/>
      <c r="AD202" s="32"/>
      <c r="AE202" s="32"/>
      <c r="AR202" s="160" t="s">
        <v>140</v>
      </c>
      <c r="AT202" s="160" t="s">
        <v>136</v>
      </c>
      <c r="AU202" s="160" t="s">
        <v>83</v>
      </c>
      <c r="AY202" s="17" t="s">
        <v>134</v>
      </c>
      <c r="BE202" s="161">
        <f>IF(N202="základní",J202,0)</f>
        <v>0</v>
      </c>
      <c r="BF202" s="161">
        <f>IF(N202="snížená",J202,0)</f>
        <v>0</v>
      </c>
      <c r="BG202" s="161">
        <f>IF(N202="zákl. přenesená",J202,0)</f>
        <v>0</v>
      </c>
      <c r="BH202" s="161">
        <f>IF(N202="sníž. přenesená",J202,0)</f>
        <v>0</v>
      </c>
      <c r="BI202" s="161">
        <f>IF(N202="nulová",J202,0)</f>
        <v>0</v>
      </c>
      <c r="BJ202" s="17" t="s">
        <v>81</v>
      </c>
      <c r="BK202" s="161">
        <f>ROUND(I202*H202,2)</f>
        <v>0</v>
      </c>
      <c r="BL202" s="17" t="s">
        <v>140</v>
      </c>
      <c r="BM202" s="160" t="s">
        <v>766</v>
      </c>
    </row>
    <row r="203" spans="1:65" s="2" customFormat="1" ht="19.5">
      <c r="A203" s="32"/>
      <c r="B203" s="33"/>
      <c r="C203" s="32"/>
      <c r="D203" s="162" t="s">
        <v>142</v>
      </c>
      <c r="E203" s="32"/>
      <c r="F203" s="163" t="s">
        <v>767</v>
      </c>
      <c r="G203" s="32"/>
      <c r="H203" s="32"/>
      <c r="I203" s="164"/>
      <c r="J203" s="32"/>
      <c r="K203" s="32"/>
      <c r="L203" s="33"/>
      <c r="M203" s="165"/>
      <c r="N203" s="166"/>
      <c r="O203" s="58"/>
      <c r="P203" s="58"/>
      <c r="Q203" s="58"/>
      <c r="R203" s="58"/>
      <c r="S203" s="58"/>
      <c r="T203" s="59"/>
      <c r="U203" s="32"/>
      <c r="V203" s="32"/>
      <c r="W203" s="32"/>
      <c r="X203" s="32"/>
      <c r="Y203" s="32"/>
      <c r="Z203" s="32"/>
      <c r="AA203" s="32"/>
      <c r="AB203" s="32"/>
      <c r="AC203" s="32"/>
      <c r="AD203" s="32"/>
      <c r="AE203" s="32"/>
      <c r="AT203" s="17" t="s">
        <v>142</v>
      </c>
      <c r="AU203" s="17" t="s">
        <v>83</v>
      </c>
    </row>
    <row r="204" spans="1:65" s="2" customFormat="1" ht="19.5">
      <c r="A204" s="32"/>
      <c r="B204" s="33"/>
      <c r="C204" s="32"/>
      <c r="D204" s="162" t="s">
        <v>144</v>
      </c>
      <c r="E204" s="32"/>
      <c r="F204" s="167" t="s">
        <v>145</v>
      </c>
      <c r="G204" s="32"/>
      <c r="H204" s="32"/>
      <c r="I204" s="164"/>
      <c r="J204" s="32"/>
      <c r="K204" s="32"/>
      <c r="L204" s="33"/>
      <c r="M204" s="165"/>
      <c r="N204" s="166"/>
      <c r="O204" s="58"/>
      <c r="P204" s="58"/>
      <c r="Q204" s="58"/>
      <c r="R204" s="58"/>
      <c r="S204" s="58"/>
      <c r="T204" s="59"/>
      <c r="U204" s="32"/>
      <c r="V204" s="32"/>
      <c r="W204" s="32"/>
      <c r="X204" s="32"/>
      <c r="Y204" s="32"/>
      <c r="Z204" s="32"/>
      <c r="AA204" s="32"/>
      <c r="AB204" s="32"/>
      <c r="AC204" s="32"/>
      <c r="AD204" s="32"/>
      <c r="AE204" s="32"/>
      <c r="AT204" s="17" t="s">
        <v>144</v>
      </c>
      <c r="AU204" s="17" t="s">
        <v>83</v>
      </c>
    </row>
    <row r="205" spans="1:65" s="13" customFormat="1" ht="11.25">
      <c r="B205" s="168"/>
      <c r="D205" s="162" t="s">
        <v>146</v>
      </c>
      <c r="E205" s="169" t="s">
        <v>1</v>
      </c>
      <c r="F205" s="170" t="s">
        <v>249</v>
      </c>
      <c r="H205" s="171">
        <v>20</v>
      </c>
      <c r="I205" s="172"/>
      <c r="L205" s="168"/>
      <c r="M205" s="173"/>
      <c r="N205" s="174"/>
      <c r="O205" s="174"/>
      <c r="P205" s="174"/>
      <c r="Q205" s="174"/>
      <c r="R205" s="174"/>
      <c r="S205" s="174"/>
      <c r="T205" s="175"/>
      <c r="AT205" s="169" t="s">
        <v>146</v>
      </c>
      <c r="AU205" s="169" t="s">
        <v>83</v>
      </c>
      <c r="AV205" s="13" t="s">
        <v>83</v>
      </c>
      <c r="AW205" s="13" t="s">
        <v>32</v>
      </c>
      <c r="AX205" s="13" t="s">
        <v>81</v>
      </c>
      <c r="AY205" s="169" t="s">
        <v>134</v>
      </c>
    </row>
    <row r="206" spans="1:65" s="2" customFormat="1" ht="24">
      <c r="A206" s="32"/>
      <c r="B206" s="148"/>
      <c r="C206" s="191" t="s">
        <v>263</v>
      </c>
      <c r="D206" s="191" t="s">
        <v>360</v>
      </c>
      <c r="E206" s="192" t="s">
        <v>768</v>
      </c>
      <c r="F206" s="193" t="s">
        <v>769</v>
      </c>
      <c r="G206" s="194" t="s">
        <v>167</v>
      </c>
      <c r="H206" s="195">
        <v>20</v>
      </c>
      <c r="I206" s="196"/>
      <c r="J206" s="197">
        <f>ROUND(I206*H206,2)</f>
        <v>0</v>
      </c>
      <c r="K206" s="193" t="s">
        <v>168</v>
      </c>
      <c r="L206" s="198"/>
      <c r="M206" s="199" t="s">
        <v>1</v>
      </c>
      <c r="N206" s="200" t="s">
        <v>40</v>
      </c>
      <c r="O206" s="58"/>
      <c r="P206" s="158">
        <f>O206*H206</f>
        <v>0</v>
      </c>
      <c r="Q206" s="158">
        <v>2.0000000000000001E-4</v>
      </c>
      <c r="R206" s="158">
        <f>Q206*H206</f>
        <v>4.0000000000000001E-3</v>
      </c>
      <c r="S206" s="158">
        <v>0</v>
      </c>
      <c r="T206" s="159">
        <f>S206*H206</f>
        <v>0</v>
      </c>
      <c r="U206" s="32"/>
      <c r="V206" s="32"/>
      <c r="W206" s="32"/>
      <c r="X206" s="32"/>
      <c r="Y206" s="32"/>
      <c r="Z206" s="32"/>
      <c r="AA206" s="32"/>
      <c r="AB206" s="32"/>
      <c r="AC206" s="32"/>
      <c r="AD206" s="32"/>
      <c r="AE206" s="32"/>
      <c r="AR206" s="160" t="s">
        <v>177</v>
      </c>
      <c r="AT206" s="160" t="s">
        <v>360</v>
      </c>
      <c r="AU206" s="160" t="s">
        <v>83</v>
      </c>
      <c r="AY206" s="17" t="s">
        <v>134</v>
      </c>
      <c r="BE206" s="161">
        <f>IF(N206="základní",J206,0)</f>
        <v>0</v>
      </c>
      <c r="BF206" s="161">
        <f>IF(N206="snížená",J206,0)</f>
        <v>0</v>
      </c>
      <c r="BG206" s="161">
        <f>IF(N206="zákl. přenesená",J206,0)</f>
        <v>0</v>
      </c>
      <c r="BH206" s="161">
        <f>IF(N206="sníž. přenesená",J206,0)</f>
        <v>0</v>
      </c>
      <c r="BI206" s="161">
        <f>IF(N206="nulová",J206,0)</f>
        <v>0</v>
      </c>
      <c r="BJ206" s="17" t="s">
        <v>81</v>
      </c>
      <c r="BK206" s="161">
        <f>ROUND(I206*H206,2)</f>
        <v>0</v>
      </c>
      <c r="BL206" s="17" t="s">
        <v>140</v>
      </c>
      <c r="BM206" s="160" t="s">
        <v>770</v>
      </c>
    </row>
    <row r="207" spans="1:65" s="2" customFormat="1" ht="19.5">
      <c r="A207" s="32"/>
      <c r="B207" s="33"/>
      <c r="C207" s="32"/>
      <c r="D207" s="162" t="s">
        <v>142</v>
      </c>
      <c r="E207" s="32"/>
      <c r="F207" s="163" t="s">
        <v>769</v>
      </c>
      <c r="G207" s="32"/>
      <c r="H207" s="32"/>
      <c r="I207" s="164"/>
      <c r="J207" s="32"/>
      <c r="K207" s="32"/>
      <c r="L207" s="33"/>
      <c r="M207" s="165"/>
      <c r="N207" s="166"/>
      <c r="O207" s="58"/>
      <c r="P207" s="58"/>
      <c r="Q207" s="58"/>
      <c r="R207" s="58"/>
      <c r="S207" s="58"/>
      <c r="T207" s="59"/>
      <c r="U207" s="32"/>
      <c r="V207" s="32"/>
      <c r="W207" s="32"/>
      <c r="X207" s="32"/>
      <c r="Y207" s="32"/>
      <c r="Z207" s="32"/>
      <c r="AA207" s="32"/>
      <c r="AB207" s="32"/>
      <c r="AC207" s="32"/>
      <c r="AD207" s="32"/>
      <c r="AE207" s="32"/>
      <c r="AT207" s="17" t="s">
        <v>142</v>
      </c>
      <c r="AU207" s="17" t="s">
        <v>83</v>
      </c>
    </row>
    <row r="208" spans="1:65" s="2" customFormat="1" ht="21.75" customHeight="1">
      <c r="A208" s="32"/>
      <c r="B208" s="148"/>
      <c r="C208" s="149" t="s">
        <v>268</v>
      </c>
      <c r="D208" s="149" t="s">
        <v>136</v>
      </c>
      <c r="E208" s="150" t="s">
        <v>771</v>
      </c>
      <c r="F208" s="151" t="s">
        <v>772</v>
      </c>
      <c r="G208" s="152" t="s">
        <v>167</v>
      </c>
      <c r="H208" s="153">
        <v>20</v>
      </c>
      <c r="I208" s="154"/>
      <c r="J208" s="155">
        <f>ROUND(I208*H208,2)</f>
        <v>0</v>
      </c>
      <c r="K208" s="151" t="s">
        <v>168</v>
      </c>
      <c r="L208" s="33"/>
      <c r="M208" s="156" t="s">
        <v>1</v>
      </c>
      <c r="N208" s="157" t="s">
        <v>40</v>
      </c>
      <c r="O208" s="58"/>
      <c r="P208" s="158">
        <f>O208*H208</f>
        <v>0</v>
      </c>
      <c r="Q208" s="158">
        <v>0</v>
      </c>
      <c r="R208" s="158">
        <f>Q208*H208</f>
        <v>0</v>
      </c>
      <c r="S208" s="158">
        <v>0</v>
      </c>
      <c r="T208" s="159">
        <f>S208*H208</f>
        <v>0</v>
      </c>
      <c r="U208" s="32"/>
      <c r="V208" s="32"/>
      <c r="W208" s="32"/>
      <c r="X208" s="32"/>
      <c r="Y208" s="32"/>
      <c r="Z208" s="32"/>
      <c r="AA208" s="32"/>
      <c r="AB208" s="32"/>
      <c r="AC208" s="32"/>
      <c r="AD208" s="32"/>
      <c r="AE208" s="32"/>
      <c r="AR208" s="160" t="s">
        <v>140</v>
      </c>
      <c r="AT208" s="160" t="s">
        <v>136</v>
      </c>
      <c r="AU208" s="160" t="s">
        <v>83</v>
      </c>
      <c r="AY208" s="17" t="s">
        <v>134</v>
      </c>
      <c r="BE208" s="161">
        <f>IF(N208="základní",J208,0)</f>
        <v>0</v>
      </c>
      <c r="BF208" s="161">
        <f>IF(N208="snížená",J208,0)</f>
        <v>0</v>
      </c>
      <c r="BG208" s="161">
        <f>IF(N208="zákl. přenesená",J208,0)</f>
        <v>0</v>
      </c>
      <c r="BH208" s="161">
        <f>IF(N208="sníž. přenesená",J208,0)</f>
        <v>0</v>
      </c>
      <c r="BI208" s="161">
        <f>IF(N208="nulová",J208,0)</f>
        <v>0</v>
      </c>
      <c r="BJ208" s="17" t="s">
        <v>81</v>
      </c>
      <c r="BK208" s="161">
        <f>ROUND(I208*H208,2)</f>
        <v>0</v>
      </c>
      <c r="BL208" s="17" t="s">
        <v>140</v>
      </c>
      <c r="BM208" s="160" t="s">
        <v>773</v>
      </c>
    </row>
    <row r="209" spans="1:65" s="2" customFormat="1" ht="19.5">
      <c r="A209" s="32"/>
      <c r="B209" s="33"/>
      <c r="C209" s="32"/>
      <c r="D209" s="162" t="s">
        <v>142</v>
      </c>
      <c r="E209" s="32"/>
      <c r="F209" s="163" t="s">
        <v>774</v>
      </c>
      <c r="G209" s="32"/>
      <c r="H209" s="32"/>
      <c r="I209" s="164"/>
      <c r="J209" s="32"/>
      <c r="K209" s="32"/>
      <c r="L209" s="33"/>
      <c r="M209" s="165"/>
      <c r="N209" s="166"/>
      <c r="O209" s="58"/>
      <c r="P209" s="58"/>
      <c r="Q209" s="58"/>
      <c r="R209" s="58"/>
      <c r="S209" s="58"/>
      <c r="T209" s="59"/>
      <c r="U209" s="32"/>
      <c r="V209" s="32"/>
      <c r="W209" s="32"/>
      <c r="X209" s="32"/>
      <c r="Y209" s="32"/>
      <c r="Z209" s="32"/>
      <c r="AA209" s="32"/>
      <c r="AB209" s="32"/>
      <c r="AC209" s="32"/>
      <c r="AD209" s="32"/>
      <c r="AE209" s="32"/>
      <c r="AT209" s="17" t="s">
        <v>142</v>
      </c>
      <c r="AU209" s="17" t="s">
        <v>83</v>
      </c>
    </row>
    <row r="210" spans="1:65" s="2" customFormat="1" ht="16.5" customHeight="1">
      <c r="A210" s="32"/>
      <c r="B210" s="148"/>
      <c r="C210" s="191" t="s">
        <v>273</v>
      </c>
      <c r="D210" s="191" t="s">
        <v>360</v>
      </c>
      <c r="E210" s="192" t="s">
        <v>775</v>
      </c>
      <c r="F210" s="193" t="s">
        <v>776</v>
      </c>
      <c r="G210" s="194" t="s">
        <v>213</v>
      </c>
      <c r="H210" s="195">
        <v>2.06</v>
      </c>
      <c r="I210" s="196"/>
      <c r="J210" s="197">
        <f>ROUND(I210*H210,2)</f>
        <v>0</v>
      </c>
      <c r="K210" s="193" t="s">
        <v>168</v>
      </c>
      <c r="L210" s="198"/>
      <c r="M210" s="199" t="s">
        <v>1</v>
      </c>
      <c r="N210" s="200" t="s">
        <v>40</v>
      </c>
      <c r="O210" s="58"/>
      <c r="P210" s="158">
        <f>O210*H210</f>
        <v>0</v>
      </c>
      <c r="Q210" s="158">
        <v>0.2</v>
      </c>
      <c r="R210" s="158">
        <f>Q210*H210</f>
        <v>0.41200000000000003</v>
      </c>
      <c r="S210" s="158">
        <v>0</v>
      </c>
      <c r="T210" s="159">
        <f>S210*H210</f>
        <v>0</v>
      </c>
      <c r="U210" s="32"/>
      <c r="V210" s="32"/>
      <c r="W210" s="32"/>
      <c r="X210" s="32"/>
      <c r="Y210" s="32"/>
      <c r="Z210" s="32"/>
      <c r="AA210" s="32"/>
      <c r="AB210" s="32"/>
      <c r="AC210" s="32"/>
      <c r="AD210" s="32"/>
      <c r="AE210" s="32"/>
      <c r="AR210" s="160" t="s">
        <v>177</v>
      </c>
      <c r="AT210" s="160" t="s">
        <v>360</v>
      </c>
      <c r="AU210" s="160" t="s">
        <v>83</v>
      </c>
      <c r="AY210" s="17" t="s">
        <v>134</v>
      </c>
      <c r="BE210" s="161">
        <f>IF(N210="základní",J210,0)</f>
        <v>0</v>
      </c>
      <c r="BF210" s="161">
        <f>IF(N210="snížená",J210,0)</f>
        <v>0</v>
      </c>
      <c r="BG210" s="161">
        <f>IF(N210="zákl. přenesená",J210,0)</f>
        <v>0</v>
      </c>
      <c r="BH210" s="161">
        <f>IF(N210="sníž. přenesená",J210,0)</f>
        <v>0</v>
      </c>
      <c r="BI210" s="161">
        <f>IF(N210="nulová",J210,0)</f>
        <v>0</v>
      </c>
      <c r="BJ210" s="17" t="s">
        <v>81</v>
      </c>
      <c r="BK210" s="161">
        <f>ROUND(I210*H210,2)</f>
        <v>0</v>
      </c>
      <c r="BL210" s="17" t="s">
        <v>140</v>
      </c>
      <c r="BM210" s="160" t="s">
        <v>777</v>
      </c>
    </row>
    <row r="211" spans="1:65" s="2" customFormat="1" ht="11.25">
      <c r="A211" s="32"/>
      <c r="B211" s="33"/>
      <c r="C211" s="32"/>
      <c r="D211" s="162" t="s">
        <v>142</v>
      </c>
      <c r="E211" s="32"/>
      <c r="F211" s="163" t="s">
        <v>776</v>
      </c>
      <c r="G211" s="32"/>
      <c r="H211" s="32"/>
      <c r="I211" s="164"/>
      <c r="J211" s="32"/>
      <c r="K211" s="32"/>
      <c r="L211" s="33"/>
      <c r="M211" s="165"/>
      <c r="N211" s="166"/>
      <c r="O211" s="58"/>
      <c r="P211" s="58"/>
      <c r="Q211" s="58"/>
      <c r="R211" s="58"/>
      <c r="S211" s="58"/>
      <c r="T211" s="59"/>
      <c r="U211" s="32"/>
      <c r="V211" s="32"/>
      <c r="W211" s="32"/>
      <c r="X211" s="32"/>
      <c r="Y211" s="32"/>
      <c r="Z211" s="32"/>
      <c r="AA211" s="32"/>
      <c r="AB211" s="32"/>
      <c r="AC211" s="32"/>
      <c r="AD211" s="32"/>
      <c r="AE211" s="32"/>
      <c r="AT211" s="17" t="s">
        <v>142</v>
      </c>
      <c r="AU211" s="17" t="s">
        <v>83</v>
      </c>
    </row>
    <row r="212" spans="1:65" s="13" customFormat="1" ht="11.25">
      <c r="B212" s="168"/>
      <c r="D212" s="162" t="s">
        <v>146</v>
      </c>
      <c r="F212" s="170" t="s">
        <v>778</v>
      </c>
      <c r="H212" s="171">
        <v>2.06</v>
      </c>
      <c r="I212" s="172"/>
      <c r="L212" s="168"/>
      <c r="M212" s="173"/>
      <c r="N212" s="174"/>
      <c r="O212" s="174"/>
      <c r="P212" s="174"/>
      <c r="Q212" s="174"/>
      <c r="R212" s="174"/>
      <c r="S212" s="174"/>
      <c r="T212" s="175"/>
      <c r="AT212" s="169" t="s">
        <v>146</v>
      </c>
      <c r="AU212" s="169" t="s">
        <v>83</v>
      </c>
      <c r="AV212" s="13" t="s">
        <v>83</v>
      </c>
      <c r="AW212" s="13" t="s">
        <v>3</v>
      </c>
      <c r="AX212" s="13" t="s">
        <v>81</v>
      </c>
      <c r="AY212" s="169" t="s">
        <v>134</v>
      </c>
    </row>
    <row r="213" spans="1:65" s="2" customFormat="1" ht="24">
      <c r="A213" s="32"/>
      <c r="B213" s="148"/>
      <c r="C213" s="149" t="s">
        <v>278</v>
      </c>
      <c r="D213" s="149" t="s">
        <v>136</v>
      </c>
      <c r="E213" s="150" t="s">
        <v>779</v>
      </c>
      <c r="F213" s="151" t="s">
        <v>780</v>
      </c>
      <c r="G213" s="152" t="s">
        <v>463</v>
      </c>
      <c r="H213" s="153">
        <v>20</v>
      </c>
      <c r="I213" s="154"/>
      <c r="J213" s="155">
        <f>ROUND(I213*H213,2)</f>
        <v>0</v>
      </c>
      <c r="K213" s="151" t="s">
        <v>1</v>
      </c>
      <c r="L213" s="33"/>
      <c r="M213" s="156" t="s">
        <v>1</v>
      </c>
      <c r="N213" s="157" t="s">
        <v>40</v>
      </c>
      <c r="O213" s="58"/>
      <c r="P213" s="158">
        <f>O213*H213</f>
        <v>0</v>
      </c>
      <c r="Q213" s="158">
        <v>0</v>
      </c>
      <c r="R213" s="158">
        <f>Q213*H213</f>
        <v>0</v>
      </c>
      <c r="S213" s="158">
        <v>0</v>
      </c>
      <c r="T213" s="159">
        <f>S213*H213</f>
        <v>0</v>
      </c>
      <c r="U213" s="32"/>
      <c r="V213" s="32"/>
      <c r="W213" s="32"/>
      <c r="X213" s="32"/>
      <c r="Y213" s="32"/>
      <c r="Z213" s="32"/>
      <c r="AA213" s="32"/>
      <c r="AB213" s="32"/>
      <c r="AC213" s="32"/>
      <c r="AD213" s="32"/>
      <c r="AE213" s="32"/>
      <c r="AR213" s="160" t="s">
        <v>781</v>
      </c>
      <c r="AT213" s="160" t="s">
        <v>136</v>
      </c>
      <c r="AU213" s="160" t="s">
        <v>83</v>
      </c>
      <c r="AY213" s="17" t="s">
        <v>134</v>
      </c>
      <c r="BE213" s="161">
        <f>IF(N213="základní",J213,0)</f>
        <v>0</v>
      </c>
      <c r="BF213" s="161">
        <f>IF(N213="snížená",J213,0)</f>
        <v>0</v>
      </c>
      <c r="BG213" s="161">
        <f>IF(N213="zákl. přenesená",J213,0)</f>
        <v>0</v>
      </c>
      <c r="BH213" s="161">
        <f>IF(N213="sníž. přenesená",J213,0)</f>
        <v>0</v>
      </c>
      <c r="BI213" s="161">
        <f>IF(N213="nulová",J213,0)</f>
        <v>0</v>
      </c>
      <c r="BJ213" s="17" t="s">
        <v>81</v>
      </c>
      <c r="BK213" s="161">
        <f>ROUND(I213*H213,2)</f>
        <v>0</v>
      </c>
      <c r="BL213" s="17" t="s">
        <v>781</v>
      </c>
      <c r="BM213" s="160" t="s">
        <v>782</v>
      </c>
    </row>
    <row r="214" spans="1:65" s="2" customFormat="1" ht="19.5">
      <c r="A214" s="32"/>
      <c r="B214" s="33"/>
      <c r="C214" s="32"/>
      <c r="D214" s="162" t="s">
        <v>142</v>
      </c>
      <c r="E214" s="32"/>
      <c r="F214" s="163" t="s">
        <v>388</v>
      </c>
      <c r="G214" s="32"/>
      <c r="H214" s="32"/>
      <c r="I214" s="164"/>
      <c r="J214" s="32"/>
      <c r="K214" s="32"/>
      <c r="L214" s="33"/>
      <c r="M214" s="165"/>
      <c r="N214" s="166"/>
      <c r="O214" s="58"/>
      <c r="P214" s="58"/>
      <c r="Q214" s="58"/>
      <c r="R214" s="58"/>
      <c r="S214" s="58"/>
      <c r="T214" s="59"/>
      <c r="U214" s="32"/>
      <c r="V214" s="32"/>
      <c r="W214" s="32"/>
      <c r="X214" s="32"/>
      <c r="Y214" s="32"/>
      <c r="Z214" s="32"/>
      <c r="AA214" s="32"/>
      <c r="AB214" s="32"/>
      <c r="AC214" s="32"/>
      <c r="AD214" s="32"/>
      <c r="AE214" s="32"/>
      <c r="AT214" s="17" t="s">
        <v>142</v>
      </c>
      <c r="AU214" s="17" t="s">
        <v>83</v>
      </c>
    </row>
    <row r="215" spans="1:65" s="13" customFormat="1" ht="11.25">
      <c r="B215" s="168"/>
      <c r="D215" s="162" t="s">
        <v>146</v>
      </c>
      <c r="E215" s="169" t="s">
        <v>1</v>
      </c>
      <c r="F215" s="170" t="s">
        <v>249</v>
      </c>
      <c r="H215" s="171">
        <v>20</v>
      </c>
      <c r="I215" s="172"/>
      <c r="L215" s="168"/>
      <c r="M215" s="173"/>
      <c r="N215" s="174"/>
      <c r="O215" s="174"/>
      <c r="P215" s="174"/>
      <c r="Q215" s="174"/>
      <c r="R215" s="174"/>
      <c r="S215" s="174"/>
      <c r="T215" s="175"/>
      <c r="AT215" s="169" t="s">
        <v>146</v>
      </c>
      <c r="AU215" s="169" t="s">
        <v>83</v>
      </c>
      <c r="AV215" s="13" t="s">
        <v>83</v>
      </c>
      <c r="AW215" s="13" t="s">
        <v>32</v>
      </c>
      <c r="AX215" s="13" t="s">
        <v>81</v>
      </c>
      <c r="AY215" s="169" t="s">
        <v>134</v>
      </c>
    </row>
    <row r="216" spans="1:65" s="2" customFormat="1" ht="21.75" customHeight="1">
      <c r="A216" s="32"/>
      <c r="B216" s="148"/>
      <c r="C216" s="149" t="s">
        <v>284</v>
      </c>
      <c r="D216" s="149" t="s">
        <v>136</v>
      </c>
      <c r="E216" s="150" t="s">
        <v>783</v>
      </c>
      <c r="F216" s="151" t="s">
        <v>784</v>
      </c>
      <c r="G216" s="152" t="s">
        <v>213</v>
      </c>
      <c r="H216" s="153">
        <v>2</v>
      </c>
      <c r="I216" s="154"/>
      <c r="J216" s="155">
        <f>ROUND(I216*H216,2)</f>
        <v>0</v>
      </c>
      <c r="K216" s="151" t="s">
        <v>168</v>
      </c>
      <c r="L216" s="33"/>
      <c r="M216" s="156" t="s">
        <v>1</v>
      </c>
      <c r="N216" s="157" t="s">
        <v>40</v>
      </c>
      <c r="O216" s="58"/>
      <c r="P216" s="158">
        <f>O216*H216</f>
        <v>0</v>
      </c>
      <c r="Q216" s="158">
        <v>0</v>
      </c>
      <c r="R216" s="158">
        <f>Q216*H216</f>
        <v>0</v>
      </c>
      <c r="S216" s="158">
        <v>0</v>
      </c>
      <c r="T216" s="159">
        <f>S216*H216</f>
        <v>0</v>
      </c>
      <c r="U216" s="32"/>
      <c r="V216" s="32"/>
      <c r="W216" s="32"/>
      <c r="X216" s="32"/>
      <c r="Y216" s="32"/>
      <c r="Z216" s="32"/>
      <c r="AA216" s="32"/>
      <c r="AB216" s="32"/>
      <c r="AC216" s="32"/>
      <c r="AD216" s="32"/>
      <c r="AE216" s="32"/>
      <c r="AR216" s="160" t="s">
        <v>140</v>
      </c>
      <c r="AT216" s="160" t="s">
        <v>136</v>
      </c>
      <c r="AU216" s="160" t="s">
        <v>83</v>
      </c>
      <c r="AY216" s="17" t="s">
        <v>134</v>
      </c>
      <c r="BE216" s="161">
        <f>IF(N216="základní",J216,0)</f>
        <v>0</v>
      </c>
      <c r="BF216" s="161">
        <f>IF(N216="snížená",J216,0)</f>
        <v>0</v>
      </c>
      <c r="BG216" s="161">
        <f>IF(N216="zákl. přenesená",J216,0)</f>
        <v>0</v>
      </c>
      <c r="BH216" s="161">
        <f>IF(N216="sníž. přenesená",J216,0)</f>
        <v>0</v>
      </c>
      <c r="BI216" s="161">
        <f>IF(N216="nulová",J216,0)</f>
        <v>0</v>
      </c>
      <c r="BJ216" s="17" t="s">
        <v>81</v>
      </c>
      <c r="BK216" s="161">
        <f>ROUND(I216*H216,2)</f>
        <v>0</v>
      </c>
      <c r="BL216" s="17" t="s">
        <v>140</v>
      </c>
      <c r="BM216" s="160" t="s">
        <v>785</v>
      </c>
    </row>
    <row r="217" spans="1:65" s="2" customFormat="1" ht="11.25">
      <c r="A217" s="32"/>
      <c r="B217" s="33"/>
      <c r="C217" s="32"/>
      <c r="D217" s="162" t="s">
        <v>142</v>
      </c>
      <c r="E217" s="32"/>
      <c r="F217" s="163" t="s">
        <v>786</v>
      </c>
      <c r="G217" s="32"/>
      <c r="H217" s="32"/>
      <c r="I217" s="164"/>
      <c r="J217" s="32"/>
      <c r="K217" s="32"/>
      <c r="L217" s="33"/>
      <c r="M217" s="165"/>
      <c r="N217" s="166"/>
      <c r="O217" s="58"/>
      <c r="P217" s="58"/>
      <c r="Q217" s="58"/>
      <c r="R217" s="58"/>
      <c r="S217" s="58"/>
      <c r="T217" s="59"/>
      <c r="U217" s="32"/>
      <c r="V217" s="32"/>
      <c r="W217" s="32"/>
      <c r="X217" s="32"/>
      <c r="Y217" s="32"/>
      <c r="Z217" s="32"/>
      <c r="AA217" s="32"/>
      <c r="AB217" s="32"/>
      <c r="AC217" s="32"/>
      <c r="AD217" s="32"/>
      <c r="AE217" s="32"/>
      <c r="AT217" s="17" t="s">
        <v>142</v>
      </c>
      <c r="AU217" s="17" t="s">
        <v>83</v>
      </c>
    </row>
    <row r="218" spans="1:65" s="14" customFormat="1" ht="22.5">
      <c r="B218" s="176"/>
      <c r="D218" s="162" t="s">
        <v>146</v>
      </c>
      <c r="E218" s="177" t="s">
        <v>1</v>
      </c>
      <c r="F218" s="178" t="s">
        <v>787</v>
      </c>
      <c r="H218" s="177" t="s">
        <v>1</v>
      </c>
      <c r="I218" s="179"/>
      <c r="L218" s="176"/>
      <c r="M218" s="180"/>
      <c r="N218" s="181"/>
      <c r="O218" s="181"/>
      <c r="P218" s="181"/>
      <c r="Q218" s="181"/>
      <c r="R218" s="181"/>
      <c r="S218" s="181"/>
      <c r="T218" s="182"/>
      <c r="AT218" s="177" t="s">
        <v>146</v>
      </c>
      <c r="AU218" s="177" t="s">
        <v>83</v>
      </c>
      <c r="AV218" s="14" t="s">
        <v>81</v>
      </c>
      <c r="AW218" s="14" t="s">
        <v>32</v>
      </c>
      <c r="AX218" s="14" t="s">
        <v>75</v>
      </c>
      <c r="AY218" s="177" t="s">
        <v>134</v>
      </c>
    </row>
    <row r="219" spans="1:65" s="13" customFormat="1" ht="11.25">
      <c r="B219" s="168"/>
      <c r="D219" s="162" t="s">
        <v>146</v>
      </c>
      <c r="E219" s="169" t="s">
        <v>1</v>
      </c>
      <c r="F219" s="170" t="s">
        <v>83</v>
      </c>
      <c r="H219" s="171">
        <v>2</v>
      </c>
      <c r="I219" s="172"/>
      <c r="L219" s="168"/>
      <c r="M219" s="173"/>
      <c r="N219" s="174"/>
      <c r="O219" s="174"/>
      <c r="P219" s="174"/>
      <c r="Q219" s="174"/>
      <c r="R219" s="174"/>
      <c r="S219" s="174"/>
      <c r="T219" s="175"/>
      <c r="AT219" s="169" t="s">
        <v>146</v>
      </c>
      <c r="AU219" s="169" t="s">
        <v>83</v>
      </c>
      <c r="AV219" s="13" t="s">
        <v>83</v>
      </c>
      <c r="AW219" s="13" t="s">
        <v>32</v>
      </c>
      <c r="AX219" s="13" t="s">
        <v>81</v>
      </c>
      <c r="AY219" s="169" t="s">
        <v>134</v>
      </c>
    </row>
    <row r="220" spans="1:65" s="2" customFormat="1" ht="24">
      <c r="A220" s="32"/>
      <c r="B220" s="148"/>
      <c r="C220" s="149" t="s">
        <v>290</v>
      </c>
      <c r="D220" s="149" t="s">
        <v>136</v>
      </c>
      <c r="E220" s="150" t="s">
        <v>788</v>
      </c>
      <c r="F220" s="151" t="s">
        <v>789</v>
      </c>
      <c r="G220" s="152" t="s">
        <v>213</v>
      </c>
      <c r="H220" s="153">
        <v>28</v>
      </c>
      <c r="I220" s="154"/>
      <c r="J220" s="155">
        <f>ROUND(I220*H220,2)</f>
        <v>0</v>
      </c>
      <c r="K220" s="151" t="s">
        <v>168</v>
      </c>
      <c r="L220" s="33"/>
      <c r="M220" s="156" t="s">
        <v>1</v>
      </c>
      <c r="N220" s="157" t="s">
        <v>40</v>
      </c>
      <c r="O220" s="58"/>
      <c r="P220" s="158">
        <f>O220*H220</f>
        <v>0</v>
      </c>
      <c r="Q220" s="158">
        <v>0</v>
      </c>
      <c r="R220" s="158">
        <f>Q220*H220</f>
        <v>0</v>
      </c>
      <c r="S220" s="158">
        <v>0</v>
      </c>
      <c r="T220" s="159">
        <f>S220*H220</f>
        <v>0</v>
      </c>
      <c r="U220" s="32"/>
      <c r="V220" s="32"/>
      <c r="W220" s="32"/>
      <c r="X220" s="32"/>
      <c r="Y220" s="32"/>
      <c r="Z220" s="32"/>
      <c r="AA220" s="32"/>
      <c r="AB220" s="32"/>
      <c r="AC220" s="32"/>
      <c r="AD220" s="32"/>
      <c r="AE220" s="32"/>
      <c r="AR220" s="160" t="s">
        <v>140</v>
      </c>
      <c r="AT220" s="160" t="s">
        <v>136</v>
      </c>
      <c r="AU220" s="160" t="s">
        <v>83</v>
      </c>
      <c r="AY220" s="17" t="s">
        <v>134</v>
      </c>
      <c r="BE220" s="161">
        <f>IF(N220="základní",J220,0)</f>
        <v>0</v>
      </c>
      <c r="BF220" s="161">
        <f>IF(N220="snížená",J220,0)</f>
        <v>0</v>
      </c>
      <c r="BG220" s="161">
        <f>IF(N220="zákl. přenesená",J220,0)</f>
        <v>0</v>
      </c>
      <c r="BH220" s="161">
        <f>IF(N220="sníž. přenesená",J220,0)</f>
        <v>0</v>
      </c>
      <c r="BI220" s="161">
        <f>IF(N220="nulová",J220,0)</f>
        <v>0</v>
      </c>
      <c r="BJ220" s="17" t="s">
        <v>81</v>
      </c>
      <c r="BK220" s="161">
        <f>ROUND(I220*H220,2)</f>
        <v>0</v>
      </c>
      <c r="BL220" s="17" t="s">
        <v>140</v>
      </c>
      <c r="BM220" s="160" t="s">
        <v>790</v>
      </c>
    </row>
    <row r="221" spans="1:65" s="2" customFormat="1" ht="19.5">
      <c r="A221" s="32"/>
      <c r="B221" s="33"/>
      <c r="C221" s="32"/>
      <c r="D221" s="162" t="s">
        <v>142</v>
      </c>
      <c r="E221" s="32"/>
      <c r="F221" s="163" t="s">
        <v>791</v>
      </c>
      <c r="G221" s="32"/>
      <c r="H221" s="32"/>
      <c r="I221" s="164"/>
      <c r="J221" s="32"/>
      <c r="K221" s="32"/>
      <c r="L221" s="33"/>
      <c r="M221" s="165"/>
      <c r="N221" s="166"/>
      <c r="O221" s="58"/>
      <c r="P221" s="58"/>
      <c r="Q221" s="58"/>
      <c r="R221" s="58"/>
      <c r="S221" s="58"/>
      <c r="T221" s="59"/>
      <c r="U221" s="32"/>
      <c r="V221" s="32"/>
      <c r="W221" s="32"/>
      <c r="X221" s="32"/>
      <c r="Y221" s="32"/>
      <c r="Z221" s="32"/>
      <c r="AA221" s="32"/>
      <c r="AB221" s="32"/>
      <c r="AC221" s="32"/>
      <c r="AD221" s="32"/>
      <c r="AE221" s="32"/>
      <c r="AT221" s="17" t="s">
        <v>142</v>
      </c>
      <c r="AU221" s="17" t="s">
        <v>83</v>
      </c>
    </row>
    <row r="222" spans="1:65" s="13" customFormat="1" ht="11.25">
      <c r="B222" s="168"/>
      <c r="D222" s="162" t="s">
        <v>146</v>
      </c>
      <c r="F222" s="170" t="s">
        <v>792</v>
      </c>
      <c r="H222" s="171">
        <v>28</v>
      </c>
      <c r="I222" s="172"/>
      <c r="L222" s="168"/>
      <c r="M222" s="173"/>
      <c r="N222" s="174"/>
      <c r="O222" s="174"/>
      <c r="P222" s="174"/>
      <c r="Q222" s="174"/>
      <c r="R222" s="174"/>
      <c r="S222" s="174"/>
      <c r="T222" s="175"/>
      <c r="AT222" s="169" t="s">
        <v>146</v>
      </c>
      <c r="AU222" s="169" t="s">
        <v>83</v>
      </c>
      <c r="AV222" s="13" t="s">
        <v>83</v>
      </c>
      <c r="AW222" s="13" t="s">
        <v>3</v>
      </c>
      <c r="AX222" s="13" t="s">
        <v>81</v>
      </c>
      <c r="AY222" s="169" t="s">
        <v>134</v>
      </c>
    </row>
    <row r="223" spans="1:65" s="12" customFormat="1" ht="22.9" customHeight="1">
      <c r="B223" s="135"/>
      <c r="D223" s="136" t="s">
        <v>74</v>
      </c>
      <c r="E223" s="146" t="s">
        <v>159</v>
      </c>
      <c r="F223" s="146" t="s">
        <v>426</v>
      </c>
      <c r="I223" s="138"/>
      <c r="J223" s="147">
        <f>BK223</f>
        <v>0</v>
      </c>
      <c r="L223" s="135"/>
      <c r="M223" s="140"/>
      <c r="N223" s="141"/>
      <c r="O223" s="141"/>
      <c r="P223" s="142">
        <f>SUM(P224:P232)</f>
        <v>0</v>
      </c>
      <c r="Q223" s="141"/>
      <c r="R223" s="142">
        <f>SUM(R224:R232)</f>
        <v>0</v>
      </c>
      <c r="S223" s="141"/>
      <c r="T223" s="143">
        <f>SUM(T224:T232)</f>
        <v>0</v>
      </c>
      <c r="AR223" s="136" t="s">
        <v>81</v>
      </c>
      <c r="AT223" s="144" t="s">
        <v>74</v>
      </c>
      <c r="AU223" s="144" t="s">
        <v>81</v>
      </c>
      <c r="AY223" s="136" t="s">
        <v>134</v>
      </c>
      <c r="BK223" s="145">
        <f>SUM(BK224:BK232)</f>
        <v>0</v>
      </c>
    </row>
    <row r="224" spans="1:65" s="2" customFormat="1" ht="21.75" customHeight="1">
      <c r="A224" s="32"/>
      <c r="B224" s="148"/>
      <c r="C224" s="149" t="s">
        <v>295</v>
      </c>
      <c r="D224" s="149" t="s">
        <v>136</v>
      </c>
      <c r="E224" s="150" t="s">
        <v>428</v>
      </c>
      <c r="F224" s="151" t="s">
        <v>429</v>
      </c>
      <c r="G224" s="152" t="s">
        <v>167</v>
      </c>
      <c r="H224" s="153">
        <v>415.8</v>
      </c>
      <c r="I224" s="154"/>
      <c r="J224" s="155">
        <f>ROUND(I224*H224,2)</f>
        <v>0</v>
      </c>
      <c r="K224" s="151" t="s">
        <v>168</v>
      </c>
      <c r="L224" s="33"/>
      <c r="M224" s="156" t="s">
        <v>1</v>
      </c>
      <c r="N224" s="157" t="s">
        <v>40</v>
      </c>
      <c r="O224" s="58"/>
      <c r="P224" s="158">
        <f>O224*H224</f>
        <v>0</v>
      </c>
      <c r="Q224" s="158">
        <v>0</v>
      </c>
      <c r="R224" s="158">
        <f>Q224*H224</f>
        <v>0</v>
      </c>
      <c r="S224" s="158">
        <v>0</v>
      </c>
      <c r="T224" s="159">
        <f>S224*H224</f>
        <v>0</v>
      </c>
      <c r="U224" s="32"/>
      <c r="V224" s="32"/>
      <c r="W224" s="32"/>
      <c r="X224" s="32"/>
      <c r="Y224" s="32"/>
      <c r="Z224" s="32"/>
      <c r="AA224" s="32"/>
      <c r="AB224" s="32"/>
      <c r="AC224" s="32"/>
      <c r="AD224" s="32"/>
      <c r="AE224" s="32"/>
      <c r="AR224" s="160" t="s">
        <v>140</v>
      </c>
      <c r="AT224" s="160" t="s">
        <v>136</v>
      </c>
      <c r="AU224" s="160" t="s">
        <v>83</v>
      </c>
      <c r="AY224" s="17" t="s">
        <v>134</v>
      </c>
      <c r="BE224" s="161">
        <f>IF(N224="základní",J224,0)</f>
        <v>0</v>
      </c>
      <c r="BF224" s="161">
        <f>IF(N224="snížená",J224,0)</f>
        <v>0</v>
      </c>
      <c r="BG224" s="161">
        <f>IF(N224="zákl. přenesená",J224,0)</f>
        <v>0</v>
      </c>
      <c r="BH224" s="161">
        <f>IF(N224="sníž. přenesená",J224,0)</f>
        <v>0</v>
      </c>
      <c r="BI224" s="161">
        <f>IF(N224="nulová",J224,0)</f>
        <v>0</v>
      </c>
      <c r="BJ224" s="17" t="s">
        <v>81</v>
      </c>
      <c r="BK224" s="161">
        <f>ROUND(I224*H224,2)</f>
        <v>0</v>
      </c>
      <c r="BL224" s="17" t="s">
        <v>140</v>
      </c>
      <c r="BM224" s="160" t="s">
        <v>793</v>
      </c>
    </row>
    <row r="225" spans="1:65" s="2" customFormat="1" ht="19.5">
      <c r="A225" s="32"/>
      <c r="B225" s="33"/>
      <c r="C225" s="32"/>
      <c r="D225" s="162" t="s">
        <v>142</v>
      </c>
      <c r="E225" s="32"/>
      <c r="F225" s="163" t="s">
        <v>431</v>
      </c>
      <c r="G225" s="32"/>
      <c r="H225" s="32"/>
      <c r="I225" s="164"/>
      <c r="J225" s="32"/>
      <c r="K225" s="32"/>
      <c r="L225" s="33"/>
      <c r="M225" s="165"/>
      <c r="N225" s="166"/>
      <c r="O225" s="58"/>
      <c r="P225" s="58"/>
      <c r="Q225" s="58"/>
      <c r="R225" s="58"/>
      <c r="S225" s="58"/>
      <c r="T225" s="59"/>
      <c r="U225" s="32"/>
      <c r="V225" s="32"/>
      <c r="W225" s="32"/>
      <c r="X225" s="32"/>
      <c r="Y225" s="32"/>
      <c r="Z225" s="32"/>
      <c r="AA225" s="32"/>
      <c r="AB225" s="32"/>
      <c r="AC225" s="32"/>
      <c r="AD225" s="32"/>
      <c r="AE225" s="32"/>
      <c r="AT225" s="17" t="s">
        <v>142</v>
      </c>
      <c r="AU225" s="17" t="s">
        <v>83</v>
      </c>
    </row>
    <row r="226" spans="1:65" s="2" customFormat="1" ht="24">
      <c r="A226" s="32"/>
      <c r="B226" s="148"/>
      <c r="C226" s="149" t="s">
        <v>300</v>
      </c>
      <c r="D226" s="149" t="s">
        <v>136</v>
      </c>
      <c r="E226" s="150" t="s">
        <v>433</v>
      </c>
      <c r="F226" s="151" t="s">
        <v>434</v>
      </c>
      <c r="G226" s="152" t="s">
        <v>167</v>
      </c>
      <c r="H226" s="153">
        <v>415.8</v>
      </c>
      <c r="I226" s="154"/>
      <c r="J226" s="155">
        <f>ROUND(I226*H226,2)</f>
        <v>0</v>
      </c>
      <c r="K226" s="151" t="s">
        <v>168</v>
      </c>
      <c r="L226" s="33"/>
      <c r="M226" s="156" t="s">
        <v>1</v>
      </c>
      <c r="N226" s="157" t="s">
        <v>40</v>
      </c>
      <c r="O226" s="58"/>
      <c r="P226" s="158">
        <f>O226*H226</f>
        <v>0</v>
      </c>
      <c r="Q226" s="158">
        <v>0</v>
      </c>
      <c r="R226" s="158">
        <f>Q226*H226</f>
        <v>0</v>
      </c>
      <c r="S226" s="158">
        <v>0</v>
      </c>
      <c r="T226" s="159">
        <f>S226*H226</f>
        <v>0</v>
      </c>
      <c r="U226" s="32"/>
      <c r="V226" s="32"/>
      <c r="W226" s="32"/>
      <c r="X226" s="32"/>
      <c r="Y226" s="32"/>
      <c r="Z226" s="32"/>
      <c r="AA226" s="32"/>
      <c r="AB226" s="32"/>
      <c r="AC226" s="32"/>
      <c r="AD226" s="32"/>
      <c r="AE226" s="32"/>
      <c r="AR226" s="160" t="s">
        <v>140</v>
      </c>
      <c r="AT226" s="160" t="s">
        <v>136</v>
      </c>
      <c r="AU226" s="160" t="s">
        <v>83</v>
      </c>
      <c r="AY226" s="17" t="s">
        <v>134</v>
      </c>
      <c r="BE226" s="161">
        <f>IF(N226="základní",J226,0)</f>
        <v>0</v>
      </c>
      <c r="BF226" s="161">
        <f>IF(N226="snížená",J226,0)</f>
        <v>0</v>
      </c>
      <c r="BG226" s="161">
        <f>IF(N226="zákl. přenesená",J226,0)</f>
        <v>0</v>
      </c>
      <c r="BH226" s="161">
        <f>IF(N226="sníž. přenesená",J226,0)</f>
        <v>0</v>
      </c>
      <c r="BI226" s="161">
        <f>IF(N226="nulová",J226,0)</f>
        <v>0</v>
      </c>
      <c r="BJ226" s="17" t="s">
        <v>81</v>
      </c>
      <c r="BK226" s="161">
        <f>ROUND(I226*H226,2)</f>
        <v>0</v>
      </c>
      <c r="BL226" s="17" t="s">
        <v>140</v>
      </c>
      <c r="BM226" s="160" t="s">
        <v>794</v>
      </c>
    </row>
    <row r="227" spans="1:65" s="2" customFormat="1" ht="11.25">
      <c r="A227" s="32"/>
      <c r="B227" s="33"/>
      <c r="C227" s="32"/>
      <c r="D227" s="162" t="s">
        <v>142</v>
      </c>
      <c r="E227" s="32"/>
      <c r="F227" s="163" t="s">
        <v>436</v>
      </c>
      <c r="G227" s="32"/>
      <c r="H227" s="32"/>
      <c r="I227" s="164"/>
      <c r="J227" s="32"/>
      <c r="K227" s="32"/>
      <c r="L227" s="33"/>
      <c r="M227" s="165"/>
      <c r="N227" s="166"/>
      <c r="O227" s="58"/>
      <c r="P227" s="58"/>
      <c r="Q227" s="58"/>
      <c r="R227" s="58"/>
      <c r="S227" s="58"/>
      <c r="T227" s="59"/>
      <c r="U227" s="32"/>
      <c r="V227" s="32"/>
      <c r="W227" s="32"/>
      <c r="X227" s="32"/>
      <c r="Y227" s="32"/>
      <c r="Z227" s="32"/>
      <c r="AA227" s="32"/>
      <c r="AB227" s="32"/>
      <c r="AC227" s="32"/>
      <c r="AD227" s="32"/>
      <c r="AE227" s="32"/>
      <c r="AT227" s="17" t="s">
        <v>142</v>
      </c>
      <c r="AU227" s="17" t="s">
        <v>83</v>
      </c>
    </row>
    <row r="228" spans="1:65" s="2" customFormat="1" ht="33" customHeight="1">
      <c r="A228" s="32"/>
      <c r="B228" s="148"/>
      <c r="C228" s="149" t="s">
        <v>305</v>
      </c>
      <c r="D228" s="149" t="s">
        <v>136</v>
      </c>
      <c r="E228" s="150" t="s">
        <v>438</v>
      </c>
      <c r="F228" s="151" t="s">
        <v>439</v>
      </c>
      <c r="G228" s="152" t="s">
        <v>167</v>
      </c>
      <c r="H228" s="153">
        <v>415.8</v>
      </c>
      <c r="I228" s="154"/>
      <c r="J228" s="155">
        <f>ROUND(I228*H228,2)</f>
        <v>0</v>
      </c>
      <c r="K228" s="151" t="s">
        <v>168</v>
      </c>
      <c r="L228" s="33"/>
      <c r="M228" s="156" t="s">
        <v>1</v>
      </c>
      <c r="N228" s="157" t="s">
        <v>40</v>
      </c>
      <c r="O228" s="58"/>
      <c r="P228" s="158">
        <f>O228*H228</f>
        <v>0</v>
      </c>
      <c r="Q228" s="158">
        <v>0</v>
      </c>
      <c r="R228" s="158">
        <f>Q228*H228</f>
        <v>0</v>
      </c>
      <c r="S228" s="158">
        <v>0</v>
      </c>
      <c r="T228" s="159">
        <f>S228*H228</f>
        <v>0</v>
      </c>
      <c r="U228" s="32"/>
      <c r="V228" s="32"/>
      <c r="W228" s="32"/>
      <c r="X228" s="32"/>
      <c r="Y228" s="32"/>
      <c r="Z228" s="32"/>
      <c r="AA228" s="32"/>
      <c r="AB228" s="32"/>
      <c r="AC228" s="32"/>
      <c r="AD228" s="32"/>
      <c r="AE228" s="32"/>
      <c r="AR228" s="160" t="s">
        <v>140</v>
      </c>
      <c r="AT228" s="160" t="s">
        <v>136</v>
      </c>
      <c r="AU228" s="160" t="s">
        <v>83</v>
      </c>
      <c r="AY228" s="17" t="s">
        <v>134</v>
      </c>
      <c r="BE228" s="161">
        <f>IF(N228="základní",J228,0)</f>
        <v>0</v>
      </c>
      <c r="BF228" s="161">
        <f>IF(N228="snížená",J228,0)</f>
        <v>0</v>
      </c>
      <c r="BG228" s="161">
        <f>IF(N228="zákl. přenesená",J228,0)</f>
        <v>0</v>
      </c>
      <c r="BH228" s="161">
        <f>IF(N228="sníž. přenesená",J228,0)</f>
        <v>0</v>
      </c>
      <c r="BI228" s="161">
        <f>IF(N228="nulová",J228,0)</f>
        <v>0</v>
      </c>
      <c r="BJ228" s="17" t="s">
        <v>81</v>
      </c>
      <c r="BK228" s="161">
        <f>ROUND(I228*H228,2)</f>
        <v>0</v>
      </c>
      <c r="BL228" s="17" t="s">
        <v>140</v>
      </c>
      <c r="BM228" s="160" t="s">
        <v>795</v>
      </c>
    </row>
    <row r="229" spans="1:65" s="2" customFormat="1" ht="29.25">
      <c r="A229" s="32"/>
      <c r="B229" s="33"/>
      <c r="C229" s="32"/>
      <c r="D229" s="162" t="s">
        <v>142</v>
      </c>
      <c r="E229" s="32"/>
      <c r="F229" s="163" t="s">
        <v>441</v>
      </c>
      <c r="G229" s="32"/>
      <c r="H229" s="32"/>
      <c r="I229" s="164"/>
      <c r="J229" s="32"/>
      <c r="K229" s="32"/>
      <c r="L229" s="33"/>
      <c r="M229" s="165"/>
      <c r="N229" s="166"/>
      <c r="O229" s="58"/>
      <c r="P229" s="58"/>
      <c r="Q229" s="58"/>
      <c r="R229" s="58"/>
      <c r="S229" s="58"/>
      <c r="T229" s="59"/>
      <c r="U229" s="32"/>
      <c r="V229" s="32"/>
      <c r="W229" s="32"/>
      <c r="X229" s="32"/>
      <c r="Y229" s="32"/>
      <c r="Z229" s="32"/>
      <c r="AA229" s="32"/>
      <c r="AB229" s="32"/>
      <c r="AC229" s="32"/>
      <c r="AD229" s="32"/>
      <c r="AE229" s="32"/>
      <c r="AT229" s="17" t="s">
        <v>142</v>
      </c>
      <c r="AU229" s="17" t="s">
        <v>83</v>
      </c>
    </row>
    <row r="230" spans="1:65" s="2" customFormat="1" ht="19.5">
      <c r="A230" s="32"/>
      <c r="B230" s="33"/>
      <c r="C230" s="32"/>
      <c r="D230" s="162" t="s">
        <v>144</v>
      </c>
      <c r="E230" s="32"/>
      <c r="F230" s="167" t="s">
        <v>145</v>
      </c>
      <c r="G230" s="32"/>
      <c r="H230" s="32"/>
      <c r="I230" s="164"/>
      <c r="J230" s="32"/>
      <c r="K230" s="32"/>
      <c r="L230" s="33"/>
      <c r="M230" s="165"/>
      <c r="N230" s="166"/>
      <c r="O230" s="58"/>
      <c r="P230" s="58"/>
      <c r="Q230" s="58"/>
      <c r="R230" s="58"/>
      <c r="S230" s="58"/>
      <c r="T230" s="59"/>
      <c r="U230" s="32"/>
      <c r="V230" s="32"/>
      <c r="W230" s="32"/>
      <c r="X230" s="32"/>
      <c r="Y230" s="32"/>
      <c r="Z230" s="32"/>
      <c r="AA230" s="32"/>
      <c r="AB230" s="32"/>
      <c r="AC230" s="32"/>
      <c r="AD230" s="32"/>
      <c r="AE230" s="32"/>
      <c r="AT230" s="17" t="s">
        <v>144</v>
      </c>
      <c r="AU230" s="17" t="s">
        <v>83</v>
      </c>
    </row>
    <row r="231" spans="1:65" s="14" customFormat="1" ht="11.25">
      <c r="B231" s="176"/>
      <c r="D231" s="162" t="s">
        <v>146</v>
      </c>
      <c r="E231" s="177" t="s">
        <v>1</v>
      </c>
      <c r="F231" s="178" t="s">
        <v>796</v>
      </c>
      <c r="H231" s="177" t="s">
        <v>1</v>
      </c>
      <c r="I231" s="179"/>
      <c r="L231" s="176"/>
      <c r="M231" s="180"/>
      <c r="N231" s="181"/>
      <c r="O231" s="181"/>
      <c r="P231" s="181"/>
      <c r="Q231" s="181"/>
      <c r="R231" s="181"/>
      <c r="S231" s="181"/>
      <c r="T231" s="182"/>
      <c r="AT231" s="177" t="s">
        <v>146</v>
      </c>
      <c r="AU231" s="177" t="s">
        <v>83</v>
      </c>
      <c r="AV231" s="14" t="s">
        <v>81</v>
      </c>
      <c r="AW231" s="14" t="s">
        <v>32</v>
      </c>
      <c r="AX231" s="14" t="s">
        <v>75</v>
      </c>
      <c r="AY231" s="177" t="s">
        <v>134</v>
      </c>
    </row>
    <row r="232" spans="1:65" s="13" customFormat="1" ht="11.25">
      <c r="B232" s="168"/>
      <c r="D232" s="162" t="s">
        <v>146</v>
      </c>
      <c r="E232" s="169" t="s">
        <v>1</v>
      </c>
      <c r="F232" s="170" t="s">
        <v>712</v>
      </c>
      <c r="H232" s="171">
        <v>415.8</v>
      </c>
      <c r="I232" s="172"/>
      <c r="L232" s="168"/>
      <c r="M232" s="173"/>
      <c r="N232" s="174"/>
      <c r="O232" s="174"/>
      <c r="P232" s="174"/>
      <c r="Q232" s="174"/>
      <c r="R232" s="174"/>
      <c r="S232" s="174"/>
      <c r="T232" s="175"/>
      <c r="AT232" s="169" t="s">
        <v>146</v>
      </c>
      <c r="AU232" s="169" t="s">
        <v>83</v>
      </c>
      <c r="AV232" s="13" t="s">
        <v>83</v>
      </c>
      <c r="AW232" s="13" t="s">
        <v>32</v>
      </c>
      <c r="AX232" s="13" t="s">
        <v>81</v>
      </c>
      <c r="AY232" s="169" t="s">
        <v>134</v>
      </c>
    </row>
    <row r="233" spans="1:65" s="12" customFormat="1" ht="22.9" customHeight="1">
      <c r="B233" s="135"/>
      <c r="D233" s="136" t="s">
        <v>74</v>
      </c>
      <c r="E233" s="146" t="s">
        <v>182</v>
      </c>
      <c r="F233" s="146" t="s">
        <v>443</v>
      </c>
      <c r="I233" s="138"/>
      <c r="J233" s="147">
        <f>BK233</f>
        <v>0</v>
      </c>
      <c r="L233" s="135"/>
      <c r="M233" s="140"/>
      <c r="N233" s="141"/>
      <c r="O233" s="141"/>
      <c r="P233" s="142">
        <f>SUM(P234:P245)</f>
        <v>0</v>
      </c>
      <c r="Q233" s="141"/>
      <c r="R233" s="142">
        <f>SUM(R234:R245)</f>
        <v>40.175520000000006</v>
      </c>
      <c r="S233" s="141"/>
      <c r="T233" s="143">
        <f>SUM(T234:T245)</f>
        <v>0</v>
      </c>
      <c r="AR233" s="136" t="s">
        <v>81</v>
      </c>
      <c r="AT233" s="144" t="s">
        <v>74</v>
      </c>
      <c r="AU233" s="144" t="s">
        <v>81</v>
      </c>
      <c r="AY233" s="136" t="s">
        <v>134</v>
      </c>
      <c r="BK233" s="145">
        <f>SUM(BK234:BK245)</f>
        <v>0</v>
      </c>
    </row>
    <row r="234" spans="1:65" s="2" customFormat="1" ht="33" customHeight="1">
      <c r="A234" s="32"/>
      <c r="B234" s="148"/>
      <c r="C234" s="149" t="s">
        <v>310</v>
      </c>
      <c r="D234" s="149" t="s">
        <v>136</v>
      </c>
      <c r="E234" s="150" t="s">
        <v>445</v>
      </c>
      <c r="F234" s="151" t="s">
        <v>446</v>
      </c>
      <c r="G234" s="152" t="s">
        <v>207</v>
      </c>
      <c r="H234" s="153">
        <v>264</v>
      </c>
      <c r="I234" s="154"/>
      <c r="J234" s="155">
        <f>ROUND(I234*H234,2)</f>
        <v>0</v>
      </c>
      <c r="K234" s="151" t="s">
        <v>168</v>
      </c>
      <c r="L234" s="33"/>
      <c r="M234" s="156" t="s">
        <v>1</v>
      </c>
      <c r="N234" s="157" t="s">
        <v>40</v>
      </c>
      <c r="O234" s="58"/>
      <c r="P234" s="158">
        <f>O234*H234</f>
        <v>0</v>
      </c>
      <c r="Q234" s="158">
        <v>0.1295</v>
      </c>
      <c r="R234" s="158">
        <f>Q234*H234</f>
        <v>34.188000000000002</v>
      </c>
      <c r="S234" s="158">
        <v>0</v>
      </c>
      <c r="T234" s="159">
        <f>S234*H234</f>
        <v>0</v>
      </c>
      <c r="U234" s="32"/>
      <c r="V234" s="32"/>
      <c r="W234" s="32"/>
      <c r="X234" s="32"/>
      <c r="Y234" s="32"/>
      <c r="Z234" s="32"/>
      <c r="AA234" s="32"/>
      <c r="AB234" s="32"/>
      <c r="AC234" s="32"/>
      <c r="AD234" s="32"/>
      <c r="AE234" s="32"/>
      <c r="AR234" s="160" t="s">
        <v>140</v>
      </c>
      <c r="AT234" s="160" t="s">
        <v>136</v>
      </c>
      <c r="AU234" s="160" t="s">
        <v>83</v>
      </c>
      <c r="AY234" s="17" t="s">
        <v>134</v>
      </c>
      <c r="BE234" s="161">
        <f>IF(N234="základní",J234,0)</f>
        <v>0</v>
      </c>
      <c r="BF234" s="161">
        <f>IF(N234="snížená",J234,0)</f>
        <v>0</v>
      </c>
      <c r="BG234" s="161">
        <f>IF(N234="zákl. přenesená",J234,0)</f>
        <v>0</v>
      </c>
      <c r="BH234" s="161">
        <f>IF(N234="sníž. přenesená",J234,0)</f>
        <v>0</v>
      </c>
      <c r="BI234" s="161">
        <f>IF(N234="nulová",J234,0)</f>
        <v>0</v>
      </c>
      <c r="BJ234" s="17" t="s">
        <v>81</v>
      </c>
      <c r="BK234" s="161">
        <f>ROUND(I234*H234,2)</f>
        <v>0</v>
      </c>
      <c r="BL234" s="17" t="s">
        <v>140</v>
      </c>
      <c r="BM234" s="160" t="s">
        <v>797</v>
      </c>
    </row>
    <row r="235" spans="1:65" s="2" customFormat="1" ht="29.25">
      <c r="A235" s="32"/>
      <c r="B235" s="33"/>
      <c r="C235" s="32"/>
      <c r="D235" s="162" t="s">
        <v>142</v>
      </c>
      <c r="E235" s="32"/>
      <c r="F235" s="163" t="s">
        <v>448</v>
      </c>
      <c r="G235" s="32"/>
      <c r="H235" s="32"/>
      <c r="I235" s="164"/>
      <c r="J235" s="32"/>
      <c r="K235" s="32"/>
      <c r="L235" s="33"/>
      <c r="M235" s="165"/>
      <c r="N235" s="166"/>
      <c r="O235" s="58"/>
      <c r="P235" s="58"/>
      <c r="Q235" s="58"/>
      <c r="R235" s="58"/>
      <c r="S235" s="58"/>
      <c r="T235" s="59"/>
      <c r="U235" s="32"/>
      <c r="V235" s="32"/>
      <c r="W235" s="32"/>
      <c r="X235" s="32"/>
      <c r="Y235" s="32"/>
      <c r="Z235" s="32"/>
      <c r="AA235" s="32"/>
      <c r="AB235" s="32"/>
      <c r="AC235" s="32"/>
      <c r="AD235" s="32"/>
      <c r="AE235" s="32"/>
      <c r="AT235" s="17" t="s">
        <v>142</v>
      </c>
      <c r="AU235" s="17" t="s">
        <v>83</v>
      </c>
    </row>
    <row r="236" spans="1:65" s="2" customFormat="1" ht="19.5">
      <c r="A236" s="32"/>
      <c r="B236" s="33"/>
      <c r="C236" s="32"/>
      <c r="D236" s="162" t="s">
        <v>144</v>
      </c>
      <c r="E236" s="32"/>
      <c r="F236" s="167" t="s">
        <v>145</v>
      </c>
      <c r="G236" s="32"/>
      <c r="H236" s="32"/>
      <c r="I236" s="164"/>
      <c r="J236" s="32"/>
      <c r="K236" s="32"/>
      <c r="L236" s="33"/>
      <c r="M236" s="165"/>
      <c r="N236" s="166"/>
      <c r="O236" s="58"/>
      <c r="P236" s="58"/>
      <c r="Q236" s="58"/>
      <c r="R236" s="58"/>
      <c r="S236" s="58"/>
      <c r="T236" s="59"/>
      <c r="U236" s="32"/>
      <c r="V236" s="32"/>
      <c r="W236" s="32"/>
      <c r="X236" s="32"/>
      <c r="Y236" s="32"/>
      <c r="Z236" s="32"/>
      <c r="AA236" s="32"/>
      <c r="AB236" s="32"/>
      <c r="AC236" s="32"/>
      <c r="AD236" s="32"/>
      <c r="AE236" s="32"/>
      <c r="AT236" s="17" t="s">
        <v>144</v>
      </c>
      <c r="AU236" s="17" t="s">
        <v>83</v>
      </c>
    </row>
    <row r="237" spans="1:65" s="14" customFormat="1" ht="11.25">
      <c r="B237" s="176"/>
      <c r="D237" s="162" t="s">
        <v>146</v>
      </c>
      <c r="E237" s="177" t="s">
        <v>1</v>
      </c>
      <c r="F237" s="178" t="s">
        <v>798</v>
      </c>
      <c r="H237" s="177" t="s">
        <v>1</v>
      </c>
      <c r="I237" s="179"/>
      <c r="L237" s="176"/>
      <c r="M237" s="180"/>
      <c r="N237" s="181"/>
      <c r="O237" s="181"/>
      <c r="P237" s="181"/>
      <c r="Q237" s="181"/>
      <c r="R237" s="181"/>
      <c r="S237" s="181"/>
      <c r="T237" s="182"/>
      <c r="AT237" s="177" t="s">
        <v>146</v>
      </c>
      <c r="AU237" s="177" t="s">
        <v>83</v>
      </c>
      <c r="AV237" s="14" t="s">
        <v>81</v>
      </c>
      <c r="AW237" s="14" t="s">
        <v>32</v>
      </c>
      <c r="AX237" s="14" t="s">
        <v>75</v>
      </c>
      <c r="AY237" s="177" t="s">
        <v>134</v>
      </c>
    </row>
    <row r="238" spans="1:65" s="13" customFormat="1" ht="11.25">
      <c r="B238" s="168"/>
      <c r="D238" s="162" t="s">
        <v>146</v>
      </c>
      <c r="E238" s="169" t="s">
        <v>1</v>
      </c>
      <c r="F238" s="170" t="s">
        <v>714</v>
      </c>
      <c r="H238" s="171">
        <v>264</v>
      </c>
      <c r="I238" s="172"/>
      <c r="L238" s="168"/>
      <c r="M238" s="173"/>
      <c r="N238" s="174"/>
      <c r="O238" s="174"/>
      <c r="P238" s="174"/>
      <c r="Q238" s="174"/>
      <c r="R238" s="174"/>
      <c r="S238" s="174"/>
      <c r="T238" s="175"/>
      <c r="AT238" s="169" t="s">
        <v>146</v>
      </c>
      <c r="AU238" s="169" t="s">
        <v>83</v>
      </c>
      <c r="AV238" s="13" t="s">
        <v>83</v>
      </c>
      <c r="AW238" s="13" t="s">
        <v>32</v>
      </c>
      <c r="AX238" s="13" t="s">
        <v>81</v>
      </c>
      <c r="AY238" s="169" t="s">
        <v>134</v>
      </c>
    </row>
    <row r="239" spans="1:65" s="2" customFormat="1" ht="16.5" customHeight="1">
      <c r="A239" s="32"/>
      <c r="B239" s="148"/>
      <c r="C239" s="191" t="s">
        <v>316</v>
      </c>
      <c r="D239" s="191" t="s">
        <v>360</v>
      </c>
      <c r="E239" s="192" t="s">
        <v>450</v>
      </c>
      <c r="F239" s="193" t="s">
        <v>451</v>
      </c>
      <c r="G239" s="194" t="s">
        <v>207</v>
      </c>
      <c r="H239" s="195">
        <v>55.44</v>
      </c>
      <c r="I239" s="196"/>
      <c r="J239" s="197">
        <f>ROUND(I239*H239,2)</f>
        <v>0</v>
      </c>
      <c r="K239" s="193" t="s">
        <v>168</v>
      </c>
      <c r="L239" s="198"/>
      <c r="M239" s="199" t="s">
        <v>1</v>
      </c>
      <c r="N239" s="200" t="s">
        <v>40</v>
      </c>
      <c r="O239" s="58"/>
      <c r="P239" s="158">
        <f>O239*H239</f>
        <v>0</v>
      </c>
      <c r="Q239" s="158">
        <v>0.108</v>
      </c>
      <c r="R239" s="158">
        <f>Q239*H239</f>
        <v>5.98752</v>
      </c>
      <c r="S239" s="158">
        <v>0</v>
      </c>
      <c r="T239" s="159">
        <f>S239*H239</f>
        <v>0</v>
      </c>
      <c r="U239" s="32"/>
      <c r="V239" s="32"/>
      <c r="W239" s="32"/>
      <c r="X239" s="32"/>
      <c r="Y239" s="32"/>
      <c r="Z239" s="32"/>
      <c r="AA239" s="32"/>
      <c r="AB239" s="32"/>
      <c r="AC239" s="32"/>
      <c r="AD239" s="32"/>
      <c r="AE239" s="32"/>
      <c r="AR239" s="160" t="s">
        <v>177</v>
      </c>
      <c r="AT239" s="160" t="s">
        <v>360</v>
      </c>
      <c r="AU239" s="160" t="s">
        <v>83</v>
      </c>
      <c r="AY239" s="17" t="s">
        <v>134</v>
      </c>
      <c r="BE239" s="161">
        <f>IF(N239="základní",J239,0)</f>
        <v>0</v>
      </c>
      <c r="BF239" s="161">
        <f>IF(N239="snížená",J239,0)</f>
        <v>0</v>
      </c>
      <c r="BG239" s="161">
        <f>IF(N239="zákl. přenesená",J239,0)</f>
        <v>0</v>
      </c>
      <c r="BH239" s="161">
        <f>IF(N239="sníž. přenesená",J239,0)</f>
        <v>0</v>
      </c>
      <c r="BI239" s="161">
        <f>IF(N239="nulová",J239,0)</f>
        <v>0</v>
      </c>
      <c r="BJ239" s="17" t="s">
        <v>81</v>
      </c>
      <c r="BK239" s="161">
        <f>ROUND(I239*H239,2)</f>
        <v>0</v>
      </c>
      <c r="BL239" s="17" t="s">
        <v>140</v>
      </c>
      <c r="BM239" s="160" t="s">
        <v>799</v>
      </c>
    </row>
    <row r="240" spans="1:65" s="2" customFormat="1" ht="11.25">
      <c r="A240" s="32"/>
      <c r="B240" s="33"/>
      <c r="C240" s="32"/>
      <c r="D240" s="162" t="s">
        <v>142</v>
      </c>
      <c r="E240" s="32"/>
      <c r="F240" s="163" t="s">
        <v>451</v>
      </c>
      <c r="G240" s="32"/>
      <c r="H240" s="32"/>
      <c r="I240" s="164"/>
      <c r="J240" s="32"/>
      <c r="K240" s="32"/>
      <c r="L240" s="33"/>
      <c r="M240" s="165"/>
      <c r="N240" s="166"/>
      <c r="O240" s="58"/>
      <c r="P240" s="58"/>
      <c r="Q240" s="58"/>
      <c r="R240" s="58"/>
      <c r="S240" s="58"/>
      <c r="T240" s="59"/>
      <c r="U240" s="32"/>
      <c r="V240" s="32"/>
      <c r="W240" s="32"/>
      <c r="X240" s="32"/>
      <c r="Y240" s="32"/>
      <c r="Z240" s="32"/>
      <c r="AA240" s="32"/>
      <c r="AB240" s="32"/>
      <c r="AC240" s="32"/>
      <c r="AD240" s="32"/>
      <c r="AE240" s="32"/>
      <c r="AT240" s="17" t="s">
        <v>142</v>
      </c>
      <c r="AU240" s="17" t="s">
        <v>83</v>
      </c>
    </row>
    <row r="241" spans="1:65" s="14" customFormat="1" ht="11.25">
      <c r="B241" s="176"/>
      <c r="D241" s="162" t="s">
        <v>146</v>
      </c>
      <c r="E241" s="177" t="s">
        <v>1</v>
      </c>
      <c r="F241" s="178" t="s">
        <v>800</v>
      </c>
      <c r="H241" s="177" t="s">
        <v>1</v>
      </c>
      <c r="I241" s="179"/>
      <c r="L241" s="176"/>
      <c r="M241" s="180"/>
      <c r="N241" s="181"/>
      <c r="O241" s="181"/>
      <c r="P241" s="181"/>
      <c r="Q241" s="181"/>
      <c r="R241" s="181"/>
      <c r="S241" s="181"/>
      <c r="T241" s="182"/>
      <c r="AT241" s="177" t="s">
        <v>146</v>
      </c>
      <c r="AU241" s="177" t="s">
        <v>83</v>
      </c>
      <c r="AV241" s="14" t="s">
        <v>81</v>
      </c>
      <c r="AW241" s="14" t="s">
        <v>32</v>
      </c>
      <c r="AX241" s="14" t="s">
        <v>75</v>
      </c>
      <c r="AY241" s="177" t="s">
        <v>134</v>
      </c>
    </row>
    <row r="242" spans="1:65" s="13" customFormat="1" ht="11.25">
      <c r="B242" s="168"/>
      <c r="D242" s="162" t="s">
        <v>146</v>
      </c>
      <c r="E242" s="169" t="s">
        <v>1</v>
      </c>
      <c r="F242" s="170" t="s">
        <v>801</v>
      </c>
      <c r="H242" s="171">
        <v>52.8</v>
      </c>
      <c r="I242" s="172"/>
      <c r="L242" s="168"/>
      <c r="M242" s="173"/>
      <c r="N242" s="174"/>
      <c r="O242" s="174"/>
      <c r="P242" s="174"/>
      <c r="Q242" s="174"/>
      <c r="R242" s="174"/>
      <c r="S242" s="174"/>
      <c r="T242" s="175"/>
      <c r="AT242" s="169" t="s">
        <v>146</v>
      </c>
      <c r="AU242" s="169" t="s">
        <v>83</v>
      </c>
      <c r="AV242" s="13" t="s">
        <v>83</v>
      </c>
      <c r="AW242" s="13" t="s">
        <v>32</v>
      </c>
      <c r="AX242" s="13" t="s">
        <v>81</v>
      </c>
      <c r="AY242" s="169" t="s">
        <v>134</v>
      </c>
    </row>
    <row r="243" spans="1:65" s="13" customFormat="1" ht="11.25">
      <c r="B243" s="168"/>
      <c r="D243" s="162" t="s">
        <v>146</v>
      </c>
      <c r="F243" s="170" t="s">
        <v>802</v>
      </c>
      <c r="H243" s="171">
        <v>55.44</v>
      </c>
      <c r="I243" s="172"/>
      <c r="L243" s="168"/>
      <c r="M243" s="173"/>
      <c r="N243" s="174"/>
      <c r="O243" s="174"/>
      <c r="P243" s="174"/>
      <c r="Q243" s="174"/>
      <c r="R243" s="174"/>
      <c r="S243" s="174"/>
      <c r="T243" s="175"/>
      <c r="AT243" s="169" t="s">
        <v>146</v>
      </c>
      <c r="AU243" s="169" t="s">
        <v>83</v>
      </c>
      <c r="AV243" s="13" t="s">
        <v>83</v>
      </c>
      <c r="AW243" s="13" t="s">
        <v>3</v>
      </c>
      <c r="AX243" s="13" t="s">
        <v>81</v>
      </c>
      <c r="AY243" s="169" t="s">
        <v>134</v>
      </c>
    </row>
    <row r="244" spans="1:65" s="2" customFormat="1" ht="24">
      <c r="A244" s="32"/>
      <c r="B244" s="148"/>
      <c r="C244" s="149" t="s">
        <v>320</v>
      </c>
      <c r="D244" s="149" t="s">
        <v>136</v>
      </c>
      <c r="E244" s="150" t="s">
        <v>803</v>
      </c>
      <c r="F244" s="151" t="s">
        <v>804</v>
      </c>
      <c r="G244" s="152" t="s">
        <v>207</v>
      </c>
      <c r="H244" s="153">
        <v>264</v>
      </c>
      <c r="I244" s="154"/>
      <c r="J244" s="155">
        <f>ROUND(I244*H244,2)</f>
        <v>0</v>
      </c>
      <c r="K244" s="151" t="s">
        <v>168</v>
      </c>
      <c r="L244" s="33"/>
      <c r="M244" s="156" t="s">
        <v>1</v>
      </c>
      <c r="N244" s="157" t="s">
        <v>40</v>
      </c>
      <c r="O244" s="58"/>
      <c r="P244" s="158">
        <f>O244*H244</f>
        <v>0</v>
      </c>
      <c r="Q244" s="158">
        <v>0</v>
      </c>
      <c r="R244" s="158">
        <f>Q244*H244</f>
        <v>0</v>
      </c>
      <c r="S244" s="158">
        <v>0</v>
      </c>
      <c r="T244" s="159">
        <f>S244*H244</f>
        <v>0</v>
      </c>
      <c r="U244" s="32"/>
      <c r="V244" s="32"/>
      <c r="W244" s="32"/>
      <c r="X244" s="32"/>
      <c r="Y244" s="32"/>
      <c r="Z244" s="32"/>
      <c r="AA244" s="32"/>
      <c r="AB244" s="32"/>
      <c r="AC244" s="32"/>
      <c r="AD244" s="32"/>
      <c r="AE244" s="32"/>
      <c r="AR244" s="160" t="s">
        <v>140</v>
      </c>
      <c r="AT244" s="160" t="s">
        <v>136</v>
      </c>
      <c r="AU244" s="160" t="s">
        <v>83</v>
      </c>
      <c r="AY244" s="17" t="s">
        <v>134</v>
      </c>
      <c r="BE244" s="161">
        <f>IF(N244="základní",J244,0)</f>
        <v>0</v>
      </c>
      <c r="BF244" s="161">
        <f>IF(N244="snížená",J244,0)</f>
        <v>0</v>
      </c>
      <c r="BG244" s="161">
        <f>IF(N244="zákl. přenesená",J244,0)</f>
        <v>0</v>
      </c>
      <c r="BH244" s="161">
        <f>IF(N244="sníž. přenesená",J244,0)</f>
        <v>0</v>
      </c>
      <c r="BI244" s="161">
        <f>IF(N244="nulová",J244,0)</f>
        <v>0</v>
      </c>
      <c r="BJ244" s="17" t="s">
        <v>81</v>
      </c>
      <c r="BK244" s="161">
        <f>ROUND(I244*H244,2)</f>
        <v>0</v>
      </c>
      <c r="BL244" s="17" t="s">
        <v>140</v>
      </c>
      <c r="BM244" s="160" t="s">
        <v>805</v>
      </c>
    </row>
    <row r="245" spans="1:65" s="2" customFormat="1" ht="39">
      <c r="A245" s="32"/>
      <c r="B245" s="33"/>
      <c r="C245" s="32"/>
      <c r="D245" s="162" t="s">
        <v>142</v>
      </c>
      <c r="E245" s="32"/>
      <c r="F245" s="163" t="s">
        <v>806</v>
      </c>
      <c r="G245" s="32"/>
      <c r="H245" s="32"/>
      <c r="I245" s="164"/>
      <c r="J245" s="32"/>
      <c r="K245" s="32"/>
      <c r="L245" s="33"/>
      <c r="M245" s="165"/>
      <c r="N245" s="166"/>
      <c r="O245" s="58"/>
      <c r="P245" s="58"/>
      <c r="Q245" s="58"/>
      <c r="R245" s="58"/>
      <c r="S245" s="58"/>
      <c r="T245" s="59"/>
      <c r="U245" s="32"/>
      <c r="V245" s="32"/>
      <c r="W245" s="32"/>
      <c r="X245" s="32"/>
      <c r="Y245" s="32"/>
      <c r="Z245" s="32"/>
      <c r="AA245" s="32"/>
      <c r="AB245" s="32"/>
      <c r="AC245" s="32"/>
      <c r="AD245" s="32"/>
      <c r="AE245" s="32"/>
      <c r="AT245" s="17" t="s">
        <v>142</v>
      </c>
      <c r="AU245" s="17" t="s">
        <v>83</v>
      </c>
    </row>
    <row r="246" spans="1:65" s="12" customFormat="1" ht="22.9" customHeight="1">
      <c r="B246" s="135"/>
      <c r="D246" s="136" t="s">
        <v>74</v>
      </c>
      <c r="E246" s="146" t="s">
        <v>477</v>
      </c>
      <c r="F246" s="146" t="s">
        <v>478</v>
      </c>
      <c r="I246" s="138"/>
      <c r="J246" s="147">
        <f>BK246</f>
        <v>0</v>
      </c>
      <c r="L246" s="135"/>
      <c r="M246" s="140"/>
      <c r="N246" s="141"/>
      <c r="O246" s="141"/>
      <c r="P246" s="142">
        <f>SUM(P247:P275)</f>
        <v>0</v>
      </c>
      <c r="Q246" s="141"/>
      <c r="R246" s="142">
        <f>SUM(R247:R275)</f>
        <v>0</v>
      </c>
      <c r="S246" s="141"/>
      <c r="T246" s="143">
        <f>SUM(T247:T275)</f>
        <v>0</v>
      </c>
      <c r="AR246" s="136" t="s">
        <v>81</v>
      </c>
      <c r="AT246" s="144" t="s">
        <v>74</v>
      </c>
      <c r="AU246" s="144" t="s">
        <v>81</v>
      </c>
      <c r="AY246" s="136" t="s">
        <v>134</v>
      </c>
      <c r="BK246" s="145">
        <f>SUM(BK247:BK275)</f>
        <v>0</v>
      </c>
    </row>
    <row r="247" spans="1:65" s="2" customFormat="1" ht="21.75" customHeight="1">
      <c r="A247" s="32"/>
      <c r="B247" s="148"/>
      <c r="C247" s="149" t="s">
        <v>329</v>
      </c>
      <c r="D247" s="149" t="s">
        <v>136</v>
      </c>
      <c r="E247" s="150" t="s">
        <v>480</v>
      </c>
      <c r="F247" s="151" t="s">
        <v>481</v>
      </c>
      <c r="G247" s="152" t="s">
        <v>363</v>
      </c>
      <c r="H247" s="153">
        <v>300.62299999999999</v>
      </c>
      <c r="I247" s="154"/>
      <c r="J247" s="155">
        <f>ROUND(I247*H247,2)</f>
        <v>0</v>
      </c>
      <c r="K247" s="151" t="s">
        <v>168</v>
      </c>
      <c r="L247" s="33"/>
      <c r="M247" s="156" t="s">
        <v>1</v>
      </c>
      <c r="N247" s="157" t="s">
        <v>40</v>
      </c>
      <c r="O247" s="58"/>
      <c r="P247" s="158">
        <f>O247*H247</f>
        <v>0</v>
      </c>
      <c r="Q247" s="158">
        <v>0</v>
      </c>
      <c r="R247" s="158">
        <f>Q247*H247</f>
        <v>0</v>
      </c>
      <c r="S247" s="158">
        <v>0</v>
      </c>
      <c r="T247" s="159">
        <f>S247*H247</f>
        <v>0</v>
      </c>
      <c r="U247" s="32"/>
      <c r="V247" s="32"/>
      <c r="W247" s="32"/>
      <c r="X247" s="32"/>
      <c r="Y247" s="32"/>
      <c r="Z247" s="32"/>
      <c r="AA247" s="32"/>
      <c r="AB247" s="32"/>
      <c r="AC247" s="32"/>
      <c r="AD247" s="32"/>
      <c r="AE247" s="32"/>
      <c r="AR247" s="160" t="s">
        <v>140</v>
      </c>
      <c r="AT247" s="160" t="s">
        <v>136</v>
      </c>
      <c r="AU247" s="160" t="s">
        <v>83</v>
      </c>
      <c r="AY247" s="17" t="s">
        <v>134</v>
      </c>
      <c r="BE247" s="161">
        <f>IF(N247="základní",J247,0)</f>
        <v>0</v>
      </c>
      <c r="BF247" s="161">
        <f>IF(N247="snížená",J247,0)</f>
        <v>0</v>
      </c>
      <c r="BG247" s="161">
        <f>IF(N247="zákl. přenesená",J247,0)</f>
        <v>0</v>
      </c>
      <c r="BH247" s="161">
        <f>IF(N247="sníž. přenesená",J247,0)</f>
        <v>0</v>
      </c>
      <c r="BI247" s="161">
        <f>IF(N247="nulová",J247,0)</f>
        <v>0</v>
      </c>
      <c r="BJ247" s="17" t="s">
        <v>81</v>
      </c>
      <c r="BK247" s="161">
        <f>ROUND(I247*H247,2)</f>
        <v>0</v>
      </c>
      <c r="BL247" s="17" t="s">
        <v>140</v>
      </c>
      <c r="BM247" s="160" t="s">
        <v>807</v>
      </c>
    </row>
    <row r="248" spans="1:65" s="2" customFormat="1" ht="19.5">
      <c r="A248" s="32"/>
      <c r="B248" s="33"/>
      <c r="C248" s="32"/>
      <c r="D248" s="162" t="s">
        <v>142</v>
      </c>
      <c r="E248" s="32"/>
      <c r="F248" s="163" t="s">
        <v>483</v>
      </c>
      <c r="G248" s="32"/>
      <c r="H248" s="32"/>
      <c r="I248" s="164"/>
      <c r="J248" s="32"/>
      <c r="K248" s="32"/>
      <c r="L248" s="33"/>
      <c r="M248" s="165"/>
      <c r="N248" s="166"/>
      <c r="O248" s="58"/>
      <c r="P248" s="58"/>
      <c r="Q248" s="58"/>
      <c r="R248" s="58"/>
      <c r="S248" s="58"/>
      <c r="T248" s="59"/>
      <c r="U248" s="32"/>
      <c r="V248" s="32"/>
      <c r="W248" s="32"/>
      <c r="X248" s="32"/>
      <c r="Y248" s="32"/>
      <c r="Z248" s="32"/>
      <c r="AA248" s="32"/>
      <c r="AB248" s="32"/>
      <c r="AC248" s="32"/>
      <c r="AD248" s="32"/>
      <c r="AE248" s="32"/>
      <c r="AT248" s="17" t="s">
        <v>142</v>
      </c>
      <c r="AU248" s="17" t="s">
        <v>83</v>
      </c>
    </row>
    <row r="249" spans="1:65" s="13" customFormat="1" ht="11.25">
      <c r="B249" s="168"/>
      <c r="D249" s="162" t="s">
        <v>146</v>
      </c>
      <c r="E249" s="169" t="s">
        <v>1</v>
      </c>
      <c r="F249" s="170" t="s">
        <v>808</v>
      </c>
      <c r="H249" s="171">
        <v>40.747999999999998</v>
      </c>
      <c r="I249" s="172"/>
      <c r="L249" s="168"/>
      <c r="M249" s="173"/>
      <c r="N249" s="174"/>
      <c r="O249" s="174"/>
      <c r="P249" s="174"/>
      <c r="Q249" s="174"/>
      <c r="R249" s="174"/>
      <c r="S249" s="174"/>
      <c r="T249" s="175"/>
      <c r="AT249" s="169" t="s">
        <v>146</v>
      </c>
      <c r="AU249" s="169" t="s">
        <v>83</v>
      </c>
      <c r="AV249" s="13" t="s">
        <v>83</v>
      </c>
      <c r="AW249" s="13" t="s">
        <v>32</v>
      </c>
      <c r="AX249" s="13" t="s">
        <v>75</v>
      </c>
      <c r="AY249" s="169" t="s">
        <v>134</v>
      </c>
    </row>
    <row r="250" spans="1:65" s="13" customFormat="1" ht="11.25">
      <c r="B250" s="168"/>
      <c r="D250" s="162" t="s">
        <v>146</v>
      </c>
      <c r="E250" s="169" t="s">
        <v>1</v>
      </c>
      <c r="F250" s="170" t="s">
        <v>809</v>
      </c>
      <c r="H250" s="171">
        <v>259.875</v>
      </c>
      <c r="I250" s="172"/>
      <c r="L250" s="168"/>
      <c r="M250" s="173"/>
      <c r="N250" s="174"/>
      <c r="O250" s="174"/>
      <c r="P250" s="174"/>
      <c r="Q250" s="174"/>
      <c r="R250" s="174"/>
      <c r="S250" s="174"/>
      <c r="T250" s="175"/>
      <c r="AT250" s="169" t="s">
        <v>146</v>
      </c>
      <c r="AU250" s="169" t="s">
        <v>83</v>
      </c>
      <c r="AV250" s="13" t="s">
        <v>83</v>
      </c>
      <c r="AW250" s="13" t="s">
        <v>32</v>
      </c>
      <c r="AX250" s="13" t="s">
        <v>75</v>
      </c>
      <c r="AY250" s="169" t="s">
        <v>134</v>
      </c>
    </row>
    <row r="251" spans="1:65" s="15" customFormat="1" ht="11.25">
      <c r="B251" s="183"/>
      <c r="D251" s="162" t="s">
        <v>146</v>
      </c>
      <c r="E251" s="184" t="s">
        <v>1</v>
      </c>
      <c r="F251" s="185" t="s">
        <v>328</v>
      </c>
      <c r="H251" s="186">
        <v>300.62299999999999</v>
      </c>
      <c r="I251" s="187"/>
      <c r="L251" s="183"/>
      <c r="M251" s="188"/>
      <c r="N251" s="189"/>
      <c r="O251" s="189"/>
      <c r="P251" s="189"/>
      <c r="Q251" s="189"/>
      <c r="R251" s="189"/>
      <c r="S251" s="189"/>
      <c r="T251" s="190"/>
      <c r="AT251" s="184" t="s">
        <v>146</v>
      </c>
      <c r="AU251" s="184" t="s">
        <v>83</v>
      </c>
      <c r="AV251" s="15" t="s">
        <v>140</v>
      </c>
      <c r="AW251" s="15" t="s">
        <v>32</v>
      </c>
      <c r="AX251" s="15" t="s">
        <v>81</v>
      </c>
      <c r="AY251" s="184" t="s">
        <v>134</v>
      </c>
    </row>
    <row r="252" spans="1:65" s="2" customFormat="1" ht="24">
      <c r="A252" s="32"/>
      <c r="B252" s="148"/>
      <c r="C252" s="149" t="s">
        <v>333</v>
      </c>
      <c r="D252" s="149" t="s">
        <v>136</v>
      </c>
      <c r="E252" s="150" t="s">
        <v>487</v>
      </c>
      <c r="F252" s="151" t="s">
        <v>488</v>
      </c>
      <c r="G252" s="152" t="s">
        <v>363</v>
      </c>
      <c r="H252" s="153">
        <v>2705.607</v>
      </c>
      <c r="I252" s="154"/>
      <c r="J252" s="155">
        <f>ROUND(I252*H252,2)</f>
        <v>0</v>
      </c>
      <c r="K252" s="151" t="s">
        <v>168</v>
      </c>
      <c r="L252" s="33"/>
      <c r="M252" s="156" t="s">
        <v>1</v>
      </c>
      <c r="N252" s="157" t="s">
        <v>40</v>
      </c>
      <c r="O252" s="58"/>
      <c r="P252" s="158">
        <f>O252*H252</f>
        <v>0</v>
      </c>
      <c r="Q252" s="158">
        <v>0</v>
      </c>
      <c r="R252" s="158">
        <f>Q252*H252</f>
        <v>0</v>
      </c>
      <c r="S252" s="158">
        <v>0</v>
      </c>
      <c r="T252" s="159">
        <f>S252*H252</f>
        <v>0</v>
      </c>
      <c r="U252" s="32"/>
      <c r="V252" s="32"/>
      <c r="W252" s="32"/>
      <c r="X252" s="32"/>
      <c r="Y252" s="32"/>
      <c r="Z252" s="32"/>
      <c r="AA252" s="32"/>
      <c r="AB252" s="32"/>
      <c r="AC252" s="32"/>
      <c r="AD252" s="32"/>
      <c r="AE252" s="32"/>
      <c r="AR252" s="160" t="s">
        <v>140</v>
      </c>
      <c r="AT252" s="160" t="s">
        <v>136</v>
      </c>
      <c r="AU252" s="160" t="s">
        <v>83</v>
      </c>
      <c r="AY252" s="17" t="s">
        <v>134</v>
      </c>
      <c r="BE252" s="161">
        <f>IF(N252="základní",J252,0)</f>
        <v>0</v>
      </c>
      <c r="BF252" s="161">
        <f>IF(N252="snížená",J252,0)</f>
        <v>0</v>
      </c>
      <c r="BG252" s="161">
        <f>IF(N252="zákl. přenesená",J252,0)</f>
        <v>0</v>
      </c>
      <c r="BH252" s="161">
        <f>IF(N252="sníž. přenesená",J252,0)</f>
        <v>0</v>
      </c>
      <c r="BI252" s="161">
        <f>IF(N252="nulová",J252,0)</f>
        <v>0</v>
      </c>
      <c r="BJ252" s="17" t="s">
        <v>81</v>
      </c>
      <c r="BK252" s="161">
        <f>ROUND(I252*H252,2)</f>
        <v>0</v>
      </c>
      <c r="BL252" s="17" t="s">
        <v>140</v>
      </c>
      <c r="BM252" s="160" t="s">
        <v>810</v>
      </c>
    </row>
    <row r="253" spans="1:65" s="2" customFormat="1" ht="29.25">
      <c r="A253" s="32"/>
      <c r="B253" s="33"/>
      <c r="C253" s="32"/>
      <c r="D253" s="162" t="s">
        <v>142</v>
      </c>
      <c r="E253" s="32"/>
      <c r="F253" s="163" t="s">
        <v>490</v>
      </c>
      <c r="G253" s="32"/>
      <c r="H253" s="32"/>
      <c r="I253" s="164"/>
      <c r="J253" s="32"/>
      <c r="K253" s="32"/>
      <c r="L253" s="33"/>
      <c r="M253" s="165"/>
      <c r="N253" s="166"/>
      <c r="O253" s="58"/>
      <c r="P253" s="58"/>
      <c r="Q253" s="58"/>
      <c r="R253" s="58"/>
      <c r="S253" s="58"/>
      <c r="T253" s="59"/>
      <c r="U253" s="32"/>
      <c r="V253" s="32"/>
      <c r="W253" s="32"/>
      <c r="X253" s="32"/>
      <c r="Y253" s="32"/>
      <c r="Z253" s="32"/>
      <c r="AA253" s="32"/>
      <c r="AB253" s="32"/>
      <c r="AC253" s="32"/>
      <c r="AD253" s="32"/>
      <c r="AE253" s="32"/>
      <c r="AT253" s="17" t="s">
        <v>142</v>
      </c>
      <c r="AU253" s="17" t="s">
        <v>83</v>
      </c>
    </row>
    <row r="254" spans="1:65" s="13" customFormat="1" ht="11.25">
      <c r="B254" s="168"/>
      <c r="D254" s="162" t="s">
        <v>146</v>
      </c>
      <c r="F254" s="170" t="s">
        <v>811</v>
      </c>
      <c r="H254" s="171">
        <v>2705.607</v>
      </c>
      <c r="I254" s="172"/>
      <c r="L254" s="168"/>
      <c r="M254" s="173"/>
      <c r="N254" s="174"/>
      <c r="O254" s="174"/>
      <c r="P254" s="174"/>
      <c r="Q254" s="174"/>
      <c r="R254" s="174"/>
      <c r="S254" s="174"/>
      <c r="T254" s="175"/>
      <c r="AT254" s="169" t="s">
        <v>146</v>
      </c>
      <c r="AU254" s="169" t="s">
        <v>83</v>
      </c>
      <c r="AV254" s="13" t="s">
        <v>83</v>
      </c>
      <c r="AW254" s="13" t="s">
        <v>3</v>
      </c>
      <c r="AX254" s="13" t="s">
        <v>81</v>
      </c>
      <c r="AY254" s="169" t="s">
        <v>134</v>
      </c>
    </row>
    <row r="255" spans="1:65" s="2" customFormat="1" ht="21.75" customHeight="1">
      <c r="A255" s="32"/>
      <c r="B255" s="148"/>
      <c r="C255" s="149" t="s">
        <v>341</v>
      </c>
      <c r="D255" s="149" t="s">
        <v>136</v>
      </c>
      <c r="E255" s="150" t="s">
        <v>493</v>
      </c>
      <c r="F255" s="151" t="s">
        <v>494</v>
      </c>
      <c r="G255" s="152" t="s">
        <v>363</v>
      </c>
      <c r="H255" s="153">
        <v>108.24</v>
      </c>
      <c r="I255" s="154"/>
      <c r="J255" s="155">
        <f>ROUND(I255*H255,2)</f>
        <v>0</v>
      </c>
      <c r="K255" s="151" t="s">
        <v>168</v>
      </c>
      <c r="L255" s="33"/>
      <c r="M255" s="156" t="s">
        <v>1</v>
      </c>
      <c r="N255" s="157" t="s">
        <v>40</v>
      </c>
      <c r="O255" s="58"/>
      <c r="P255" s="158">
        <f>O255*H255</f>
        <v>0</v>
      </c>
      <c r="Q255" s="158">
        <v>0</v>
      </c>
      <c r="R255" s="158">
        <f>Q255*H255</f>
        <v>0</v>
      </c>
      <c r="S255" s="158">
        <v>0</v>
      </c>
      <c r="T255" s="159">
        <f>S255*H255</f>
        <v>0</v>
      </c>
      <c r="U255" s="32"/>
      <c r="V255" s="32"/>
      <c r="W255" s="32"/>
      <c r="X255" s="32"/>
      <c r="Y255" s="32"/>
      <c r="Z255" s="32"/>
      <c r="AA255" s="32"/>
      <c r="AB255" s="32"/>
      <c r="AC255" s="32"/>
      <c r="AD255" s="32"/>
      <c r="AE255" s="32"/>
      <c r="AR255" s="160" t="s">
        <v>140</v>
      </c>
      <c r="AT255" s="160" t="s">
        <v>136</v>
      </c>
      <c r="AU255" s="160" t="s">
        <v>83</v>
      </c>
      <c r="AY255" s="17" t="s">
        <v>134</v>
      </c>
      <c r="BE255" s="161">
        <f>IF(N255="základní",J255,0)</f>
        <v>0</v>
      </c>
      <c r="BF255" s="161">
        <f>IF(N255="snížená",J255,0)</f>
        <v>0</v>
      </c>
      <c r="BG255" s="161">
        <f>IF(N255="zákl. přenesená",J255,0)</f>
        <v>0</v>
      </c>
      <c r="BH255" s="161">
        <f>IF(N255="sníž. přenesená",J255,0)</f>
        <v>0</v>
      </c>
      <c r="BI255" s="161">
        <f>IF(N255="nulová",J255,0)</f>
        <v>0</v>
      </c>
      <c r="BJ255" s="17" t="s">
        <v>81</v>
      </c>
      <c r="BK255" s="161">
        <f>ROUND(I255*H255,2)</f>
        <v>0</v>
      </c>
      <c r="BL255" s="17" t="s">
        <v>140</v>
      </c>
      <c r="BM255" s="160" t="s">
        <v>812</v>
      </c>
    </row>
    <row r="256" spans="1:65" s="2" customFormat="1" ht="19.5">
      <c r="A256" s="32"/>
      <c r="B256" s="33"/>
      <c r="C256" s="32"/>
      <c r="D256" s="162" t="s">
        <v>142</v>
      </c>
      <c r="E256" s="32"/>
      <c r="F256" s="163" t="s">
        <v>496</v>
      </c>
      <c r="G256" s="32"/>
      <c r="H256" s="32"/>
      <c r="I256" s="164"/>
      <c r="J256" s="32"/>
      <c r="K256" s="32"/>
      <c r="L256" s="33"/>
      <c r="M256" s="165"/>
      <c r="N256" s="166"/>
      <c r="O256" s="58"/>
      <c r="P256" s="58"/>
      <c r="Q256" s="58"/>
      <c r="R256" s="58"/>
      <c r="S256" s="58"/>
      <c r="T256" s="59"/>
      <c r="U256" s="32"/>
      <c r="V256" s="32"/>
      <c r="W256" s="32"/>
      <c r="X256" s="32"/>
      <c r="Y256" s="32"/>
      <c r="Z256" s="32"/>
      <c r="AA256" s="32"/>
      <c r="AB256" s="32"/>
      <c r="AC256" s="32"/>
      <c r="AD256" s="32"/>
      <c r="AE256" s="32"/>
      <c r="AT256" s="17" t="s">
        <v>142</v>
      </c>
      <c r="AU256" s="17" t="s">
        <v>83</v>
      </c>
    </row>
    <row r="257" spans="1:65" s="13" customFormat="1" ht="11.25">
      <c r="B257" s="168"/>
      <c r="D257" s="162" t="s">
        <v>146</v>
      </c>
      <c r="E257" s="169" t="s">
        <v>1</v>
      </c>
      <c r="F257" s="170" t="s">
        <v>813</v>
      </c>
      <c r="H257" s="171">
        <v>54.12</v>
      </c>
      <c r="I257" s="172"/>
      <c r="L257" s="168"/>
      <c r="M257" s="173"/>
      <c r="N257" s="174"/>
      <c r="O257" s="174"/>
      <c r="P257" s="174"/>
      <c r="Q257" s="174"/>
      <c r="R257" s="174"/>
      <c r="S257" s="174"/>
      <c r="T257" s="175"/>
      <c r="AT257" s="169" t="s">
        <v>146</v>
      </c>
      <c r="AU257" s="169" t="s">
        <v>83</v>
      </c>
      <c r="AV257" s="13" t="s">
        <v>83</v>
      </c>
      <c r="AW257" s="13" t="s">
        <v>32</v>
      </c>
      <c r="AX257" s="13" t="s">
        <v>75</v>
      </c>
      <c r="AY257" s="169" t="s">
        <v>134</v>
      </c>
    </row>
    <row r="258" spans="1:65" s="13" customFormat="1" ht="11.25">
      <c r="B258" s="168"/>
      <c r="D258" s="162" t="s">
        <v>146</v>
      </c>
      <c r="E258" s="169" t="s">
        <v>1</v>
      </c>
      <c r="F258" s="170" t="s">
        <v>814</v>
      </c>
      <c r="H258" s="171">
        <v>54.12</v>
      </c>
      <c r="I258" s="172"/>
      <c r="L258" s="168"/>
      <c r="M258" s="173"/>
      <c r="N258" s="174"/>
      <c r="O258" s="174"/>
      <c r="P258" s="174"/>
      <c r="Q258" s="174"/>
      <c r="R258" s="174"/>
      <c r="S258" s="174"/>
      <c r="T258" s="175"/>
      <c r="AT258" s="169" t="s">
        <v>146</v>
      </c>
      <c r="AU258" s="169" t="s">
        <v>83</v>
      </c>
      <c r="AV258" s="13" t="s">
        <v>83</v>
      </c>
      <c r="AW258" s="13" t="s">
        <v>32</v>
      </c>
      <c r="AX258" s="13" t="s">
        <v>75</v>
      </c>
      <c r="AY258" s="169" t="s">
        <v>134</v>
      </c>
    </row>
    <row r="259" spans="1:65" s="15" customFormat="1" ht="11.25">
      <c r="B259" s="183"/>
      <c r="D259" s="162" t="s">
        <v>146</v>
      </c>
      <c r="E259" s="184" t="s">
        <v>1</v>
      </c>
      <c r="F259" s="185" t="s">
        <v>328</v>
      </c>
      <c r="H259" s="186">
        <v>108.24</v>
      </c>
      <c r="I259" s="187"/>
      <c r="L259" s="183"/>
      <c r="M259" s="188"/>
      <c r="N259" s="189"/>
      <c r="O259" s="189"/>
      <c r="P259" s="189"/>
      <c r="Q259" s="189"/>
      <c r="R259" s="189"/>
      <c r="S259" s="189"/>
      <c r="T259" s="190"/>
      <c r="AT259" s="184" t="s">
        <v>146</v>
      </c>
      <c r="AU259" s="184" t="s">
        <v>83</v>
      </c>
      <c r="AV259" s="15" t="s">
        <v>140</v>
      </c>
      <c r="AW259" s="15" t="s">
        <v>32</v>
      </c>
      <c r="AX259" s="15" t="s">
        <v>81</v>
      </c>
      <c r="AY259" s="184" t="s">
        <v>134</v>
      </c>
    </row>
    <row r="260" spans="1:65" s="2" customFormat="1" ht="24">
      <c r="A260" s="32"/>
      <c r="B260" s="148"/>
      <c r="C260" s="149" t="s">
        <v>347</v>
      </c>
      <c r="D260" s="149" t="s">
        <v>136</v>
      </c>
      <c r="E260" s="150" t="s">
        <v>499</v>
      </c>
      <c r="F260" s="151" t="s">
        <v>500</v>
      </c>
      <c r="G260" s="152" t="s">
        <v>363</v>
      </c>
      <c r="H260" s="153">
        <v>3896.64</v>
      </c>
      <c r="I260" s="154"/>
      <c r="J260" s="155">
        <f>ROUND(I260*H260,2)</f>
        <v>0</v>
      </c>
      <c r="K260" s="151" t="s">
        <v>168</v>
      </c>
      <c r="L260" s="33"/>
      <c r="M260" s="156" t="s">
        <v>1</v>
      </c>
      <c r="N260" s="157" t="s">
        <v>40</v>
      </c>
      <c r="O260" s="58"/>
      <c r="P260" s="158">
        <f>O260*H260</f>
        <v>0</v>
      </c>
      <c r="Q260" s="158">
        <v>0</v>
      </c>
      <c r="R260" s="158">
        <f>Q260*H260</f>
        <v>0</v>
      </c>
      <c r="S260" s="158">
        <v>0</v>
      </c>
      <c r="T260" s="159">
        <f>S260*H260</f>
        <v>0</v>
      </c>
      <c r="U260" s="32"/>
      <c r="V260" s="32"/>
      <c r="W260" s="32"/>
      <c r="X260" s="32"/>
      <c r="Y260" s="32"/>
      <c r="Z260" s="32"/>
      <c r="AA260" s="32"/>
      <c r="AB260" s="32"/>
      <c r="AC260" s="32"/>
      <c r="AD260" s="32"/>
      <c r="AE260" s="32"/>
      <c r="AR260" s="160" t="s">
        <v>140</v>
      </c>
      <c r="AT260" s="160" t="s">
        <v>136</v>
      </c>
      <c r="AU260" s="160" t="s">
        <v>83</v>
      </c>
      <c r="AY260" s="17" t="s">
        <v>134</v>
      </c>
      <c r="BE260" s="161">
        <f>IF(N260="základní",J260,0)</f>
        <v>0</v>
      </c>
      <c r="BF260" s="161">
        <f>IF(N260="snížená",J260,0)</f>
        <v>0</v>
      </c>
      <c r="BG260" s="161">
        <f>IF(N260="zákl. přenesená",J260,0)</f>
        <v>0</v>
      </c>
      <c r="BH260" s="161">
        <f>IF(N260="sníž. přenesená",J260,0)</f>
        <v>0</v>
      </c>
      <c r="BI260" s="161">
        <f>IF(N260="nulová",J260,0)</f>
        <v>0</v>
      </c>
      <c r="BJ260" s="17" t="s">
        <v>81</v>
      </c>
      <c r="BK260" s="161">
        <f>ROUND(I260*H260,2)</f>
        <v>0</v>
      </c>
      <c r="BL260" s="17" t="s">
        <v>140</v>
      </c>
      <c r="BM260" s="160" t="s">
        <v>815</v>
      </c>
    </row>
    <row r="261" spans="1:65" s="2" customFormat="1" ht="29.25">
      <c r="A261" s="32"/>
      <c r="B261" s="33"/>
      <c r="C261" s="32"/>
      <c r="D261" s="162" t="s">
        <v>142</v>
      </c>
      <c r="E261" s="32"/>
      <c r="F261" s="163" t="s">
        <v>490</v>
      </c>
      <c r="G261" s="32"/>
      <c r="H261" s="32"/>
      <c r="I261" s="164"/>
      <c r="J261" s="32"/>
      <c r="K261" s="32"/>
      <c r="L261" s="33"/>
      <c r="M261" s="165"/>
      <c r="N261" s="166"/>
      <c r="O261" s="58"/>
      <c r="P261" s="58"/>
      <c r="Q261" s="58"/>
      <c r="R261" s="58"/>
      <c r="S261" s="58"/>
      <c r="T261" s="59"/>
      <c r="U261" s="32"/>
      <c r="V261" s="32"/>
      <c r="W261" s="32"/>
      <c r="X261" s="32"/>
      <c r="Y261" s="32"/>
      <c r="Z261" s="32"/>
      <c r="AA261" s="32"/>
      <c r="AB261" s="32"/>
      <c r="AC261" s="32"/>
      <c r="AD261" s="32"/>
      <c r="AE261" s="32"/>
      <c r="AT261" s="17" t="s">
        <v>142</v>
      </c>
      <c r="AU261" s="17" t="s">
        <v>83</v>
      </c>
    </row>
    <row r="262" spans="1:65" s="14" customFormat="1" ht="11.25">
      <c r="B262" s="176"/>
      <c r="D262" s="162" t="s">
        <v>146</v>
      </c>
      <c r="E262" s="177" t="s">
        <v>1</v>
      </c>
      <c r="F262" s="178" t="s">
        <v>816</v>
      </c>
      <c r="H262" s="177" t="s">
        <v>1</v>
      </c>
      <c r="I262" s="179"/>
      <c r="L262" s="176"/>
      <c r="M262" s="180"/>
      <c r="N262" s="181"/>
      <c r="O262" s="181"/>
      <c r="P262" s="181"/>
      <c r="Q262" s="181"/>
      <c r="R262" s="181"/>
      <c r="S262" s="181"/>
      <c r="T262" s="182"/>
      <c r="AT262" s="177" t="s">
        <v>146</v>
      </c>
      <c r="AU262" s="177" t="s">
        <v>83</v>
      </c>
      <c r="AV262" s="14" t="s">
        <v>81</v>
      </c>
      <c r="AW262" s="14" t="s">
        <v>32</v>
      </c>
      <c r="AX262" s="14" t="s">
        <v>75</v>
      </c>
      <c r="AY262" s="177" t="s">
        <v>134</v>
      </c>
    </row>
    <row r="263" spans="1:65" s="13" customFormat="1" ht="11.25">
      <c r="B263" s="168"/>
      <c r="D263" s="162" t="s">
        <v>146</v>
      </c>
      <c r="E263" s="169" t="s">
        <v>1</v>
      </c>
      <c r="F263" s="170" t="s">
        <v>817</v>
      </c>
      <c r="H263" s="171">
        <v>216.48</v>
      </c>
      <c r="I263" s="172"/>
      <c r="L263" s="168"/>
      <c r="M263" s="173"/>
      <c r="N263" s="174"/>
      <c r="O263" s="174"/>
      <c r="P263" s="174"/>
      <c r="Q263" s="174"/>
      <c r="R263" s="174"/>
      <c r="S263" s="174"/>
      <c r="T263" s="175"/>
      <c r="AT263" s="169" t="s">
        <v>146</v>
      </c>
      <c r="AU263" s="169" t="s">
        <v>83</v>
      </c>
      <c r="AV263" s="13" t="s">
        <v>83</v>
      </c>
      <c r="AW263" s="13" t="s">
        <v>32</v>
      </c>
      <c r="AX263" s="13" t="s">
        <v>75</v>
      </c>
      <c r="AY263" s="169" t="s">
        <v>134</v>
      </c>
    </row>
    <row r="264" spans="1:65" s="13" customFormat="1" ht="11.25">
      <c r="B264" s="168"/>
      <c r="D264" s="162" t="s">
        <v>146</v>
      </c>
      <c r="E264" s="169" t="s">
        <v>1</v>
      </c>
      <c r="F264" s="170" t="s">
        <v>818</v>
      </c>
      <c r="H264" s="171">
        <v>216.48</v>
      </c>
      <c r="I264" s="172"/>
      <c r="L264" s="168"/>
      <c r="M264" s="173"/>
      <c r="N264" s="174"/>
      <c r="O264" s="174"/>
      <c r="P264" s="174"/>
      <c r="Q264" s="174"/>
      <c r="R264" s="174"/>
      <c r="S264" s="174"/>
      <c r="T264" s="175"/>
      <c r="AT264" s="169" t="s">
        <v>146</v>
      </c>
      <c r="AU264" s="169" t="s">
        <v>83</v>
      </c>
      <c r="AV264" s="13" t="s">
        <v>83</v>
      </c>
      <c r="AW264" s="13" t="s">
        <v>32</v>
      </c>
      <c r="AX264" s="13" t="s">
        <v>75</v>
      </c>
      <c r="AY264" s="169" t="s">
        <v>134</v>
      </c>
    </row>
    <row r="265" spans="1:65" s="15" customFormat="1" ht="11.25">
      <c r="B265" s="183"/>
      <c r="D265" s="162" t="s">
        <v>146</v>
      </c>
      <c r="E265" s="184" t="s">
        <v>1</v>
      </c>
      <c r="F265" s="185" t="s">
        <v>328</v>
      </c>
      <c r="H265" s="186">
        <v>432.96</v>
      </c>
      <c r="I265" s="187"/>
      <c r="L265" s="183"/>
      <c r="M265" s="188"/>
      <c r="N265" s="189"/>
      <c r="O265" s="189"/>
      <c r="P265" s="189"/>
      <c r="Q265" s="189"/>
      <c r="R265" s="189"/>
      <c r="S265" s="189"/>
      <c r="T265" s="190"/>
      <c r="AT265" s="184" t="s">
        <v>146</v>
      </c>
      <c r="AU265" s="184" t="s">
        <v>83</v>
      </c>
      <c r="AV265" s="15" t="s">
        <v>140</v>
      </c>
      <c r="AW265" s="15" t="s">
        <v>32</v>
      </c>
      <c r="AX265" s="15" t="s">
        <v>81</v>
      </c>
      <c r="AY265" s="184" t="s">
        <v>134</v>
      </c>
    </row>
    <row r="266" spans="1:65" s="13" customFormat="1" ht="11.25">
      <c r="B266" s="168"/>
      <c r="D266" s="162" t="s">
        <v>146</v>
      </c>
      <c r="F266" s="170" t="s">
        <v>819</v>
      </c>
      <c r="H266" s="171">
        <v>3896.64</v>
      </c>
      <c r="I266" s="172"/>
      <c r="L266" s="168"/>
      <c r="M266" s="173"/>
      <c r="N266" s="174"/>
      <c r="O266" s="174"/>
      <c r="P266" s="174"/>
      <c r="Q266" s="174"/>
      <c r="R266" s="174"/>
      <c r="S266" s="174"/>
      <c r="T266" s="175"/>
      <c r="AT266" s="169" t="s">
        <v>146</v>
      </c>
      <c r="AU266" s="169" t="s">
        <v>83</v>
      </c>
      <c r="AV266" s="13" t="s">
        <v>83</v>
      </c>
      <c r="AW266" s="13" t="s">
        <v>3</v>
      </c>
      <c r="AX266" s="13" t="s">
        <v>81</v>
      </c>
      <c r="AY266" s="169" t="s">
        <v>134</v>
      </c>
    </row>
    <row r="267" spans="1:65" s="2" customFormat="1" ht="24">
      <c r="A267" s="32"/>
      <c r="B267" s="148"/>
      <c r="C267" s="149" t="s">
        <v>353</v>
      </c>
      <c r="D267" s="149" t="s">
        <v>136</v>
      </c>
      <c r="E267" s="150" t="s">
        <v>504</v>
      </c>
      <c r="F267" s="151" t="s">
        <v>505</v>
      </c>
      <c r="G267" s="152" t="s">
        <v>363</v>
      </c>
      <c r="H267" s="153">
        <v>408.863</v>
      </c>
      <c r="I267" s="154"/>
      <c r="J267" s="155">
        <f>ROUND(I267*H267,2)</f>
        <v>0</v>
      </c>
      <c r="K267" s="151" t="s">
        <v>168</v>
      </c>
      <c r="L267" s="33"/>
      <c r="M267" s="156" t="s">
        <v>1</v>
      </c>
      <c r="N267" s="157" t="s">
        <v>40</v>
      </c>
      <c r="O267" s="58"/>
      <c r="P267" s="158">
        <f>O267*H267</f>
        <v>0</v>
      </c>
      <c r="Q267" s="158">
        <v>0</v>
      </c>
      <c r="R267" s="158">
        <f>Q267*H267</f>
        <v>0</v>
      </c>
      <c r="S267" s="158">
        <v>0</v>
      </c>
      <c r="T267" s="159">
        <f>S267*H267</f>
        <v>0</v>
      </c>
      <c r="U267" s="32"/>
      <c r="V267" s="32"/>
      <c r="W267" s="32"/>
      <c r="X267" s="32"/>
      <c r="Y267" s="32"/>
      <c r="Z267" s="32"/>
      <c r="AA267" s="32"/>
      <c r="AB267" s="32"/>
      <c r="AC267" s="32"/>
      <c r="AD267" s="32"/>
      <c r="AE267" s="32"/>
      <c r="AR267" s="160" t="s">
        <v>140</v>
      </c>
      <c r="AT267" s="160" t="s">
        <v>136</v>
      </c>
      <c r="AU267" s="160" t="s">
        <v>83</v>
      </c>
      <c r="AY267" s="17" t="s">
        <v>134</v>
      </c>
      <c r="BE267" s="161">
        <f>IF(N267="základní",J267,0)</f>
        <v>0</v>
      </c>
      <c r="BF267" s="161">
        <f>IF(N267="snížená",J267,0)</f>
        <v>0</v>
      </c>
      <c r="BG267" s="161">
        <f>IF(N267="zákl. přenesená",J267,0)</f>
        <v>0</v>
      </c>
      <c r="BH267" s="161">
        <f>IF(N267="sníž. přenesená",J267,0)</f>
        <v>0</v>
      </c>
      <c r="BI267" s="161">
        <f>IF(N267="nulová",J267,0)</f>
        <v>0</v>
      </c>
      <c r="BJ267" s="17" t="s">
        <v>81</v>
      </c>
      <c r="BK267" s="161">
        <f>ROUND(I267*H267,2)</f>
        <v>0</v>
      </c>
      <c r="BL267" s="17" t="s">
        <v>140</v>
      </c>
      <c r="BM267" s="160" t="s">
        <v>820</v>
      </c>
    </row>
    <row r="268" spans="1:65" s="2" customFormat="1" ht="11.25">
      <c r="A268" s="32"/>
      <c r="B268" s="33"/>
      <c r="C268" s="32"/>
      <c r="D268" s="162" t="s">
        <v>142</v>
      </c>
      <c r="E268" s="32"/>
      <c r="F268" s="163" t="s">
        <v>507</v>
      </c>
      <c r="G268" s="32"/>
      <c r="H268" s="32"/>
      <c r="I268" s="164"/>
      <c r="J268" s="32"/>
      <c r="K268" s="32"/>
      <c r="L268" s="33"/>
      <c r="M268" s="165"/>
      <c r="N268" s="166"/>
      <c r="O268" s="58"/>
      <c r="P268" s="58"/>
      <c r="Q268" s="58"/>
      <c r="R268" s="58"/>
      <c r="S268" s="58"/>
      <c r="T268" s="59"/>
      <c r="U268" s="32"/>
      <c r="V268" s="32"/>
      <c r="W268" s="32"/>
      <c r="X268" s="32"/>
      <c r="Y268" s="32"/>
      <c r="Z268" s="32"/>
      <c r="AA268" s="32"/>
      <c r="AB268" s="32"/>
      <c r="AC268" s="32"/>
      <c r="AD268" s="32"/>
      <c r="AE268" s="32"/>
      <c r="AT268" s="17" t="s">
        <v>142</v>
      </c>
      <c r="AU268" s="17" t="s">
        <v>83</v>
      </c>
    </row>
    <row r="269" spans="1:65" s="13" customFormat="1" ht="11.25">
      <c r="B269" s="168"/>
      <c r="D269" s="162" t="s">
        <v>146</v>
      </c>
      <c r="E269" s="169" t="s">
        <v>1</v>
      </c>
      <c r="F269" s="170" t="s">
        <v>821</v>
      </c>
      <c r="H269" s="171">
        <v>408.863</v>
      </c>
      <c r="I269" s="172"/>
      <c r="L269" s="168"/>
      <c r="M269" s="173"/>
      <c r="N269" s="174"/>
      <c r="O269" s="174"/>
      <c r="P269" s="174"/>
      <c r="Q269" s="174"/>
      <c r="R269" s="174"/>
      <c r="S269" s="174"/>
      <c r="T269" s="175"/>
      <c r="AT269" s="169" t="s">
        <v>146</v>
      </c>
      <c r="AU269" s="169" t="s">
        <v>83</v>
      </c>
      <c r="AV269" s="13" t="s">
        <v>83</v>
      </c>
      <c r="AW269" s="13" t="s">
        <v>32</v>
      </c>
      <c r="AX269" s="13" t="s">
        <v>81</v>
      </c>
      <c r="AY269" s="169" t="s">
        <v>134</v>
      </c>
    </row>
    <row r="270" spans="1:65" s="2" customFormat="1" ht="36">
      <c r="A270" s="32"/>
      <c r="B270" s="148"/>
      <c r="C270" s="149" t="s">
        <v>359</v>
      </c>
      <c r="D270" s="149" t="s">
        <v>136</v>
      </c>
      <c r="E270" s="150" t="s">
        <v>509</v>
      </c>
      <c r="F270" s="151" t="s">
        <v>510</v>
      </c>
      <c r="G270" s="152" t="s">
        <v>363</v>
      </c>
      <c r="H270" s="153">
        <v>259.875</v>
      </c>
      <c r="I270" s="154"/>
      <c r="J270" s="155">
        <f>ROUND(I270*H270,2)</f>
        <v>0</v>
      </c>
      <c r="K270" s="151" t="s">
        <v>168</v>
      </c>
      <c r="L270" s="33"/>
      <c r="M270" s="156" t="s">
        <v>1</v>
      </c>
      <c r="N270" s="157" t="s">
        <v>40</v>
      </c>
      <c r="O270" s="58"/>
      <c r="P270" s="158">
        <f>O270*H270</f>
        <v>0</v>
      </c>
      <c r="Q270" s="158">
        <v>0</v>
      </c>
      <c r="R270" s="158">
        <f>Q270*H270</f>
        <v>0</v>
      </c>
      <c r="S270" s="158">
        <v>0</v>
      </c>
      <c r="T270" s="159">
        <f>S270*H270</f>
        <v>0</v>
      </c>
      <c r="U270" s="32"/>
      <c r="V270" s="32"/>
      <c r="W270" s="32"/>
      <c r="X270" s="32"/>
      <c r="Y270" s="32"/>
      <c r="Z270" s="32"/>
      <c r="AA270" s="32"/>
      <c r="AB270" s="32"/>
      <c r="AC270" s="32"/>
      <c r="AD270" s="32"/>
      <c r="AE270" s="32"/>
      <c r="AR270" s="160" t="s">
        <v>140</v>
      </c>
      <c r="AT270" s="160" t="s">
        <v>136</v>
      </c>
      <c r="AU270" s="160" t="s">
        <v>83</v>
      </c>
      <c r="AY270" s="17" t="s">
        <v>134</v>
      </c>
      <c r="BE270" s="161">
        <f>IF(N270="základní",J270,0)</f>
        <v>0</v>
      </c>
      <c r="BF270" s="161">
        <f>IF(N270="snížená",J270,0)</f>
        <v>0</v>
      </c>
      <c r="BG270" s="161">
        <f>IF(N270="zákl. přenesená",J270,0)</f>
        <v>0</v>
      </c>
      <c r="BH270" s="161">
        <f>IF(N270="sníž. přenesená",J270,0)</f>
        <v>0</v>
      </c>
      <c r="BI270" s="161">
        <f>IF(N270="nulová",J270,0)</f>
        <v>0</v>
      </c>
      <c r="BJ270" s="17" t="s">
        <v>81</v>
      </c>
      <c r="BK270" s="161">
        <f>ROUND(I270*H270,2)</f>
        <v>0</v>
      </c>
      <c r="BL270" s="17" t="s">
        <v>140</v>
      </c>
      <c r="BM270" s="160" t="s">
        <v>822</v>
      </c>
    </row>
    <row r="271" spans="1:65" s="2" customFormat="1" ht="29.25">
      <c r="A271" s="32"/>
      <c r="B271" s="33"/>
      <c r="C271" s="32"/>
      <c r="D271" s="162" t="s">
        <v>142</v>
      </c>
      <c r="E271" s="32"/>
      <c r="F271" s="163" t="s">
        <v>512</v>
      </c>
      <c r="G271" s="32"/>
      <c r="H271" s="32"/>
      <c r="I271" s="164"/>
      <c r="J271" s="32"/>
      <c r="K271" s="32"/>
      <c r="L271" s="33"/>
      <c r="M271" s="165"/>
      <c r="N271" s="166"/>
      <c r="O271" s="58"/>
      <c r="P271" s="58"/>
      <c r="Q271" s="58"/>
      <c r="R271" s="58"/>
      <c r="S271" s="58"/>
      <c r="T271" s="59"/>
      <c r="U271" s="32"/>
      <c r="V271" s="32"/>
      <c r="W271" s="32"/>
      <c r="X271" s="32"/>
      <c r="Y271" s="32"/>
      <c r="Z271" s="32"/>
      <c r="AA271" s="32"/>
      <c r="AB271" s="32"/>
      <c r="AC271" s="32"/>
      <c r="AD271" s="32"/>
      <c r="AE271" s="32"/>
      <c r="AT271" s="17" t="s">
        <v>142</v>
      </c>
      <c r="AU271" s="17" t="s">
        <v>83</v>
      </c>
    </row>
    <row r="272" spans="1:65" s="13" customFormat="1" ht="11.25">
      <c r="B272" s="168"/>
      <c r="D272" s="162" t="s">
        <v>146</v>
      </c>
      <c r="E272" s="169" t="s">
        <v>1</v>
      </c>
      <c r="F272" s="170" t="s">
        <v>823</v>
      </c>
      <c r="H272" s="171">
        <v>259.875</v>
      </c>
      <c r="I272" s="172"/>
      <c r="L272" s="168"/>
      <c r="M272" s="173"/>
      <c r="N272" s="174"/>
      <c r="O272" s="174"/>
      <c r="P272" s="174"/>
      <c r="Q272" s="174"/>
      <c r="R272" s="174"/>
      <c r="S272" s="174"/>
      <c r="T272" s="175"/>
      <c r="AT272" s="169" t="s">
        <v>146</v>
      </c>
      <c r="AU272" s="169" t="s">
        <v>83</v>
      </c>
      <c r="AV272" s="13" t="s">
        <v>83</v>
      </c>
      <c r="AW272" s="13" t="s">
        <v>32</v>
      </c>
      <c r="AX272" s="13" t="s">
        <v>81</v>
      </c>
      <c r="AY272" s="169" t="s">
        <v>134</v>
      </c>
    </row>
    <row r="273" spans="1:65" s="2" customFormat="1" ht="44.25" customHeight="1">
      <c r="A273" s="32"/>
      <c r="B273" s="148"/>
      <c r="C273" s="149" t="s">
        <v>374</v>
      </c>
      <c r="D273" s="149" t="s">
        <v>136</v>
      </c>
      <c r="E273" s="150" t="s">
        <v>515</v>
      </c>
      <c r="F273" s="151" t="s">
        <v>378</v>
      </c>
      <c r="G273" s="152" t="s">
        <v>363</v>
      </c>
      <c r="H273" s="153">
        <v>40.747999999999998</v>
      </c>
      <c r="I273" s="154"/>
      <c r="J273" s="155">
        <f>ROUND(I273*H273,2)</f>
        <v>0</v>
      </c>
      <c r="K273" s="151" t="s">
        <v>168</v>
      </c>
      <c r="L273" s="33"/>
      <c r="M273" s="156" t="s">
        <v>1</v>
      </c>
      <c r="N273" s="157" t="s">
        <v>40</v>
      </c>
      <c r="O273" s="58"/>
      <c r="P273" s="158">
        <f>O273*H273</f>
        <v>0</v>
      </c>
      <c r="Q273" s="158">
        <v>0</v>
      </c>
      <c r="R273" s="158">
        <f>Q273*H273</f>
        <v>0</v>
      </c>
      <c r="S273" s="158">
        <v>0</v>
      </c>
      <c r="T273" s="159">
        <f>S273*H273</f>
        <v>0</v>
      </c>
      <c r="U273" s="32"/>
      <c r="V273" s="32"/>
      <c r="W273" s="32"/>
      <c r="X273" s="32"/>
      <c r="Y273" s="32"/>
      <c r="Z273" s="32"/>
      <c r="AA273" s="32"/>
      <c r="AB273" s="32"/>
      <c r="AC273" s="32"/>
      <c r="AD273" s="32"/>
      <c r="AE273" s="32"/>
      <c r="AR273" s="160" t="s">
        <v>140</v>
      </c>
      <c r="AT273" s="160" t="s">
        <v>136</v>
      </c>
      <c r="AU273" s="160" t="s">
        <v>83</v>
      </c>
      <c r="AY273" s="17" t="s">
        <v>134</v>
      </c>
      <c r="BE273" s="161">
        <f>IF(N273="základní",J273,0)</f>
        <v>0</v>
      </c>
      <c r="BF273" s="161">
        <f>IF(N273="snížená",J273,0)</f>
        <v>0</v>
      </c>
      <c r="BG273" s="161">
        <f>IF(N273="zákl. přenesená",J273,0)</f>
        <v>0</v>
      </c>
      <c r="BH273" s="161">
        <f>IF(N273="sníž. přenesená",J273,0)</f>
        <v>0</v>
      </c>
      <c r="BI273" s="161">
        <f>IF(N273="nulová",J273,0)</f>
        <v>0</v>
      </c>
      <c r="BJ273" s="17" t="s">
        <v>81</v>
      </c>
      <c r="BK273" s="161">
        <f>ROUND(I273*H273,2)</f>
        <v>0</v>
      </c>
      <c r="BL273" s="17" t="s">
        <v>140</v>
      </c>
      <c r="BM273" s="160" t="s">
        <v>824</v>
      </c>
    </row>
    <row r="274" spans="1:65" s="2" customFormat="1" ht="29.25">
      <c r="A274" s="32"/>
      <c r="B274" s="33"/>
      <c r="C274" s="32"/>
      <c r="D274" s="162" t="s">
        <v>142</v>
      </c>
      <c r="E274" s="32"/>
      <c r="F274" s="163" t="s">
        <v>378</v>
      </c>
      <c r="G274" s="32"/>
      <c r="H274" s="32"/>
      <c r="I274" s="164"/>
      <c r="J274" s="32"/>
      <c r="K274" s="32"/>
      <c r="L274" s="33"/>
      <c r="M274" s="165"/>
      <c r="N274" s="166"/>
      <c r="O274" s="58"/>
      <c r="P274" s="58"/>
      <c r="Q274" s="58"/>
      <c r="R274" s="58"/>
      <c r="S274" s="58"/>
      <c r="T274" s="59"/>
      <c r="U274" s="32"/>
      <c r="V274" s="32"/>
      <c r="W274" s="32"/>
      <c r="X274" s="32"/>
      <c r="Y274" s="32"/>
      <c r="Z274" s="32"/>
      <c r="AA274" s="32"/>
      <c r="AB274" s="32"/>
      <c r="AC274" s="32"/>
      <c r="AD274" s="32"/>
      <c r="AE274" s="32"/>
      <c r="AT274" s="17" t="s">
        <v>142</v>
      </c>
      <c r="AU274" s="17" t="s">
        <v>83</v>
      </c>
    </row>
    <row r="275" spans="1:65" s="13" customFormat="1" ht="11.25">
      <c r="B275" s="168"/>
      <c r="D275" s="162" t="s">
        <v>146</v>
      </c>
      <c r="E275" s="169" t="s">
        <v>1</v>
      </c>
      <c r="F275" s="170" t="s">
        <v>825</v>
      </c>
      <c r="H275" s="171">
        <v>40.747999999999998</v>
      </c>
      <c r="I275" s="172"/>
      <c r="L275" s="168"/>
      <c r="M275" s="173"/>
      <c r="N275" s="174"/>
      <c r="O275" s="174"/>
      <c r="P275" s="174"/>
      <c r="Q275" s="174"/>
      <c r="R275" s="174"/>
      <c r="S275" s="174"/>
      <c r="T275" s="175"/>
      <c r="AT275" s="169" t="s">
        <v>146</v>
      </c>
      <c r="AU275" s="169" t="s">
        <v>83</v>
      </c>
      <c r="AV275" s="13" t="s">
        <v>83</v>
      </c>
      <c r="AW275" s="13" t="s">
        <v>32</v>
      </c>
      <c r="AX275" s="13" t="s">
        <v>81</v>
      </c>
      <c r="AY275" s="169" t="s">
        <v>134</v>
      </c>
    </row>
    <row r="276" spans="1:65" s="12" customFormat="1" ht="22.9" customHeight="1">
      <c r="B276" s="135"/>
      <c r="D276" s="136" t="s">
        <v>74</v>
      </c>
      <c r="E276" s="146" t="s">
        <v>518</v>
      </c>
      <c r="F276" s="146" t="s">
        <v>519</v>
      </c>
      <c r="I276" s="138"/>
      <c r="J276" s="147">
        <f>BK276</f>
        <v>0</v>
      </c>
      <c r="L276" s="135"/>
      <c r="M276" s="140"/>
      <c r="N276" s="141"/>
      <c r="O276" s="141"/>
      <c r="P276" s="142">
        <f>SUM(P277:P278)</f>
        <v>0</v>
      </c>
      <c r="Q276" s="141"/>
      <c r="R276" s="142">
        <f>SUM(R277:R278)</f>
        <v>0</v>
      </c>
      <c r="S276" s="141"/>
      <c r="T276" s="143">
        <f>SUM(T277:T278)</f>
        <v>0</v>
      </c>
      <c r="AR276" s="136" t="s">
        <v>81</v>
      </c>
      <c r="AT276" s="144" t="s">
        <v>74</v>
      </c>
      <c r="AU276" s="144" t="s">
        <v>81</v>
      </c>
      <c r="AY276" s="136" t="s">
        <v>134</v>
      </c>
      <c r="BK276" s="145">
        <f>SUM(BK277:BK278)</f>
        <v>0</v>
      </c>
    </row>
    <row r="277" spans="1:65" s="2" customFormat="1" ht="33" customHeight="1">
      <c r="A277" s="32"/>
      <c r="B277" s="148"/>
      <c r="C277" s="149" t="s">
        <v>380</v>
      </c>
      <c r="D277" s="149" t="s">
        <v>136</v>
      </c>
      <c r="E277" s="150" t="s">
        <v>826</v>
      </c>
      <c r="F277" s="151" t="s">
        <v>827</v>
      </c>
      <c r="G277" s="152" t="s">
        <v>363</v>
      </c>
      <c r="H277" s="153">
        <v>41.874000000000002</v>
      </c>
      <c r="I277" s="154"/>
      <c r="J277" s="155">
        <f>ROUND(I277*H277,2)</f>
        <v>0</v>
      </c>
      <c r="K277" s="151" t="s">
        <v>168</v>
      </c>
      <c r="L277" s="33"/>
      <c r="M277" s="156" t="s">
        <v>1</v>
      </c>
      <c r="N277" s="157" t="s">
        <v>40</v>
      </c>
      <c r="O277" s="58"/>
      <c r="P277" s="158">
        <f>O277*H277</f>
        <v>0</v>
      </c>
      <c r="Q277" s="158">
        <v>0</v>
      </c>
      <c r="R277" s="158">
        <f>Q277*H277</f>
        <v>0</v>
      </c>
      <c r="S277" s="158">
        <v>0</v>
      </c>
      <c r="T277" s="159">
        <f>S277*H277</f>
        <v>0</v>
      </c>
      <c r="U277" s="32"/>
      <c r="V277" s="32"/>
      <c r="W277" s="32"/>
      <c r="X277" s="32"/>
      <c r="Y277" s="32"/>
      <c r="Z277" s="32"/>
      <c r="AA277" s="32"/>
      <c r="AB277" s="32"/>
      <c r="AC277" s="32"/>
      <c r="AD277" s="32"/>
      <c r="AE277" s="32"/>
      <c r="AR277" s="160" t="s">
        <v>140</v>
      </c>
      <c r="AT277" s="160" t="s">
        <v>136</v>
      </c>
      <c r="AU277" s="160" t="s">
        <v>83</v>
      </c>
      <c r="AY277" s="17" t="s">
        <v>134</v>
      </c>
      <c r="BE277" s="161">
        <f>IF(N277="základní",J277,0)</f>
        <v>0</v>
      </c>
      <c r="BF277" s="161">
        <f>IF(N277="snížená",J277,0)</f>
        <v>0</v>
      </c>
      <c r="BG277" s="161">
        <f>IF(N277="zákl. přenesená",J277,0)</f>
        <v>0</v>
      </c>
      <c r="BH277" s="161">
        <f>IF(N277="sníž. přenesená",J277,0)</f>
        <v>0</v>
      </c>
      <c r="BI277" s="161">
        <f>IF(N277="nulová",J277,0)</f>
        <v>0</v>
      </c>
      <c r="BJ277" s="17" t="s">
        <v>81</v>
      </c>
      <c r="BK277" s="161">
        <f>ROUND(I277*H277,2)</f>
        <v>0</v>
      </c>
      <c r="BL277" s="17" t="s">
        <v>140</v>
      </c>
      <c r="BM277" s="160" t="s">
        <v>828</v>
      </c>
    </row>
    <row r="278" spans="1:65" s="2" customFormat="1" ht="29.25">
      <c r="A278" s="32"/>
      <c r="B278" s="33"/>
      <c r="C278" s="32"/>
      <c r="D278" s="162" t="s">
        <v>142</v>
      </c>
      <c r="E278" s="32"/>
      <c r="F278" s="163" t="s">
        <v>829</v>
      </c>
      <c r="G278" s="32"/>
      <c r="H278" s="32"/>
      <c r="I278" s="164"/>
      <c r="J278" s="32"/>
      <c r="K278" s="32"/>
      <c r="L278" s="33"/>
      <c r="M278" s="201"/>
      <c r="N278" s="202"/>
      <c r="O278" s="203"/>
      <c r="P278" s="203"/>
      <c r="Q278" s="203"/>
      <c r="R278" s="203"/>
      <c r="S278" s="203"/>
      <c r="T278" s="204"/>
      <c r="U278" s="32"/>
      <c r="V278" s="32"/>
      <c r="W278" s="32"/>
      <c r="X278" s="32"/>
      <c r="Y278" s="32"/>
      <c r="Z278" s="32"/>
      <c r="AA278" s="32"/>
      <c r="AB278" s="32"/>
      <c r="AC278" s="32"/>
      <c r="AD278" s="32"/>
      <c r="AE278" s="32"/>
      <c r="AT278" s="17" t="s">
        <v>142</v>
      </c>
      <c r="AU278" s="17" t="s">
        <v>83</v>
      </c>
    </row>
    <row r="279" spans="1:65" s="2" customFormat="1" ht="6.95" customHeight="1">
      <c r="A279" s="32"/>
      <c r="B279" s="47"/>
      <c r="C279" s="48"/>
      <c r="D279" s="48"/>
      <c r="E279" s="48"/>
      <c r="F279" s="48"/>
      <c r="G279" s="48"/>
      <c r="H279" s="48"/>
      <c r="I279" s="48"/>
      <c r="J279" s="48"/>
      <c r="K279" s="48"/>
      <c r="L279" s="33"/>
      <c r="M279" s="32"/>
      <c r="O279" s="32"/>
      <c r="P279" s="32"/>
      <c r="Q279" s="32"/>
      <c r="R279" s="32"/>
      <c r="S279" s="32"/>
      <c r="T279" s="32"/>
      <c r="U279" s="32"/>
      <c r="V279" s="32"/>
      <c r="W279" s="32"/>
      <c r="X279" s="32"/>
      <c r="Y279" s="32"/>
      <c r="Z279" s="32"/>
      <c r="AA279" s="32"/>
      <c r="AB279" s="32"/>
      <c r="AC279" s="32"/>
      <c r="AD279" s="32"/>
      <c r="AE279" s="32"/>
    </row>
  </sheetData>
  <autoFilter ref="C125:K278" xr:uid="{00000000-0009-0000-0000-000003000000}"/>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50" t="s">
        <v>5</v>
      </c>
      <c r="M2" s="235"/>
      <c r="N2" s="235"/>
      <c r="O2" s="235"/>
      <c r="P2" s="235"/>
      <c r="Q2" s="235"/>
      <c r="R2" s="235"/>
      <c r="S2" s="235"/>
      <c r="T2" s="235"/>
      <c r="U2" s="235"/>
      <c r="V2" s="235"/>
      <c r="AT2" s="17" t="s">
        <v>97</v>
      </c>
    </row>
    <row r="3" spans="1:46" s="1" customFormat="1" ht="6.95" customHeight="1">
      <c r="B3" s="18"/>
      <c r="C3" s="19"/>
      <c r="D3" s="19"/>
      <c r="E3" s="19"/>
      <c r="F3" s="19"/>
      <c r="G3" s="19"/>
      <c r="H3" s="19"/>
      <c r="I3" s="19"/>
      <c r="J3" s="19"/>
      <c r="K3" s="19"/>
      <c r="L3" s="20"/>
      <c r="AT3" s="17" t="s">
        <v>83</v>
      </c>
    </row>
    <row r="4" spans="1:46" s="1" customFormat="1" ht="24.95" customHeight="1">
      <c r="B4" s="20"/>
      <c r="D4" s="21" t="s">
        <v>101</v>
      </c>
      <c r="L4" s="20"/>
      <c r="M4" s="98" t="s">
        <v>10</v>
      </c>
      <c r="AT4" s="17" t="s">
        <v>3</v>
      </c>
    </row>
    <row r="5" spans="1:46" s="1" customFormat="1" ht="6.95" customHeight="1">
      <c r="B5" s="20"/>
      <c r="L5" s="20"/>
    </row>
    <row r="6" spans="1:46" s="1" customFormat="1" ht="12" customHeight="1">
      <c r="B6" s="20"/>
      <c r="D6" s="27" t="s">
        <v>16</v>
      </c>
      <c r="L6" s="20"/>
    </row>
    <row r="7" spans="1:46" s="1" customFormat="1" ht="16.5" customHeight="1">
      <c r="B7" s="20"/>
      <c r="E7" s="251" t="str">
        <f>'Rekapitulace stavby'!K6</f>
        <v>Úprava hráze v Rájecké remíze v Karviné Ráji</v>
      </c>
      <c r="F7" s="252"/>
      <c r="G7" s="252"/>
      <c r="H7" s="252"/>
      <c r="L7" s="20"/>
    </row>
    <row r="8" spans="1:46" s="1" customFormat="1" ht="12" customHeight="1">
      <c r="B8" s="20"/>
      <c r="D8" s="27" t="s">
        <v>102</v>
      </c>
      <c r="L8" s="20"/>
    </row>
    <row r="9" spans="1:46" s="2" customFormat="1" ht="16.5" customHeight="1">
      <c r="A9" s="32"/>
      <c r="B9" s="33"/>
      <c r="C9" s="32"/>
      <c r="D9" s="32"/>
      <c r="E9" s="251" t="s">
        <v>103</v>
      </c>
      <c r="F9" s="253"/>
      <c r="G9" s="253"/>
      <c r="H9" s="253"/>
      <c r="I9" s="32"/>
      <c r="J9" s="32"/>
      <c r="K9" s="32"/>
      <c r="L9" s="42"/>
      <c r="S9" s="32"/>
      <c r="T9" s="32"/>
      <c r="U9" s="32"/>
      <c r="V9" s="32"/>
      <c r="W9" s="32"/>
      <c r="X9" s="32"/>
      <c r="Y9" s="32"/>
      <c r="Z9" s="32"/>
      <c r="AA9" s="32"/>
      <c r="AB9" s="32"/>
      <c r="AC9" s="32"/>
      <c r="AD9" s="32"/>
      <c r="AE9" s="32"/>
    </row>
    <row r="10" spans="1:46" s="2" customFormat="1" ht="12" customHeight="1">
      <c r="A10" s="32"/>
      <c r="B10" s="33"/>
      <c r="C10" s="32"/>
      <c r="D10" s="27" t="s">
        <v>104</v>
      </c>
      <c r="E10" s="32"/>
      <c r="F10" s="32"/>
      <c r="G10" s="32"/>
      <c r="H10" s="32"/>
      <c r="I10" s="32"/>
      <c r="J10" s="32"/>
      <c r="K10" s="32"/>
      <c r="L10" s="42"/>
      <c r="S10" s="32"/>
      <c r="T10" s="32"/>
      <c r="U10" s="32"/>
      <c r="V10" s="32"/>
      <c r="W10" s="32"/>
      <c r="X10" s="32"/>
      <c r="Y10" s="32"/>
      <c r="Z10" s="32"/>
      <c r="AA10" s="32"/>
      <c r="AB10" s="32"/>
      <c r="AC10" s="32"/>
      <c r="AD10" s="32"/>
      <c r="AE10" s="32"/>
    </row>
    <row r="11" spans="1:46" s="2" customFormat="1" ht="16.5" customHeight="1">
      <c r="A11" s="32"/>
      <c r="B11" s="33"/>
      <c r="C11" s="32"/>
      <c r="D11" s="32"/>
      <c r="E11" s="208" t="s">
        <v>830</v>
      </c>
      <c r="F11" s="253"/>
      <c r="G11" s="253"/>
      <c r="H11" s="253"/>
      <c r="I11" s="32"/>
      <c r="J11" s="32"/>
      <c r="K11" s="32"/>
      <c r="L11" s="42"/>
      <c r="S11" s="32"/>
      <c r="T11" s="32"/>
      <c r="U11" s="32"/>
      <c r="V11" s="32"/>
      <c r="W11" s="32"/>
      <c r="X11" s="32"/>
      <c r="Y11" s="32"/>
      <c r="Z11" s="32"/>
      <c r="AA11" s="32"/>
      <c r="AB11" s="32"/>
      <c r="AC11" s="32"/>
      <c r="AD11" s="32"/>
      <c r="AE11" s="32"/>
    </row>
    <row r="12" spans="1:46"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46"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46" s="2" customFormat="1" ht="12" customHeight="1">
      <c r="A14" s="32"/>
      <c r="B14" s="33"/>
      <c r="C14" s="32"/>
      <c r="D14" s="27" t="s">
        <v>20</v>
      </c>
      <c r="E14" s="32"/>
      <c r="F14" s="25" t="s">
        <v>21</v>
      </c>
      <c r="G14" s="32"/>
      <c r="H14" s="32"/>
      <c r="I14" s="27" t="s">
        <v>22</v>
      </c>
      <c r="J14" s="55" t="str">
        <f>'Rekapitulace stavby'!AN8</f>
        <v>22. 6. 2021</v>
      </c>
      <c r="K14" s="32"/>
      <c r="L14" s="42"/>
      <c r="S14" s="32"/>
      <c r="T14" s="32"/>
      <c r="U14" s="32"/>
      <c r="V14" s="32"/>
      <c r="W14" s="32"/>
      <c r="X14" s="32"/>
      <c r="Y14" s="32"/>
      <c r="Z14" s="32"/>
      <c r="AA14" s="32"/>
      <c r="AB14" s="32"/>
      <c r="AC14" s="32"/>
      <c r="AD14" s="32"/>
      <c r="AE14" s="32"/>
    </row>
    <row r="15" spans="1:46"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46" s="2" customFormat="1" ht="12" customHeight="1">
      <c r="A16" s="32"/>
      <c r="B16" s="33"/>
      <c r="C16" s="32"/>
      <c r="D16" s="27" t="s">
        <v>24</v>
      </c>
      <c r="E16" s="32"/>
      <c r="F16" s="32"/>
      <c r="G16" s="32"/>
      <c r="H16" s="32"/>
      <c r="I16" s="27" t="s">
        <v>25</v>
      </c>
      <c r="J16" s="25" t="s">
        <v>1</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26</v>
      </c>
      <c r="F17" s="32"/>
      <c r="G17" s="32"/>
      <c r="H17" s="32"/>
      <c r="I17" s="27" t="s">
        <v>27</v>
      </c>
      <c r="J17" s="25" t="s">
        <v>1</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4" t="str">
        <f>'Rekapitulace stavby'!E14</f>
        <v>Vyplň údaj</v>
      </c>
      <c r="F20" s="234"/>
      <c r="G20" s="234"/>
      <c r="H20" s="23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27</v>
      </c>
      <c r="J23" s="25" t="s">
        <v>1</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c r="A29" s="99"/>
      <c r="B29" s="100"/>
      <c r="C29" s="99"/>
      <c r="D29" s="99"/>
      <c r="E29" s="239" t="s">
        <v>1</v>
      </c>
      <c r="F29" s="239"/>
      <c r="G29" s="239"/>
      <c r="H29" s="23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ROUND(J122, 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ROUND((SUM(BE122:BE156)),  2)</f>
        <v>0</v>
      </c>
      <c r="G35" s="32"/>
      <c r="H35" s="32"/>
      <c r="I35" s="105">
        <v>0.21</v>
      </c>
      <c r="J35" s="104">
        <f>ROUND(((SUM(BE122:BE156))*I35),  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ROUND((SUM(BF122:BF156)),  2)</f>
        <v>0</v>
      </c>
      <c r="G36" s="32"/>
      <c r="H36" s="32"/>
      <c r="I36" s="105">
        <v>0.15</v>
      </c>
      <c r="J36" s="104">
        <f>ROUND(((SUM(BF122:BF156))*I36),  2)</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42</v>
      </c>
      <c r="F37" s="104">
        <f>ROUND((SUM(BG122:BG156)),  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hidden="1" customHeight="1">
      <c r="A38" s="32"/>
      <c r="B38" s="33"/>
      <c r="C38" s="32"/>
      <c r="D38" s="32"/>
      <c r="E38" s="27" t="s">
        <v>43</v>
      </c>
      <c r="F38" s="104">
        <f>ROUND((SUM(BH122:BH156)),  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hidden="1" customHeight="1">
      <c r="A39" s="32"/>
      <c r="B39" s="33"/>
      <c r="C39" s="32"/>
      <c r="D39" s="32"/>
      <c r="E39" s="27" t="s">
        <v>44</v>
      </c>
      <c r="F39" s="104">
        <f>ROUND((SUM(BI122:BI156)),  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42"/>
      <c r="D50" s="43" t="s">
        <v>48</v>
      </c>
      <c r="E50" s="44"/>
      <c r="F50" s="44"/>
      <c r="G50" s="43" t="s">
        <v>49</v>
      </c>
      <c r="H50" s="44"/>
      <c r="I50" s="44"/>
      <c r="J50" s="44"/>
      <c r="K50" s="44"/>
      <c r="L50" s="4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1:31" ht="11.25">
      <c r="B62" s="20"/>
      <c r="L62" s="20"/>
    </row>
    <row r="63" spans="1:31" ht="11.25">
      <c r="B63" s="20"/>
      <c r="L63" s="20"/>
    </row>
    <row r="64" spans="1:31"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1" t="str">
        <f>E7</f>
        <v>Úprava hráze v Rájecké remíze v Karviné Ráji</v>
      </c>
      <c r="F85" s="252"/>
      <c r="G85" s="252"/>
      <c r="H85" s="252"/>
      <c r="I85" s="32"/>
      <c r="J85" s="32"/>
      <c r="K85" s="32"/>
      <c r="L85" s="42"/>
      <c r="S85" s="32"/>
      <c r="T85" s="32"/>
      <c r="U85" s="32"/>
      <c r="V85" s="32"/>
      <c r="W85" s="32"/>
      <c r="X85" s="32"/>
      <c r="Y85" s="32"/>
      <c r="Z85" s="32"/>
      <c r="AA85" s="32"/>
      <c r="AB85" s="32"/>
      <c r="AC85" s="32"/>
      <c r="AD85" s="32"/>
      <c r="AE85" s="32"/>
    </row>
    <row r="86" spans="1:31" s="1" customFormat="1" ht="12" customHeight="1">
      <c r="B86" s="20"/>
      <c r="C86" s="27" t="s">
        <v>102</v>
      </c>
      <c r="L86" s="20"/>
    </row>
    <row r="87" spans="1:31" s="2" customFormat="1" ht="16.5" customHeight="1">
      <c r="A87" s="32"/>
      <c r="B87" s="33"/>
      <c r="C87" s="32"/>
      <c r="D87" s="32"/>
      <c r="E87" s="251" t="s">
        <v>103</v>
      </c>
      <c r="F87" s="253"/>
      <c r="G87" s="253"/>
      <c r="H87" s="253"/>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104</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08" t="str">
        <f>E11</f>
        <v>004 - SO 04 Úpravy veřejného osvětlení VO</v>
      </c>
      <c r="F89" s="253"/>
      <c r="G89" s="253"/>
      <c r="H89" s="253"/>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22. 6. 2021</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2" customHeight="1">
      <c r="A93" s="32"/>
      <c r="B93" s="33"/>
      <c r="C93" s="27" t="s">
        <v>24</v>
      </c>
      <c r="D93" s="32"/>
      <c r="E93" s="32"/>
      <c r="F93" s="25" t="str">
        <f>E17</f>
        <v>Statutární město Karviná</v>
      </c>
      <c r="G93" s="32"/>
      <c r="H93" s="32"/>
      <c r="I93" s="27" t="s">
        <v>30</v>
      </c>
      <c r="J93" s="30" t="str">
        <f>E23</f>
        <v>KBprojekt Aqua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107</v>
      </c>
      <c r="D96" s="106"/>
      <c r="E96" s="106"/>
      <c r="F96" s="106"/>
      <c r="G96" s="106"/>
      <c r="H96" s="106"/>
      <c r="I96" s="106"/>
      <c r="J96" s="115" t="s">
        <v>108</v>
      </c>
      <c r="K96" s="106"/>
      <c r="L96" s="42"/>
      <c r="S96" s="32"/>
      <c r="T96" s="32"/>
      <c r="U96" s="32"/>
      <c r="V96" s="32"/>
      <c r="W96" s="32"/>
      <c r="X96" s="32"/>
      <c r="Y96" s="32"/>
      <c r="Z96" s="32"/>
      <c r="AA96" s="32"/>
      <c r="AB96" s="32"/>
      <c r="AC96" s="32"/>
      <c r="AD96" s="32"/>
      <c r="AE96" s="32"/>
    </row>
    <row r="97" spans="1:47"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109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110</v>
      </c>
    </row>
    <row r="99" spans="1:47" s="9" customFormat="1" ht="24.95" customHeight="1">
      <c r="B99" s="117"/>
      <c r="D99" s="118" t="s">
        <v>831</v>
      </c>
      <c r="E99" s="119"/>
      <c r="F99" s="119"/>
      <c r="G99" s="119"/>
      <c r="H99" s="119"/>
      <c r="I99" s="119"/>
      <c r="J99" s="120">
        <f>J123</f>
        <v>0</v>
      </c>
      <c r="L99" s="117"/>
    </row>
    <row r="100" spans="1:47" s="10" customFormat="1" ht="19.899999999999999" customHeight="1">
      <c r="B100" s="121"/>
      <c r="D100" s="122" t="s">
        <v>832</v>
      </c>
      <c r="E100" s="123"/>
      <c r="F100" s="123"/>
      <c r="G100" s="123"/>
      <c r="H100" s="123"/>
      <c r="I100" s="123"/>
      <c r="J100" s="124">
        <f>J124</f>
        <v>0</v>
      </c>
      <c r="L100" s="121"/>
    </row>
    <row r="101" spans="1:47"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47"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47"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47" s="2" customFormat="1" ht="24.95" customHeight="1">
      <c r="A107" s="32"/>
      <c r="B107" s="33"/>
      <c r="C107" s="21" t="s">
        <v>119</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47"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47"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47" s="2" customFormat="1" ht="16.5" customHeight="1">
      <c r="A110" s="32"/>
      <c r="B110" s="33"/>
      <c r="C110" s="32"/>
      <c r="D110" s="32"/>
      <c r="E110" s="251" t="str">
        <f>E7</f>
        <v>Úprava hráze v Rájecké remíze v Karviné Ráji</v>
      </c>
      <c r="F110" s="252"/>
      <c r="G110" s="252"/>
      <c r="H110" s="252"/>
      <c r="I110" s="32"/>
      <c r="J110" s="32"/>
      <c r="K110" s="32"/>
      <c r="L110" s="42"/>
      <c r="S110" s="32"/>
      <c r="T110" s="32"/>
      <c r="U110" s="32"/>
      <c r="V110" s="32"/>
      <c r="W110" s="32"/>
      <c r="X110" s="32"/>
      <c r="Y110" s="32"/>
      <c r="Z110" s="32"/>
      <c r="AA110" s="32"/>
      <c r="AB110" s="32"/>
      <c r="AC110" s="32"/>
      <c r="AD110" s="32"/>
      <c r="AE110" s="32"/>
    </row>
    <row r="111" spans="1:47" s="1" customFormat="1" ht="12" customHeight="1">
      <c r="B111" s="20"/>
      <c r="C111" s="27" t="s">
        <v>102</v>
      </c>
      <c r="L111" s="20"/>
    </row>
    <row r="112" spans="1:47" s="2" customFormat="1" ht="16.5" customHeight="1">
      <c r="A112" s="32"/>
      <c r="B112" s="33"/>
      <c r="C112" s="32"/>
      <c r="D112" s="32"/>
      <c r="E112" s="251" t="s">
        <v>103</v>
      </c>
      <c r="F112" s="253"/>
      <c r="G112" s="253"/>
      <c r="H112" s="253"/>
      <c r="I112" s="32"/>
      <c r="J112" s="32"/>
      <c r="K112" s="32"/>
      <c r="L112" s="42"/>
      <c r="S112" s="32"/>
      <c r="T112" s="32"/>
      <c r="U112" s="32"/>
      <c r="V112" s="32"/>
      <c r="W112" s="32"/>
      <c r="X112" s="32"/>
      <c r="Y112" s="32"/>
      <c r="Z112" s="32"/>
      <c r="AA112" s="32"/>
      <c r="AB112" s="32"/>
      <c r="AC112" s="32"/>
      <c r="AD112" s="32"/>
      <c r="AE112" s="32"/>
    </row>
    <row r="113" spans="1:65" s="2" customFormat="1" ht="12" customHeight="1">
      <c r="A113" s="32"/>
      <c r="B113" s="33"/>
      <c r="C113" s="27" t="s">
        <v>104</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65" s="2" customFormat="1" ht="16.5" customHeight="1">
      <c r="A114" s="32"/>
      <c r="B114" s="33"/>
      <c r="C114" s="32"/>
      <c r="D114" s="32"/>
      <c r="E114" s="208" t="str">
        <f>E11</f>
        <v>004 - SO 04 Úpravy veřejného osvětlení VO</v>
      </c>
      <c r="F114" s="253"/>
      <c r="G114" s="253"/>
      <c r="H114" s="253"/>
      <c r="I114" s="32"/>
      <c r="J114" s="32"/>
      <c r="K114" s="32"/>
      <c r="L114" s="42"/>
      <c r="S114" s="32"/>
      <c r="T114" s="32"/>
      <c r="U114" s="32"/>
      <c r="V114" s="32"/>
      <c r="W114" s="32"/>
      <c r="X114" s="32"/>
      <c r="Y114" s="32"/>
      <c r="Z114" s="32"/>
      <c r="AA114" s="32"/>
      <c r="AB114" s="32"/>
      <c r="AC114" s="32"/>
      <c r="AD114" s="32"/>
      <c r="AE114" s="32"/>
    </row>
    <row r="115" spans="1:65"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65" s="2" customFormat="1" ht="12" customHeight="1">
      <c r="A116" s="32"/>
      <c r="B116" s="33"/>
      <c r="C116" s="27" t="s">
        <v>20</v>
      </c>
      <c r="D116" s="32"/>
      <c r="E116" s="32"/>
      <c r="F116" s="25" t="str">
        <f>F14</f>
        <v xml:space="preserve"> </v>
      </c>
      <c r="G116" s="32"/>
      <c r="H116" s="32"/>
      <c r="I116" s="27" t="s">
        <v>22</v>
      </c>
      <c r="J116" s="55" t="str">
        <f>IF(J14="","",J14)</f>
        <v>22. 6. 2021</v>
      </c>
      <c r="K116" s="32"/>
      <c r="L116" s="42"/>
      <c r="S116" s="32"/>
      <c r="T116" s="32"/>
      <c r="U116" s="32"/>
      <c r="V116" s="32"/>
      <c r="W116" s="32"/>
      <c r="X116" s="32"/>
      <c r="Y116" s="32"/>
      <c r="Z116" s="32"/>
      <c r="AA116" s="32"/>
      <c r="AB116" s="32"/>
      <c r="AC116" s="32"/>
      <c r="AD116" s="32"/>
      <c r="AE116" s="32"/>
    </row>
    <row r="117" spans="1:65"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65" s="2" customFormat="1" ht="15.2" customHeight="1">
      <c r="A118" s="32"/>
      <c r="B118" s="33"/>
      <c r="C118" s="27" t="s">
        <v>24</v>
      </c>
      <c r="D118" s="32"/>
      <c r="E118" s="32"/>
      <c r="F118" s="25" t="str">
        <f>E17</f>
        <v>Statutární město Karviná</v>
      </c>
      <c r="G118" s="32"/>
      <c r="H118" s="32"/>
      <c r="I118" s="27" t="s">
        <v>30</v>
      </c>
      <c r="J118" s="30" t="str">
        <f>E23</f>
        <v>KBprojekt Aqua s.r.o.</v>
      </c>
      <c r="K118" s="32"/>
      <c r="L118" s="42"/>
      <c r="S118" s="32"/>
      <c r="T118" s="32"/>
      <c r="U118" s="32"/>
      <c r="V118" s="32"/>
      <c r="W118" s="32"/>
      <c r="X118" s="32"/>
      <c r="Y118" s="32"/>
      <c r="Z118" s="32"/>
      <c r="AA118" s="32"/>
      <c r="AB118" s="32"/>
      <c r="AC118" s="32"/>
      <c r="AD118" s="32"/>
      <c r="AE118" s="32"/>
    </row>
    <row r="119" spans="1:65" s="2" customFormat="1" ht="15.2" customHeight="1">
      <c r="A119" s="32"/>
      <c r="B119" s="33"/>
      <c r="C119" s="27" t="s">
        <v>28</v>
      </c>
      <c r="D119" s="32"/>
      <c r="E119" s="32"/>
      <c r="F119" s="25" t="str">
        <f>IF(E20="","",E20)</f>
        <v>Vyplň údaj</v>
      </c>
      <c r="G119" s="32"/>
      <c r="H119" s="32"/>
      <c r="I119" s="27" t="s">
        <v>33</v>
      </c>
      <c r="J119" s="30" t="str">
        <f>E26</f>
        <v xml:space="preserve"> </v>
      </c>
      <c r="K119" s="32"/>
      <c r="L119" s="42"/>
      <c r="S119" s="32"/>
      <c r="T119" s="32"/>
      <c r="U119" s="32"/>
      <c r="V119" s="32"/>
      <c r="W119" s="32"/>
      <c r="X119" s="32"/>
      <c r="Y119" s="32"/>
      <c r="Z119" s="32"/>
      <c r="AA119" s="32"/>
      <c r="AB119" s="32"/>
      <c r="AC119" s="32"/>
      <c r="AD119" s="32"/>
      <c r="AE119" s="32"/>
    </row>
    <row r="120" spans="1:65"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65" s="11" customFormat="1" ht="29.25" customHeight="1">
      <c r="A121" s="125"/>
      <c r="B121" s="126"/>
      <c r="C121" s="127" t="s">
        <v>120</v>
      </c>
      <c r="D121" s="128" t="s">
        <v>60</v>
      </c>
      <c r="E121" s="128" t="s">
        <v>56</v>
      </c>
      <c r="F121" s="128" t="s">
        <v>57</v>
      </c>
      <c r="G121" s="128" t="s">
        <v>121</v>
      </c>
      <c r="H121" s="128" t="s">
        <v>122</v>
      </c>
      <c r="I121" s="128" t="s">
        <v>123</v>
      </c>
      <c r="J121" s="128" t="s">
        <v>108</v>
      </c>
      <c r="K121" s="129" t="s">
        <v>124</v>
      </c>
      <c r="L121" s="130"/>
      <c r="M121" s="62" t="s">
        <v>1</v>
      </c>
      <c r="N121" s="63" t="s">
        <v>39</v>
      </c>
      <c r="O121" s="63" t="s">
        <v>125</v>
      </c>
      <c r="P121" s="63" t="s">
        <v>126</v>
      </c>
      <c r="Q121" s="63" t="s">
        <v>127</v>
      </c>
      <c r="R121" s="63" t="s">
        <v>128</v>
      </c>
      <c r="S121" s="63" t="s">
        <v>129</v>
      </c>
      <c r="T121" s="64" t="s">
        <v>130</v>
      </c>
      <c r="U121" s="125"/>
      <c r="V121" s="125"/>
      <c r="W121" s="125"/>
      <c r="X121" s="125"/>
      <c r="Y121" s="125"/>
      <c r="Z121" s="125"/>
      <c r="AA121" s="125"/>
      <c r="AB121" s="125"/>
      <c r="AC121" s="125"/>
      <c r="AD121" s="125"/>
      <c r="AE121" s="125"/>
    </row>
    <row r="122" spans="1:65" s="2" customFormat="1" ht="22.9" customHeight="1">
      <c r="A122" s="32"/>
      <c r="B122" s="33"/>
      <c r="C122" s="69" t="s">
        <v>131</v>
      </c>
      <c r="D122" s="32"/>
      <c r="E122" s="32"/>
      <c r="F122" s="32"/>
      <c r="G122" s="32"/>
      <c r="H122" s="32"/>
      <c r="I122" s="32"/>
      <c r="J122" s="131">
        <f>BK122</f>
        <v>0</v>
      </c>
      <c r="K122" s="32"/>
      <c r="L122" s="33"/>
      <c r="M122" s="65"/>
      <c r="N122" s="56"/>
      <c r="O122" s="66"/>
      <c r="P122" s="132">
        <f>P123</f>
        <v>0</v>
      </c>
      <c r="Q122" s="66"/>
      <c r="R122" s="132">
        <f>R123</f>
        <v>0</v>
      </c>
      <c r="S122" s="66"/>
      <c r="T122" s="133">
        <f>T123</f>
        <v>0</v>
      </c>
      <c r="U122" s="32"/>
      <c r="V122" s="32"/>
      <c r="W122" s="32"/>
      <c r="X122" s="32"/>
      <c r="Y122" s="32"/>
      <c r="Z122" s="32"/>
      <c r="AA122" s="32"/>
      <c r="AB122" s="32"/>
      <c r="AC122" s="32"/>
      <c r="AD122" s="32"/>
      <c r="AE122" s="32"/>
      <c r="AT122" s="17" t="s">
        <v>74</v>
      </c>
      <c r="AU122" s="17" t="s">
        <v>110</v>
      </c>
      <c r="BK122" s="134">
        <f>BK123</f>
        <v>0</v>
      </c>
    </row>
    <row r="123" spans="1:65" s="12" customFormat="1" ht="25.9" customHeight="1">
      <c r="B123" s="135"/>
      <c r="D123" s="136" t="s">
        <v>74</v>
      </c>
      <c r="E123" s="137" t="s">
        <v>360</v>
      </c>
      <c r="F123" s="137" t="s">
        <v>833</v>
      </c>
      <c r="I123" s="138"/>
      <c r="J123" s="139">
        <f>BK123</f>
        <v>0</v>
      </c>
      <c r="L123" s="135"/>
      <c r="M123" s="140"/>
      <c r="N123" s="141"/>
      <c r="O123" s="141"/>
      <c r="P123" s="142">
        <f>P124</f>
        <v>0</v>
      </c>
      <c r="Q123" s="141"/>
      <c r="R123" s="142">
        <f>R124</f>
        <v>0</v>
      </c>
      <c r="S123" s="141"/>
      <c r="T123" s="143">
        <f>T124</f>
        <v>0</v>
      </c>
      <c r="AR123" s="136" t="s">
        <v>151</v>
      </c>
      <c r="AT123" s="144" t="s">
        <v>74</v>
      </c>
      <c r="AU123" s="144" t="s">
        <v>75</v>
      </c>
      <c r="AY123" s="136" t="s">
        <v>134</v>
      </c>
      <c r="BK123" s="145">
        <f>BK124</f>
        <v>0</v>
      </c>
    </row>
    <row r="124" spans="1:65" s="12" customFormat="1" ht="22.9" customHeight="1">
      <c r="B124" s="135"/>
      <c r="D124" s="136" t="s">
        <v>74</v>
      </c>
      <c r="E124" s="146" t="s">
        <v>834</v>
      </c>
      <c r="F124" s="146" t="s">
        <v>835</v>
      </c>
      <c r="I124" s="138"/>
      <c r="J124" s="147">
        <f>BK124</f>
        <v>0</v>
      </c>
      <c r="L124" s="135"/>
      <c r="M124" s="140"/>
      <c r="N124" s="141"/>
      <c r="O124" s="141"/>
      <c r="P124" s="142">
        <f>SUM(P125:P156)</f>
        <v>0</v>
      </c>
      <c r="Q124" s="141"/>
      <c r="R124" s="142">
        <f>SUM(R125:R156)</f>
        <v>0</v>
      </c>
      <c r="S124" s="141"/>
      <c r="T124" s="143">
        <f>SUM(T125:T156)</f>
        <v>0</v>
      </c>
      <c r="AR124" s="136" t="s">
        <v>151</v>
      </c>
      <c r="AT124" s="144" t="s">
        <v>74</v>
      </c>
      <c r="AU124" s="144" t="s">
        <v>81</v>
      </c>
      <c r="AY124" s="136" t="s">
        <v>134</v>
      </c>
      <c r="BK124" s="145">
        <f>SUM(BK125:BK156)</f>
        <v>0</v>
      </c>
    </row>
    <row r="125" spans="1:65" s="2" customFormat="1" ht="33" customHeight="1">
      <c r="A125" s="32"/>
      <c r="B125" s="148"/>
      <c r="C125" s="149" t="s">
        <v>81</v>
      </c>
      <c r="D125" s="149" t="s">
        <v>136</v>
      </c>
      <c r="E125" s="150" t="s">
        <v>836</v>
      </c>
      <c r="F125" s="151" t="s">
        <v>837</v>
      </c>
      <c r="G125" s="152" t="s">
        <v>463</v>
      </c>
      <c r="H125" s="153">
        <v>2</v>
      </c>
      <c r="I125" s="154"/>
      <c r="J125" s="155">
        <f>ROUND(I125*H125,2)</f>
        <v>0</v>
      </c>
      <c r="K125" s="151" t="s">
        <v>1</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508</v>
      </c>
      <c r="AT125" s="160" t="s">
        <v>136</v>
      </c>
      <c r="AU125" s="160" t="s">
        <v>83</v>
      </c>
      <c r="AY125" s="17" t="s">
        <v>134</v>
      </c>
      <c r="BE125" s="161">
        <f>IF(N125="základní",J125,0)</f>
        <v>0</v>
      </c>
      <c r="BF125" s="161">
        <f>IF(N125="snížená",J125,0)</f>
        <v>0</v>
      </c>
      <c r="BG125" s="161">
        <f>IF(N125="zákl. přenesená",J125,0)</f>
        <v>0</v>
      </c>
      <c r="BH125" s="161">
        <f>IF(N125="sníž. přenesená",J125,0)</f>
        <v>0</v>
      </c>
      <c r="BI125" s="161">
        <f>IF(N125="nulová",J125,0)</f>
        <v>0</v>
      </c>
      <c r="BJ125" s="17" t="s">
        <v>81</v>
      </c>
      <c r="BK125" s="161">
        <f>ROUND(I125*H125,2)</f>
        <v>0</v>
      </c>
      <c r="BL125" s="17" t="s">
        <v>508</v>
      </c>
      <c r="BM125" s="160" t="s">
        <v>838</v>
      </c>
    </row>
    <row r="126" spans="1:65" s="2" customFormat="1" ht="19.5">
      <c r="A126" s="32"/>
      <c r="B126" s="33"/>
      <c r="C126" s="32"/>
      <c r="D126" s="162" t="s">
        <v>142</v>
      </c>
      <c r="E126" s="32"/>
      <c r="F126" s="163" t="s">
        <v>837</v>
      </c>
      <c r="G126" s="32"/>
      <c r="H126" s="32"/>
      <c r="I126" s="164"/>
      <c r="J126" s="32"/>
      <c r="K126" s="32"/>
      <c r="L126" s="33"/>
      <c r="M126" s="165"/>
      <c r="N126" s="166"/>
      <c r="O126" s="58"/>
      <c r="P126" s="58"/>
      <c r="Q126" s="58"/>
      <c r="R126" s="58"/>
      <c r="S126" s="58"/>
      <c r="T126" s="59"/>
      <c r="U126" s="32"/>
      <c r="V126" s="32"/>
      <c r="W126" s="32"/>
      <c r="X126" s="32"/>
      <c r="Y126" s="32"/>
      <c r="Z126" s="32"/>
      <c r="AA126" s="32"/>
      <c r="AB126" s="32"/>
      <c r="AC126" s="32"/>
      <c r="AD126" s="32"/>
      <c r="AE126" s="32"/>
      <c r="AT126" s="17" t="s">
        <v>142</v>
      </c>
      <c r="AU126" s="17" t="s">
        <v>83</v>
      </c>
    </row>
    <row r="127" spans="1:65" s="2" customFormat="1" ht="19.5">
      <c r="A127" s="32"/>
      <c r="B127" s="33"/>
      <c r="C127" s="32"/>
      <c r="D127" s="162" t="s">
        <v>144</v>
      </c>
      <c r="E127" s="32"/>
      <c r="F127" s="167" t="s">
        <v>839</v>
      </c>
      <c r="G127" s="32"/>
      <c r="H127" s="32"/>
      <c r="I127" s="164"/>
      <c r="J127" s="32"/>
      <c r="K127" s="32"/>
      <c r="L127" s="33"/>
      <c r="M127" s="165"/>
      <c r="N127" s="166"/>
      <c r="O127" s="58"/>
      <c r="P127" s="58"/>
      <c r="Q127" s="58"/>
      <c r="R127" s="58"/>
      <c r="S127" s="58"/>
      <c r="T127" s="59"/>
      <c r="U127" s="32"/>
      <c r="V127" s="32"/>
      <c r="W127" s="32"/>
      <c r="X127" s="32"/>
      <c r="Y127" s="32"/>
      <c r="Z127" s="32"/>
      <c r="AA127" s="32"/>
      <c r="AB127" s="32"/>
      <c r="AC127" s="32"/>
      <c r="AD127" s="32"/>
      <c r="AE127" s="32"/>
      <c r="AT127" s="17" t="s">
        <v>144</v>
      </c>
      <c r="AU127" s="17" t="s">
        <v>83</v>
      </c>
    </row>
    <row r="128" spans="1:65" s="13" customFormat="1" ht="11.25">
      <c r="B128" s="168"/>
      <c r="D128" s="162" t="s">
        <v>146</v>
      </c>
      <c r="E128" s="169" t="s">
        <v>1</v>
      </c>
      <c r="F128" s="170" t="s">
        <v>83</v>
      </c>
      <c r="H128" s="171">
        <v>2</v>
      </c>
      <c r="I128" s="172"/>
      <c r="L128" s="168"/>
      <c r="M128" s="173"/>
      <c r="N128" s="174"/>
      <c r="O128" s="174"/>
      <c r="P128" s="174"/>
      <c r="Q128" s="174"/>
      <c r="R128" s="174"/>
      <c r="S128" s="174"/>
      <c r="T128" s="175"/>
      <c r="AT128" s="169" t="s">
        <v>146</v>
      </c>
      <c r="AU128" s="169" t="s">
        <v>83</v>
      </c>
      <c r="AV128" s="13" t="s">
        <v>83</v>
      </c>
      <c r="AW128" s="13" t="s">
        <v>32</v>
      </c>
      <c r="AX128" s="13" t="s">
        <v>81</v>
      </c>
      <c r="AY128" s="169" t="s">
        <v>134</v>
      </c>
    </row>
    <row r="129" spans="1:65" s="2" customFormat="1" ht="36">
      <c r="A129" s="32"/>
      <c r="B129" s="148"/>
      <c r="C129" s="149" t="s">
        <v>83</v>
      </c>
      <c r="D129" s="149" t="s">
        <v>136</v>
      </c>
      <c r="E129" s="150" t="s">
        <v>840</v>
      </c>
      <c r="F129" s="151" t="s">
        <v>841</v>
      </c>
      <c r="G129" s="152" t="s">
        <v>463</v>
      </c>
      <c r="H129" s="153">
        <v>1</v>
      </c>
      <c r="I129" s="154"/>
      <c r="J129" s="155">
        <f>ROUND(I129*H129,2)</f>
        <v>0</v>
      </c>
      <c r="K129" s="151" t="s">
        <v>1</v>
      </c>
      <c r="L129" s="33"/>
      <c r="M129" s="156" t="s">
        <v>1</v>
      </c>
      <c r="N129" s="157" t="s">
        <v>40</v>
      </c>
      <c r="O129" s="58"/>
      <c r="P129" s="158">
        <f>O129*H129</f>
        <v>0</v>
      </c>
      <c r="Q129" s="158">
        <v>0</v>
      </c>
      <c r="R129" s="158">
        <f>Q129*H129</f>
        <v>0</v>
      </c>
      <c r="S129" s="158">
        <v>0</v>
      </c>
      <c r="T129" s="159">
        <f>S129*H129</f>
        <v>0</v>
      </c>
      <c r="U129" s="32"/>
      <c r="V129" s="32"/>
      <c r="W129" s="32"/>
      <c r="X129" s="32"/>
      <c r="Y129" s="32"/>
      <c r="Z129" s="32"/>
      <c r="AA129" s="32"/>
      <c r="AB129" s="32"/>
      <c r="AC129" s="32"/>
      <c r="AD129" s="32"/>
      <c r="AE129" s="32"/>
      <c r="AR129" s="160" t="s">
        <v>508</v>
      </c>
      <c r="AT129" s="160" t="s">
        <v>136</v>
      </c>
      <c r="AU129" s="160" t="s">
        <v>83</v>
      </c>
      <c r="AY129" s="17" t="s">
        <v>134</v>
      </c>
      <c r="BE129" s="161">
        <f>IF(N129="základní",J129,0)</f>
        <v>0</v>
      </c>
      <c r="BF129" s="161">
        <f>IF(N129="snížená",J129,0)</f>
        <v>0</v>
      </c>
      <c r="BG129" s="161">
        <f>IF(N129="zákl. přenesená",J129,0)</f>
        <v>0</v>
      </c>
      <c r="BH129" s="161">
        <f>IF(N129="sníž. přenesená",J129,0)</f>
        <v>0</v>
      </c>
      <c r="BI129" s="161">
        <f>IF(N129="nulová",J129,0)</f>
        <v>0</v>
      </c>
      <c r="BJ129" s="17" t="s">
        <v>81</v>
      </c>
      <c r="BK129" s="161">
        <f>ROUND(I129*H129,2)</f>
        <v>0</v>
      </c>
      <c r="BL129" s="17" t="s">
        <v>508</v>
      </c>
      <c r="BM129" s="160" t="s">
        <v>842</v>
      </c>
    </row>
    <row r="130" spans="1:65" s="2" customFormat="1" ht="19.5">
      <c r="A130" s="32"/>
      <c r="B130" s="33"/>
      <c r="C130" s="32"/>
      <c r="D130" s="162" t="s">
        <v>142</v>
      </c>
      <c r="E130" s="32"/>
      <c r="F130" s="163" t="s">
        <v>843</v>
      </c>
      <c r="G130" s="32"/>
      <c r="H130" s="32"/>
      <c r="I130" s="164"/>
      <c r="J130" s="32"/>
      <c r="K130" s="32"/>
      <c r="L130" s="33"/>
      <c r="M130" s="165"/>
      <c r="N130" s="166"/>
      <c r="O130" s="58"/>
      <c r="P130" s="58"/>
      <c r="Q130" s="58"/>
      <c r="R130" s="58"/>
      <c r="S130" s="58"/>
      <c r="T130" s="59"/>
      <c r="U130" s="32"/>
      <c r="V130" s="32"/>
      <c r="W130" s="32"/>
      <c r="X130" s="32"/>
      <c r="Y130" s="32"/>
      <c r="Z130" s="32"/>
      <c r="AA130" s="32"/>
      <c r="AB130" s="32"/>
      <c r="AC130" s="32"/>
      <c r="AD130" s="32"/>
      <c r="AE130" s="32"/>
      <c r="AT130" s="17" t="s">
        <v>142</v>
      </c>
      <c r="AU130" s="17" t="s">
        <v>83</v>
      </c>
    </row>
    <row r="131" spans="1:65" s="2" customFormat="1" ht="19.5">
      <c r="A131" s="32"/>
      <c r="B131" s="33"/>
      <c r="C131" s="32"/>
      <c r="D131" s="162" t="s">
        <v>144</v>
      </c>
      <c r="E131" s="32"/>
      <c r="F131" s="167" t="s">
        <v>839</v>
      </c>
      <c r="G131" s="32"/>
      <c r="H131" s="32"/>
      <c r="I131" s="164"/>
      <c r="J131" s="32"/>
      <c r="K131" s="32"/>
      <c r="L131" s="33"/>
      <c r="M131" s="165"/>
      <c r="N131" s="166"/>
      <c r="O131" s="58"/>
      <c r="P131" s="58"/>
      <c r="Q131" s="58"/>
      <c r="R131" s="58"/>
      <c r="S131" s="58"/>
      <c r="T131" s="59"/>
      <c r="U131" s="32"/>
      <c r="V131" s="32"/>
      <c r="W131" s="32"/>
      <c r="X131" s="32"/>
      <c r="Y131" s="32"/>
      <c r="Z131" s="32"/>
      <c r="AA131" s="32"/>
      <c r="AB131" s="32"/>
      <c r="AC131" s="32"/>
      <c r="AD131" s="32"/>
      <c r="AE131" s="32"/>
      <c r="AT131" s="17" t="s">
        <v>144</v>
      </c>
      <c r="AU131" s="17" t="s">
        <v>83</v>
      </c>
    </row>
    <row r="132" spans="1:65" s="13" customFormat="1" ht="11.25">
      <c r="B132" s="168"/>
      <c r="D132" s="162" t="s">
        <v>146</v>
      </c>
      <c r="E132" s="169" t="s">
        <v>1</v>
      </c>
      <c r="F132" s="170" t="s">
        <v>81</v>
      </c>
      <c r="H132" s="171">
        <v>1</v>
      </c>
      <c r="I132" s="172"/>
      <c r="L132" s="168"/>
      <c r="M132" s="173"/>
      <c r="N132" s="174"/>
      <c r="O132" s="174"/>
      <c r="P132" s="174"/>
      <c r="Q132" s="174"/>
      <c r="R132" s="174"/>
      <c r="S132" s="174"/>
      <c r="T132" s="175"/>
      <c r="AT132" s="169" t="s">
        <v>146</v>
      </c>
      <c r="AU132" s="169" t="s">
        <v>83</v>
      </c>
      <c r="AV132" s="13" t="s">
        <v>83</v>
      </c>
      <c r="AW132" s="13" t="s">
        <v>32</v>
      </c>
      <c r="AX132" s="13" t="s">
        <v>81</v>
      </c>
      <c r="AY132" s="169" t="s">
        <v>134</v>
      </c>
    </row>
    <row r="133" spans="1:65" s="2" customFormat="1" ht="36">
      <c r="A133" s="32"/>
      <c r="B133" s="148"/>
      <c r="C133" s="149" t="s">
        <v>151</v>
      </c>
      <c r="D133" s="149" t="s">
        <v>136</v>
      </c>
      <c r="E133" s="150" t="s">
        <v>844</v>
      </c>
      <c r="F133" s="151" t="s">
        <v>845</v>
      </c>
      <c r="G133" s="152" t="s">
        <v>463</v>
      </c>
      <c r="H133" s="153">
        <v>2</v>
      </c>
      <c r="I133" s="154"/>
      <c r="J133" s="155">
        <f>ROUND(I133*H133,2)</f>
        <v>0</v>
      </c>
      <c r="K133" s="151" t="s">
        <v>1</v>
      </c>
      <c r="L133" s="33"/>
      <c r="M133" s="156" t="s">
        <v>1</v>
      </c>
      <c r="N133" s="157" t="s">
        <v>40</v>
      </c>
      <c r="O133" s="58"/>
      <c r="P133" s="158">
        <f>O133*H133</f>
        <v>0</v>
      </c>
      <c r="Q133" s="158">
        <v>0</v>
      </c>
      <c r="R133" s="158">
        <f>Q133*H133</f>
        <v>0</v>
      </c>
      <c r="S133" s="158">
        <v>0</v>
      </c>
      <c r="T133" s="159">
        <f>S133*H133</f>
        <v>0</v>
      </c>
      <c r="U133" s="32"/>
      <c r="V133" s="32"/>
      <c r="W133" s="32"/>
      <c r="X133" s="32"/>
      <c r="Y133" s="32"/>
      <c r="Z133" s="32"/>
      <c r="AA133" s="32"/>
      <c r="AB133" s="32"/>
      <c r="AC133" s="32"/>
      <c r="AD133" s="32"/>
      <c r="AE133" s="32"/>
      <c r="AR133" s="160" t="s">
        <v>508</v>
      </c>
      <c r="AT133" s="160" t="s">
        <v>136</v>
      </c>
      <c r="AU133" s="160" t="s">
        <v>83</v>
      </c>
      <c r="AY133" s="17" t="s">
        <v>134</v>
      </c>
      <c r="BE133" s="161">
        <f>IF(N133="základní",J133,0)</f>
        <v>0</v>
      </c>
      <c r="BF133" s="161">
        <f>IF(N133="snížená",J133,0)</f>
        <v>0</v>
      </c>
      <c r="BG133" s="161">
        <f>IF(N133="zákl. přenesená",J133,0)</f>
        <v>0</v>
      </c>
      <c r="BH133" s="161">
        <f>IF(N133="sníž. přenesená",J133,0)</f>
        <v>0</v>
      </c>
      <c r="BI133" s="161">
        <f>IF(N133="nulová",J133,0)</f>
        <v>0</v>
      </c>
      <c r="BJ133" s="17" t="s">
        <v>81</v>
      </c>
      <c r="BK133" s="161">
        <f>ROUND(I133*H133,2)</f>
        <v>0</v>
      </c>
      <c r="BL133" s="17" t="s">
        <v>508</v>
      </c>
      <c r="BM133" s="160" t="s">
        <v>846</v>
      </c>
    </row>
    <row r="134" spans="1:65" s="2" customFormat="1" ht="19.5">
      <c r="A134" s="32"/>
      <c r="B134" s="33"/>
      <c r="C134" s="32"/>
      <c r="D134" s="162" t="s">
        <v>142</v>
      </c>
      <c r="E134" s="32"/>
      <c r="F134" s="163" t="s">
        <v>845</v>
      </c>
      <c r="G134" s="32"/>
      <c r="H134" s="32"/>
      <c r="I134" s="164"/>
      <c r="J134" s="32"/>
      <c r="K134" s="32"/>
      <c r="L134" s="33"/>
      <c r="M134" s="165"/>
      <c r="N134" s="166"/>
      <c r="O134" s="58"/>
      <c r="P134" s="58"/>
      <c r="Q134" s="58"/>
      <c r="R134" s="58"/>
      <c r="S134" s="58"/>
      <c r="T134" s="59"/>
      <c r="U134" s="32"/>
      <c r="V134" s="32"/>
      <c r="W134" s="32"/>
      <c r="X134" s="32"/>
      <c r="Y134" s="32"/>
      <c r="Z134" s="32"/>
      <c r="AA134" s="32"/>
      <c r="AB134" s="32"/>
      <c r="AC134" s="32"/>
      <c r="AD134" s="32"/>
      <c r="AE134" s="32"/>
      <c r="AT134" s="17" t="s">
        <v>142</v>
      </c>
      <c r="AU134" s="17" t="s">
        <v>83</v>
      </c>
    </row>
    <row r="135" spans="1:65" s="2" customFormat="1" ht="19.5">
      <c r="A135" s="32"/>
      <c r="B135" s="33"/>
      <c r="C135" s="32"/>
      <c r="D135" s="162" t="s">
        <v>144</v>
      </c>
      <c r="E135" s="32"/>
      <c r="F135" s="167" t="s">
        <v>839</v>
      </c>
      <c r="G135" s="32"/>
      <c r="H135" s="32"/>
      <c r="I135" s="164"/>
      <c r="J135" s="32"/>
      <c r="K135" s="32"/>
      <c r="L135" s="33"/>
      <c r="M135" s="165"/>
      <c r="N135" s="166"/>
      <c r="O135" s="58"/>
      <c r="P135" s="58"/>
      <c r="Q135" s="58"/>
      <c r="R135" s="58"/>
      <c r="S135" s="58"/>
      <c r="T135" s="59"/>
      <c r="U135" s="32"/>
      <c r="V135" s="32"/>
      <c r="W135" s="32"/>
      <c r="X135" s="32"/>
      <c r="Y135" s="32"/>
      <c r="Z135" s="32"/>
      <c r="AA135" s="32"/>
      <c r="AB135" s="32"/>
      <c r="AC135" s="32"/>
      <c r="AD135" s="32"/>
      <c r="AE135" s="32"/>
      <c r="AT135" s="17" t="s">
        <v>144</v>
      </c>
      <c r="AU135" s="17" t="s">
        <v>83</v>
      </c>
    </row>
    <row r="136" spans="1:65" s="13" customFormat="1" ht="11.25">
      <c r="B136" s="168"/>
      <c r="D136" s="162" t="s">
        <v>146</v>
      </c>
      <c r="E136" s="169" t="s">
        <v>1</v>
      </c>
      <c r="F136" s="170" t="s">
        <v>83</v>
      </c>
      <c r="H136" s="171">
        <v>2</v>
      </c>
      <c r="I136" s="172"/>
      <c r="L136" s="168"/>
      <c r="M136" s="173"/>
      <c r="N136" s="174"/>
      <c r="O136" s="174"/>
      <c r="P136" s="174"/>
      <c r="Q136" s="174"/>
      <c r="R136" s="174"/>
      <c r="S136" s="174"/>
      <c r="T136" s="175"/>
      <c r="AT136" s="169" t="s">
        <v>146</v>
      </c>
      <c r="AU136" s="169" t="s">
        <v>83</v>
      </c>
      <c r="AV136" s="13" t="s">
        <v>83</v>
      </c>
      <c r="AW136" s="13" t="s">
        <v>32</v>
      </c>
      <c r="AX136" s="13" t="s">
        <v>81</v>
      </c>
      <c r="AY136" s="169" t="s">
        <v>134</v>
      </c>
    </row>
    <row r="137" spans="1:65" s="2" customFormat="1" ht="36">
      <c r="A137" s="32"/>
      <c r="B137" s="148"/>
      <c r="C137" s="149" t="s">
        <v>140</v>
      </c>
      <c r="D137" s="149" t="s">
        <v>136</v>
      </c>
      <c r="E137" s="150" t="s">
        <v>847</v>
      </c>
      <c r="F137" s="151" t="s">
        <v>848</v>
      </c>
      <c r="G137" s="152" t="s">
        <v>463</v>
      </c>
      <c r="H137" s="153">
        <v>1</v>
      </c>
      <c r="I137" s="154"/>
      <c r="J137" s="155">
        <f>ROUND(I137*H137,2)</f>
        <v>0</v>
      </c>
      <c r="K137" s="151" t="s">
        <v>1</v>
      </c>
      <c r="L137" s="33"/>
      <c r="M137" s="156" t="s">
        <v>1</v>
      </c>
      <c r="N137" s="157" t="s">
        <v>40</v>
      </c>
      <c r="O137" s="58"/>
      <c r="P137" s="158">
        <f>O137*H137</f>
        <v>0</v>
      </c>
      <c r="Q137" s="158">
        <v>0</v>
      </c>
      <c r="R137" s="158">
        <f>Q137*H137</f>
        <v>0</v>
      </c>
      <c r="S137" s="158">
        <v>0</v>
      </c>
      <c r="T137" s="159">
        <f>S137*H137</f>
        <v>0</v>
      </c>
      <c r="U137" s="32"/>
      <c r="V137" s="32"/>
      <c r="W137" s="32"/>
      <c r="X137" s="32"/>
      <c r="Y137" s="32"/>
      <c r="Z137" s="32"/>
      <c r="AA137" s="32"/>
      <c r="AB137" s="32"/>
      <c r="AC137" s="32"/>
      <c r="AD137" s="32"/>
      <c r="AE137" s="32"/>
      <c r="AR137" s="160" t="s">
        <v>508</v>
      </c>
      <c r="AT137" s="160" t="s">
        <v>136</v>
      </c>
      <c r="AU137" s="160" t="s">
        <v>83</v>
      </c>
      <c r="AY137" s="17" t="s">
        <v>134</v>
      </c>
      <c r="BE137" s="161">
        <f>IF(N137="základní",J137,0)</f>
        <v>0</v>
      </c>
      <c r="BF137" s="161">
        <f>IF(N137="snížená",J137,0)</f>
        <v>0</v>
      </c>
      <c r="BG137" s="161">
        <f>IF(N137="zákl. přenesená",J137,0)</f>
        <v>0</v>
      </c>
      <c r="BH137" s="161">
        <f>IF(N137="sníž. přenesená",J137,0)</f>
        <v>0</v>
      </c>
      <c r="BI137" s="161">
        <f>IF(N137="nulová",J137,0)</f>
        <v>0</v>
      </c>
      <c r="BJ137" s="17" t="s">
        <v>81</v>
      </c>
      <c r="BK137" s="161">
        <f>ROUND(I137*H137,2)</f>
        <v>0</v>
      </c>
      <c r="BL137" s="17" t="s">
        <v>508</v>
      </c>
      <c r="BM137" s="160" t="s">
        <v>849</v>
      </c>
    </row>
    <row r="138" spans="1:65" s="2" customFormat="1" ht="19.5">
      <c r="A138" s="32"/>
      <c r="B138" s="33"/>
      <c r="C138" s="32"/>
      <c r="D138" s="162" t="s">
        <v>142</v>
      </c>
      <c r="E138" s="32"/>
      <c r="F138" s="163" t="s">
        <v>848</v>
      </c>
      <c r="G138" s="32"/>
      <c r="H138" s="32"/>
      <c r="I138" s="164"/>
      <c r="J138" s="32"/>
      <c r="K138" s="32"/>
      <c r="L138" s="33"/>
      <c r="M138" s="165"/>
      <c r="N138" s="166"/>
      <c r="O138" s="58"/>
      <c r="P138" s="58"/>
      <c r="Q138" s="58"/>
      <c r="R138" s="58"/>
      <c r="S138" s="58"/>
      <c r="T138" s="59"/>
      <c r="U138" s="32"/>
      <c r="V138" s="32"/>
      <c r="W138" s="32"/>
      <c r="X138" s="32"/>
      <c r="Y138" s="32"/>
      <c r="Z138" s="32"/>
      <c r="AA138" s="32"/>
      <c r="AB138" s="32"/>
      <c r="AC138" s="32"/>
      <c r="AD138" s="32"/>
      <c r="AE138" s="32"/>
      <c r="AT138" s="17" t="s">
        <v>142</v>
      </c>
      <c r="AU138" s="17" t="s">
        <v>83</v>
      </c>
    </row>
    <row r="139" spans="1:65" s="2" customFormat="1" ht="19.5">
      <c r="A139" s="32"/>
      <c r="B139" s="33"/>
      <c r="C139" s="32"/>
      <c r="D139" s="162" t="s">
        <v>144</v>
      </c>
      <c r="E139" s="32"/>
      <c r="F139" s="167" t="s">
        <v>839</v>
      </c>
      <c r="G139" s="32"/>
      <c r="H139" s="32"/>
      <c r="I139" s="164"/>
      <c r="J139" s="32"/>
      <c r="K139" s="32"/>
      <c r="L139" s="33"/>
      <c r="M139" s="165"/>
      <c r="N139" s="166"/>
      <c r="O139" s="58"/>
      <c r="P139" s="58"/>
      <c r="Q139" s="58"/>
      <c r="R139" s="58"/>
      <c r="S139" s="58"/>
      <c r="T139" s="59"/>
      <c r="U139" s="32"/>
      <c r="V139" s="32"/>
      <c r="W139" s="32"/>
      <c r="X139" s="32"/>
      <c r="Y139" s="32"/>
      <c r="Z139" s="32"/>
      <c r="AA139" s="32"/>
      <c r="AB139" s="32"/>
      <c r="AC139" s="32"/>
      <c r="AD139" s="32"/>
      <c r="AE139" s="32"/>
      <c r="AT139" s="17" t="s">
        <v>144</v>
      </c>
      <c r="AU139" s="17" t="s">
        <v>83</v>
      </c>
    </row>
    <row r="140" spans="1:65" s="13" customFormat="1" ht="11.25">
      <c r="B140" s="168"/>
      <c r="D140" s="162" t="s">
        <v>146</v>
      </c>
      <c r="E140" s="169" t="s">
        <v>1</v>
      </c>
      <c r="F140" s="170" t="s">
        <v>81</v>
      </c>
      <c r="H140" s="171">
        <v>1</v>
      </c>
      <c r="I140" s="172"/>
      <c r="L140" s="168"/>
      <c r="M140" s="173"/>
      <c r="N140" s="174"/>
      <c r="O140" s="174"/>
      <c r="P140" s="174"/>
      <c r="Q140" s="174"/>
      <c r="R140" s="174"/>
      <c r="S140" s="174"/>
      <c r="T140" s="175"/>
      <c r="AT140" s="169" t="s">
        <v>146</v>
      </c>
      <c r="AU140" s="169" t="s">
        <v>83</v>
      </c>
      <c r="AV140" s="13" t="s">
        <v>83</v>
      </c>
      <c r="AW140" s="13" t="s">
        <v>32</v>
      </c>
      <c r="AX140" s="13" t="s">
        <v>81</v>
      </c>
      <c r="AY140" s="169" t="s">
        <v>134</v>
      </c>
    </row>
    <row r="141" spans="1:65" s="2" customFormat="1" ht="33" customHeight="1">
      <c r="A141" s="32"/>
      <c r="B141" s="148"/>
      <c r="C141" s="149" t="s">
        <v>159</v>
      </c>
      <c r="D141" s="149" t="s">
        <v>136</v>
      </c>
      <c r="E141" s="150" t="s">
        <v>850</v>
      </c>
      <c r="F141" s="151" t="s">
        <v>851</v>
      </c>
      <c r="G141" s="152" t="s">
        <v>463</v>
      </c>
      <c r="H141" s="153">
        <v>2</v>
      </c>
      <c r="I141" s="154"/>
      <c r="J141" s="155">
        <f>ROUND(I141*H141,2)</f>
        <v>0</v>
      </c>
      <c r="K141" s="151" t="s">
        <v>1</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508</v>
      </c>
      <c r="AT141" s="160" t="s">
        <v>136</v>
      </c>
      <c r="AU141" s="160" t="s">
        <v>83</v>
      </c>
      <c r="AY141" s="17" t="s">
        <v>134</v>
      </c>
      <c r="BE141" s="161">
        <f>IF(N141="základní",J141,0)</f>
        <v>0</v>
      </c>
      <c r="BF141" s="161">
        <f>IF(N141="snížená",J141,0)</f>
        <v>0</v>
      </c>
      <c r="BG141" s="161">
        <f>IF(N141="zákl. přenesená",J141,0)</f>
        <v>0</v>
      </c>
      <c r="BH141" s="161">
        <f>IF(N141="sníž. přenesená",J141,0)</f>
        <v>0</v>
      </c>
      <c r="BI141" s="161">
        <f>IF(N141="nulová",J141,0)</f>
        <v>0</v>
      </c>
      <c r="BJ141" s="17" t="s">
        <v>81</v>
      </c>
      <c r="BK141" s="161">
        <f>ROUND(I141*H141,2)</f>
        <v>0</v>
      </c>
      <c r="BL141" s="17" t="s">
        <v>508</v>
      </c>
      <c r="BM141" s="160" t="s">
        <v>852</v>
      </c>
    </row>
    <row r="142" spans="1:65" s="2" customFormat="1" ht="19.5">
      <c r="A142" s="32"/>
      <c r="B142" s="33"/>
      <c r="C142" s="32"/>
      <c r="D142" s="162" t="s">
        <v>142</v>
      </c>
      <c r="E142" s="32"/>
      <c r="F142" s="163" t="s">
        <v>851</v>
      </c>
      <c r="G142" s="32"/>
      <c r="H142" s="32"/>
      <c r="I142" s="164"/>
      <c r="J142" s="32"/>
      <c r="K142" s="32"/>
      <c r="L142" s="33"/>
      <c r="M142" s="165"/>
      <c r="N142" s="166"/>
      <c r="O142" s="58"/>
      <c r="P142" s="58"/>
      <c r="Q142" s="58"/>
      <c r="R142" s="58"/>
      <c r="S142" s="58"/>
      <c r="T142" s="59"/>
      <c r="U142" s="32"/>
      <c r="V142" s="32"/>
      <c r="W142" s="32"/>
      <c r="X142" s="32"/>
      <c r="Y142" s="32"/>
      <c r="Z142" s="32"/>
      <c r="AA142" s="32"/>
      <c r="AB142" s="32"/>
      <c r="AC142" s="32"/>
      <c r="AD142" s="32"/>
      <c r="AE142" s="32"/>
      <c r="AT142" s="17" t="s">
        <v>142</v>
      </c>
      <c r="AU142" s="17" t="s">
        <v>83</v>
      </c>
    </row>
    <row r="143" spans="1:65" s="2" customFormat="1" ht="19.5">
      <c r="A143" s="32"/>
      <c r="B143" s="33"/>
      <c r="C143" s="32"/>
      <c r="D143" s="162" t="s">
        <v>144</v>
      </c>
      <c r="E143" s="32"/>
      <c r="F143" s="167" t="s">
        <v>839</v>
      </c>
      <c r="G143" s="32"/>
      <c r="H143" s="32"/>
      <c r="I143" s="164"/>
      <c r="J143" s="32"/>
      <c r="K143" s="32"/>
      <c r="L143" s="33"/>
      <c r="M143" s="165"/>
      <c r="N143" s="166"/>
      <c r="O143" s="58"/>
      <c r="P143" s="58"/>
      <c r="Q143" s="58"/>
      <c r="R143" s="58"/>
      <c r="S143" s="58"/>
      <c r="T143" s="59"/>
      <c r="U143" s="32"/>
      <c r="V143" s="32"/>
      <c r="W143" s="32"/>
      <c r="X143" s="32"/>
      <c r="Y143" s="32"/>
      <c r="Z143" s="32"/>
      <c r="AA143" s="32"/>
      <c r="AB143" s="32"/>
      <c r="AC143" s="32"/>
      <c r="AD143" s="32"/>
      <c r="AE143" s="32"/>
      <c r="AT143" s="17" t="s">
        <v>144</v>
      </c>
      <c r="AU143" s="17" t="s">
        <v>83</v>
      </c>
    </row>
    <row r="144" spans="1:65" s="13" customFormat="1" ht="11.25">
      <c r="B144" s="168"/>
      <c r="D144" s="162" t="s">
        <v>146</v>
      </c>
      <c r="E144" s="169" t="s">
        <v>1</v>
      </c>
      <c r="F144" s="170" t="s">
        <v>83</v>
      </c>
      <c r="H144" s="171">
        <v>2</v>
      </c>
      <c r="I144" s="172"/>
      <c r="L144" s="168"/>
      <c r="M144" s="173"/>
      <c r="N144" s="174"/>
      <c r="O144" s="174"/>
      <c r="P144" s="174"/>
      <c r="Q144" s="174"/>
      <c r="R144" s="174"/>
      <c r="S144" s="174"/>
      <c r="T144" s="175"/>
      <c r="AT144" s="169" t="s">
        <v>146</v>
      </c>
      <c r="AU144" s="169" t="s">
        <v>83</v>
      </c>
      <c r="AV144" s="13" t="s">
        <v>83</v>
      </c>
      <c r="AW144" s="13" t="s">
        <v>32</v>
      </c>
      <c r="AX144" s="13" t="s">
        <v>81</v>
      </c>
      <c r="AY144" s="169" t="s">
        <v>134</v>
      </c>
    </row>
    <row r="145" spans="1:65" s="2" customFormat="1" ht="24">
      <c r="A145" s="32"/>
      <c r="B145" s="148"/>
      <c r="C145" s="149" t="s">
        <v>164</v>
      </c>
      <c r="D145" s="149" t="s">
        <v>136</v>
      </c>
      <c r="E145" s="150" t="s">
        <v>853</v>
      </c>
      <c r="F145" s="151" t="s">
        <v>854</v>
      </c>
      <c r="G145" s="152" t="s">
        <v>463</v>
      </c>
      <c r="H145" s="153">
        <v>1</v>
      </c>
      <c r="I145" s="154"/>
      <c r="J145" s="155">
        <f>ROUND(I145*H145,2)</f>
        <v>0</v>
      </c>
      <c r="K145" s="151" t="s">
        <v>1</v>
      </c>
      <c r="L145" s="33"/>
      <c r="M145" s="156" t="s">
        <v>1</v>
      </c>
      <c r="N145" s="157" t="s">
        <v>40</v>
      </c>
      <c r="O145" s="58"/>
      <c r="P145" s="158">
        <f>O145*H145</f>
        <v>0</v>
      </c>
      <c r="Q145" s="158">
        <v>0</v>
      </c>
      <c r="R145" s="158">
        <f>Q145*H145</f>
        <v>0</v>
      </c>
      <c r="S145" s="158">
        <v>0</v>
      </c>
      <c r="T145" s="159">
        <f>S145*H145</f>
        <v>0</v>
      </c>
      <c r="U145" s="32"/>
      <c r="V145" s="32"/>
      <c r="W145" s="32"/>
      <c r="X145" s="32"/>
      <c r="Y145" s="32"/>
      <c r="Z145" s="32"/>
      <c r="AA145" s="32"/>
      <c r="AB145" s="32"/>
      <c r="AC145" s="32"/>
      <c r="AD145" s="32"/>
      <c r="AE145" s="32"/>
      <c r="AR145" s="160" t="s">
        <v>508</v>
      </c>
      <c r="AT145" s="160" t="s">
        <v>136</v>
      </c>
      <c r="AU145" s="160" t="s">
        <v>83</v>
      </c>
      <c r="AY145" s="17" t="s">
        <v>134</v>
      </c>
      <c r="BE145" s="161">
        <f>IF(N145="základní",J145,0)</f>
        <v>0</v>
      </c>
      <c r="BF145" s="161">
        <f>IF(N145="snížená",J145,0)</f>
        <v>0</v>
      </c>
      <c r="BG145" s="161">
        <f>IF(N145="zákl. přenesená",J145,0)</f>
        <v>0</v>
      </c>
      <c r="BH145" s="161">
        <f>IF(N145="sníž. přenesená",J145,0)</f>
        <v>0</v>
      </c>
      <c r="BI145" s="161">
        <f>IF(N145="nulová",J145,0)</f>
        <v>0</v>
      </c>
      <c r="BJ145" s="17" t="s">
        <v>81</v>
      </c>
      <c r="BK145" s="161">
        <f>ROUND(I145*H145,2)</f>
        <v>0</v>
      </c>
      <c r="BL145" s="17" t="s">
        <v>508</v>
      </c>
      <c r="BM145" s="160" t="s">
        <v>855</v>
      </c>
    </row>
    <row r="146" spans="1:65" s="2" customFormat="1" ht="19.5">
      <c r="A146" s="32"/>
      <c r="B146" s="33"/>
      <c r="C146" s="32"/>
      <c r="D146" s="162" t="s">
        <v>142</v>
      </c>
      <c r="E146" s="32"/>
      <c r="F146" s="163" t="s">
        <v>854</v>
      </c>
      <c r="G146" s="32"/>
      <c r="H146" s="32"/>
      <c r="I146" s="164"/>
      <c r="J146" s="32"/>
      <c r="K146" s="32"/>
      <c r="L146" s="33"/>
      <c r="M146" s="165"/>
      <c r="N146" s="166"/>
      <c r="O146" s="58"/>
      <c r="P146" s="58"/>
      <c r="Q146" s="58"/>
      <c r="R146" s="58"/>
      <c r="S146" s="58"/>
      <c r="T146" s="59"/>
      <c r="U146" s="32"/>
      <c r="V146" s="32"/>
      <c r="W146" s="32"/>
      <c r="X146" s="32"/>
      <c r="Y146" s="32"/>
      <c r="Z146" s="32"/>
      <c r="AA146" s="32"/>
      <c r="AB146" s="32"/>
      <c r="AC146" s="32"/>
      <c r="AD146" s="32"/>
      <c r="AE146" s="32"/>
      <c r="AT146" s="17" t="s">
        <v>142</v>
      </c>
      <c r="AU146" s="17" t="s">
        <v>83</v>
      </c>
    </row>
    <row r="147" spans="1:65" s="2" customFormat="1" ht="19.5">
      <c r="A147" s="32"/>
      <c r="B147" s="33"/>
      <c r="C147" s="32"/>
      <c r="D147" s="162" t="s">
        <v>144</v>
      </c>
      <c r="E147" s="32"/>
      <c r="F147" s="167" t="s">
        <v>839</v>
      </c>
      <c r="G147" s="32"/>
      <c r="H147" s="32"/>
      <c r="I147" s="164"/>
      <c r="J147" s="32"/>
      <c r="K147" s="32"/>
      <c r="L147" s="33"/>
      <c r="M147" s="165"/>
      <c r="N147" s="166"/>
      <c r="O147" s="58"/>
      <c r="P147" s="58"/>
      <c r="Q147" s="58"/>
      <c r="R147" s="58"/>
      <c r="S147" s="58"/>
      <c r="T147" s="59"/>
      <c r="U147" s="32"/>
      <c r="V147" s="32"/>
      <c r="W147" s="32"/>
      <c r="X147" s="32"/>
      <c r="Y147" s="32"/>
      <c r="Z147" s="32"/>
      <c r="AA147" s="32"/>
      <c r="AB147" s="32"/>
      <c r="AC147" s="32"/>
      <c r="AD147" s="32"/>
      <c r="AE147" s="32"/>
      <c r="AT147" s="17" t="s">
        <v>144</v>
      </c>
      <c r="AU147" s="17" t="s">
        <v>83</v>
      </c>
    </row>
    <row r="148" spans="1:65" s="13" customFormat="1" ht="11.25">
      <c r="B148" s="168"/>
      <c r="D148" s="162" t="s">
        <v>146</v>
      </c>
      <c r="E148" s="169" t="s">
        <v>1</v>
      </c>
      <c r="F148" s="170" t="s">
        <v>81</v>
      </c>
      <c r="H148" s="171">
        <v>1</v>
      </c>
      <c r="I148" s="172"/>
      <c r="L148" s="168"/>
      <c r="M148" s="173"/>
      <c r="N148" s="174"/>
      <c r="O148" s="174"/>
      <c r="P148" s="174"/>
      <c r="Q148" s="174"/>
      <c r="R148" s="174"/>
      <c r="S148" s="174"/>
      <c r="T148" s="175"/>
      <c r="AT148" s="169" t="s">
        <v>146</v>
      </c>
      <c r="AU148" s="169" t="s">
        <v>83</v>
      </c>
      <c r="AV148" s="13" t="s">
        <v>83</v>
      </c>
      <c r="AW148" s="13" t="s">
        <v>32</v>
      </c>
      <c r="AX148" s="13" t="s">
        <v>81</v>
      </c>
      <c r="AY148" s="169" t="s">
        <v>134</v>
      </c>
    </row>
    <row r="149" spans="1:65" s="2" customFormat="1" ht="24">
      <c r="A149" s="32"/>
      <c r="B149" s="148"/>
      <c r="C149" s="149" t="s">
        <v>171</v>
      </c>
      <c r="D149" s="149" t="s">
        <v>136</v>
      </c>
      <c r="E149" s="150" t="s">
        <v>856</v>
      </c>
      <c r="F149" s="151" t="s">
        <v>857</v>
      </c>
      <c r="G149" s="152" t="s">
        <v>858</v>
      </c>
      <c r="H149" s="153">
        <v>16</v>
      </c>
      <c r="I149" s="154"/>
      <c r="J149" s="155">
        <f>ROUND(I149*H149,2)</f>
        <v>0</v>
      </c>
      <c r="K149" s="151" t="s">
        <v>1</v>
      </c>
      <c r="L149" s="33"/>
      <c r="M149" s="156" t="s">
        <v>1</v>
      </c>
      <c r="N149" s="157" t="s">
        <v>40</v>
      </c>
      <c r="O149" s="58"/>
      <c r="P149" s="158">
        <f>O149*H149</f>
        <v>0</v>
      </c>
      <c r="Q149" s="158">
        <v>0</v>
      </c>
      <c r="R149" s="158">
        <f>Q149*H149</f>
        <v>0</v>
      </c>
      <c r="S149" s="158">
        <v>0</v>
      </c>
      <c r="T149" s="159">
        <f>S149*H149</f>
        <v>0</v>
      </c>
      <c r="U149" s="32"/>
      <c r="V149" s="32"/>
      <c r="W149" s="32"/>
      <c r="X149" s="32"/>
      <c r="Y149" s="32"/>
      <c r="Z149" s="32"/>
      <c r="AA149" s="32"/>
      <c r="AB149" s="32"/>
      <c r="AC149" s="32"/>
      <c r="AD149" s="32"/>
      <c r="AE149" s="32"/>
      <c r="AR149" s="160" t="s">
        <v>508</v>
      </c>
      <c r="AT149" s="160" t="s">
        <v>136</v>
      </c>
      <c r="AU149" s="160" t="s">
        <v>83</v>
      </c>
      <c r="AY149" s="17" t="s">
        <v>134</v>
      </c>
      <c r="BE149" s="161">
        <f>IF(N149="základní",J149,0)</f>
        <v>0</v>
      </c>
      <c r="BF149" s="161">
        <f>IF(N149="snížená",J149,0)</f>
        <v>0</v>
      </c>
      <c r="BG149" s="161">
        <f>IF(N149="zákl. přenesená",J149,0)</f>
        <v>0</v>
      </c>
      <c r="BH149" s="161">
        <f>IF(N149="sníž. přenesená",J149,0)</f>
        <v>0</v>
      </c>
      <c r="BI149" s="161">
        <f>IF(N149="nulová",J149,0)</f>
        <v>0</v>
      </c>
      <c r="BJ149" s="17" t="s">
        <v>81</v>
      </c>
      <c r="BK149" s="161">
        <f>ROUND(I149*H149,2)</f>
        <v>0</v>
      </c>
      <c r="BL149" s="17" t="s">
        <v>508</v>
      </c>
      <c r="BM149" s="160" t="s">
        <v>859</v>
      </c>
    </row>
    <row r="150" spans="1:65" s="2" customFormat="1" ht="19.5">
      <c r="A150" s="32"/>
      <c r="B150" s="33"/>
      <c r="C150" s="32"/>
      <c r="D150" s="162" t="s">
        <v>142</v>
      </c>
      <c r="E150" s="32"/>
      <c r="F150" s="163" t="s">
        <v>857</v>
      </c>
      <c r="G150" s="32"/>
      <c r="H150" s="32"/>
      <c r="I150" s="164"/>
      <c r="J150" s="32"/>
      <c r="K150" s="32"/>
      <c r="L150" s="33"/>
      <c r="M150" s="165"/>
      <c r="N150" s="166"/>
      <c r="O150" s="58"/>
      <c r="P150" s="58"/>
      <c r="Q150" s="58"/>
      <c r="R150" s="58"/>
      <c r="S150" s="58"/>
      <c r="T150" s="59"/>
      <c r="U150" s="32"/>
      <c r="V150" s="32"/>
      <c r="W150" s="32"/>
      <c r="X150" s="32"/>
      <c r="Y150" s="32"/>
      <c r="Z150" s="32"/>
      <c r="AA150" s="32"/>
      <c r="AB150" s="32"/>
      <c r="AC150" s="32"/>
      <c r="AD150" s="32"/>
      <c r="AE150" s="32"/>
      <c r="AT150" s="17" t="s">
        <v>142</v>
      </c>
      <c r="AU150" s="17" t="s">
        <v>83</v>
      </c>
    </row>
    <row r="151" spans="1:65" s="2" customFormat="1" ht="19.5">
      <c r="A151" s="32"/>
      <c r="B151" s="33"/>
      <c r="C151" s="32"/>
      <c r="D151" s="162" t="s">
        <v>144</v>
      </c>
      <c r="E151" s="32"/>
      <c r="F151" s="167" t="s">
        <v>839</v>
      </c>
      <c r="G151" s="32"/>
      <c r="H151" s="32"/>
      <c r="I151" s="164"/>
      <c r="J151" s="32"/>
      <c r="K151" s="32"/>
      <c r="L151" s="33"/>
      <c r="M151" s="165"/>
      <c r="N151" s="166"/>
      <c r="O151" s="58"/>
      <c r="P151" s="58"/>
      <c r="Q151" s="58"/>
      <c r="R151" s="58"/>
      <c r="S151" s="58"/>
      <c r="T151" s="59"/>
      <c r="U151" s="32"/>
      <c r="V151" s="32"/>
      <c r="W151" s="32"/>
      <c r="X151" s="32"/>
      <c r="Y151" s="32"/>
      <c r="Z151" s="32"/>
      <c r="AA151" s="32"/>
      <c r="AB151" s="32"/>
      <c r="AC151" s="32"/>
      <c r="AD151" s="32"/>
      <c r="AE151" s="32"/>
      <c r="AT151" s="17" t="s">
        <v>144</v>
      </c>
      <c r="AU151" s="17" t="s">
        <v>83</v>
      </c>
    </row>
    <row r="152" spans="1:65" s="13" customFormat="1" ht="11.25">
      <c r="B152" s="168"/>
      <c r="D152" s="162" t="s">
        <v>146</v>
      </c>
      <c r="E152" s="169" t="s">
        <v>1</v>
      </c>
      <c r="F152" s="170" t="s">
        <v>222</v>
      </c>
      <c r="H152" s="171">
        <v>16</v>
      </c>
      <c r="I152" s="172"/>
      <c r="L152" s="168"/>
      <c r="M152" s="173"/>
      <c r="N152" s="174"/>
      <c r="O152" s="174"/>
      <c r="P152" s="174"/>
      <c r="Q152" s="174"/>
      <c r="R152" s="174"/>
      <c r="S152" s="174"/>
      <c r="T152" s="175"/>
      <c r="AT152" s="169" t="s">
        <v>146</v>
      </c>
      <c r="AU152" s="169" t="s">
        <v>83</v>
      </c>
      <c r="AV152" s="13" t="s">
        <v>83</v>
      </c>
      <c r="AW152" s="13" t="s">
        <v>32</v>
      </c>
      <c r="AX152" s="13" t="s">
        <v>81</v>
      </c>
      <c r="AY152" s="169" t="s">
        <v>134</v>
      </c>
    </row>
    <row r="153" spans="1:65" s="2" customFormat="1" ht="36">
      <c r="A153" s="32"/>
      <c r="B153" s="148"/>
      <c r="C153" s="149" t="s">
        <v>177</v>
      </c>
      <c r="D153" s="149" t="s">
        <v>136</v>
      </c>
      <c r="E153" s="150" t="s">
        <v>860</v>
      </c>
      <c r="F153" s="151" t="s">
        <v>861</v>
      </c>
      <c r="G153" s="152" t="s">
        <v>858</v>
      </c>
      <c r="H153" s="153">
        <v>24</v>
      </c>
      <c r="I153" s="154"/>
      <c r="J153" s="155">
        <f>ROUND(I153*H153,2)</f>
        <v>0</v>
      </c>
      <c r="K153" s="151" t="s">
        <v>1</v>
      </c>
      <c r="L153" s="33"/>
      <c r="M153" s="156" t="s">
        <v>1</v>
      </c>
      <c r="N153" s="157" t="s">
        <v>40</v>
      </c>
      <c r="O153" s="58"/>
      <c r="P153" s="158">
        <f>O153*H153</f>
        <v>0</v>
      </c>
      <c r="Q153" s="158">
        <v>0</v>
      </c>
      <c r="R153" s="158">
        <f>Q153*H153</f>
        <v>0</v>
      </c>
      <c r="S153" s="158">
        <v>0</v>
      </c>
      <c r="T153" s="159">
        <f>S153*H153</f>
        <v>0</v>
      </c>
      <c r="U153" s="32"/>
      <c r="V153" s="32"/>
      <c r="W153" s="32"/>
      <c r="X153" s="32"/>
      <c r="Y153" s="32"/>
      <c r="Z153" s="32"/>
      <c r="AA153" s="32"/>
      <c r="AB153" s="32"/>
      <c r="AC153" s="32"/>
      <c r="AD153" s="32"/>
      <c r="AE153" s="32"/>
      <c r="AR153" s="160" t="s">
        <v>508</v>
      </c>
      <c r="AT153" s="160" t="s">
        <v>136</v>
      </c>
      <c r="AU153" s="160" t="s">
        <v>83</v>
      </c>
      <c r="AY153" s="17" t="s">
        <v>134</v>
      </c>
      <c r="BE153" s="161">
        <f>IF(N153="základní",J153,0)</f>
        <v>0</v>
      </c>
      <c r="BF153" s="161">
        <f>IF(N153="snížená",J153,0)</f>
        <v>0</v>
      </c>
      <c r="BG153" s="161">
        <f>IF(N153="zákl. přenesená",J153,0)</f>
        <v>0</v>
      </c>
      <c r="BH153" s="161">
        <f>IF(N153="sníž. přenesená",J153,0)</f>
        <v>0</v>
      </c>
      <c r="BI153" s="161">
        <f>IF(N153="nulová",J153,0)</f>
        <v>0</v>
      </c>
      <c r="BJ153" s="17" t="s">
        <v>81</v>
      </c>
      <c r="BK153" s="161">
        <f>ROUND(I153*H153,2)</f>
        <v>0</v>
      </c>
      <c r="BL153" s="17" t="s">
        <v>508</v>
      </c>
      <c r="BM153" s="160" t="s">
        <v>862</v>
      </c>
    </row>
    <row r="154" spans="1:65" s="2" customFormat="1" ht="19.5">
      <c r="A154" s="32"/>
      <c r="B154" s="33"/>
      <c r="C154" s="32"/>
      <c r="D154" s="162" t="s">
        <v>142</v>
      </c>
      <c r="E154" s="32"/>
      <c r="F154" s="163" t="s">
        <v>861</v>
      </c>
      <c r="G154" s="32"/>
      <c r="H154" s="32"/>
      <c r="I154" s="164"/>
      <c r="J154" s="32"/>
      <c r="K154" s="32"/>
      <c r="L154" s="33"/>
      <c r="M154" s="165"/>
      <c r="N154" s="166"/>
      <c r="O154" s="58"/>
      <c r="P154" s="58"/>
      <c r="Q154" s="58"/>
      <c r="R154" s="58"/>
      <c r="S154" s="58"/>
      <c r="T154" s="59"/>
      <c r="U154" s="32"/>
      <c r="V154" s="32"/>
      <c r="W154" s="32"/>
      <c r="X154" s="32"/>
      <c r="Y154" s="32"/>
      <c r="Z154" s="32"/>
      <c r="AA154" s="32"/>
      <c r="AB154" s="32"/>
      <c r="AC154" s="32"/>
      <c r="AD154" s="32"/>
      <c r="AE154" s="32"/>
      <c r="AT154" s="17" t="s">
        <v>142</v>
      </c>
      <c r="AU154" s="17" t="s">
        <v>83</v>
      </c>
    </row>
    <row r="155" spans="1:65" s="2" customFormat="1" ht="19.5">
      <c r="A155" s="32"/>
      <c r="B155" s="33"/>
      <c r="C155" s="32"/>
      <c r="D155" s="162" t="s">
        <v>144</v>
      </c>
      <c r="E155" s="32"/>
      <c r="F155" s="167" t="s">
        <v>839</v>
      </c>
      <c r="G155" s="32"/>
      <c r="H155" s="32"/>
      <c r="I155" s="164"/>
      <c r="J155" s="32"/>
      <c r="K155" s="32"/>
      <c r="L155" s="33"/>
      <c r="M155" s="165"/>
      <c r="N155" s="166"/>
      <c r="O155" s="58"/>
      <c r="P155" s="58"/>
      <c r="Q155" s="58"/>
      <c r="R155" s="58"/>
      <c r="S155" s="58"/>
      <c r="T155" s="59"/>
      <c r="U155" s="32"/>
      <c r="V155" s="32"/>
      <c r="W155" s="32"/>
      <c r="X155" s="32"/>
      <c r="Y155" s="32"/>
      <c r="Z155" s="32"/>
      <c r="AA155" s="32"/>
      <c r="AB155" s="32"/>
      <c r="AC155" s="32"/>
      <c r="AD155" s="32"/>
      <c r="AE155" s="32"/>
      <c r="AT155" s="17" t="s">
        <v>144</v>
      </c>
      <c r="AU155" s="17" t="s">
        <v>83</v>
      </c>
    </row>
    <row r="156" spans="1:65" s="13" customFormat="1" ht="11.25">
      <c r="B156" s="168"/>
      <c r="D156" s="162" t="s">
        <v>146</v>
      </c>
      <c r="E156" s="169" t="s">
        <v>1</v>
      </c>
      <c r="F156" s="170" t="s">
        <v>268</v>
      </c>
      <c r="H156" s="171">
        <v>24</v>
      </c>
      <c r="I156" s="172"/>
      <c r="L156" s="168"/>
      <c r="M156" s="205"/>
      <c r="N156" s="206"/>
      <c r="O156" s="206"/>
      <c r="P156" s="206"/>
      <c r="Q156" s="206"/>
      <c r="R156" s="206"/>
      <c r="S156" s="206"/>
      <c r="T156" s="207"/>
      <c r="AT156" s="169" t="s">
        <v>146</v>
      </c>
      <c r="AU156" s="169" t="s">
        <v>83</v>
      </c>
      <c r="AV156" s="13" t="s">
        <v>83</v>
      </c>
      <c r="AW156" s="13" t="s">
        <v>32</v>
      </c>
      <c r="AX156" s="13" t="s">
        <v>81</v>
      </c>
      <c r="AY156" s="169" t="s">
        <v>134</v>
      </c>
    </row>
    <row r="157" spans="1:65" s="2" customFormat="1" ht="6.95" customHeight="1">
      <c r="A157" s="32"/>
      <c r="B157" s="47"/>
      <c r="C157" s="48"/>
      <c r="D157" s="48"/>
      <c r="E157" s="48"/>
      <c r="F157" s="48"/>
      <c r="G157" s="48"/>
      <c r="H157" s="48"/>
      <c r="I157" s="48"/>
      <c r="J157" s="48"/>
      <c r="K157" s="48"/>
      <c r="L157" s="33"/>
      <c r="M157" s="32"/>
      <c r="O157" s="32"/>
      <c r="P157" s="32"/>
      <c r="Q157" s="32"/>
      <c r="R157" s="32"/>
      <c r="S157" s="32"/>
      <c r="T157" s="32"/>
      <c r="U157" s="32"/>
      <c r="V157" s="32"/>
      <c r="W157" s="32"/>
      <c r="X157" s="32"/>
      <c r="Y157" s="32"/>
      <c r="Z157" s="32"/>
      <c r="AA157" s="32"/>
      <c r="AB157" s="32"/>
      <c r="AC157" s="32"/>
      <c r="AD157" s="32"/>
      <c r="AE157" s="32"/>
    </row>
  </sheetData>
  <autoFilter ref="C121:K156" xr:uid="{00000000-0009-0000-0000-000004000000}"/>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8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50" t="s">
        <v>5</v>
      </c>
      <c r="M2" s="235"/>
      <c r="N2" s="235"/>
      <c r="O2" s="235"/>
      <c r="P2" s="235"/>
      <c r="Q2" s="235"/>
      <c r="R2" s="235"/>
      <c r="S2" s="235"/>
      <c r="T2" s="235"/>
      <c r="U2" s="235"/>
      <c r="V2" s="235"/>
      <c r="AT2" s="17" t="s">
        <v>100</v>
      </c>
    </row>
    <row r="3" spans="1:46" s="1" customFormat="1" ht="6.95" customHeight="1">
      <c r="B3" s="18"/>
      <c r="C3" s="19"/>
      <c r="D3" s="19"/>
      <c r="E3" s="19"/>
      <c r="F3" s="19"/>
      <c r="G3" s="19"/>
      <c r="H3" s="19"/>
      <c r="I3" s="19"/>
      <c r="J3" s="19"/>
      <c r="K3" s="19"/>
      <c r="L3" s="20"/>
      <c r="AT3" s="17" t="s">
        <v>83</v>
      </c>
    </row>
    <row r="4" spans="1:46" s="1" customFormat="1" ht="24.95" customHeight="1">
      <c r="B4" s="20"/>
      <c r="D4" s="21" t="s">
        <v>101</v>
      </c>
      <c r="L4" s="20"/>
      <c r="M4" s="98" t="s">
        <v>10</v>
      </c>
      <c r="AT4" s="17" t="s">
        <v>3</v>
      </c>
    </row>
    <row r="5" spans="1:46" s="1" customFormat="1" ht="6.95" customHeight="1">
      <c r="B5" s="20"/>
      <c r="L5" s="20"/>
    </row>
    <row r="6" spans="1:46" s="1" customFormat="1" ht="12" customHeight="1">
      <c r="B6" s="20"/>
      <c r="D6" s="27" t="s">
        <v>16</v>
      </c>
      <c r="L6" s="20"/>
    </row>
    <row r="7" spans="1:46" s="1" customFormat="1" ht="16.5" customHeight="1">
      <c r="B7" s="20"/>
      <c r="E7" s="251" t="str">
        <f>'Rekapitulace stavby'!K6</f>
        <v>Úprava hráze v Rájecké remíze v Karviné Ráji</v>
      </c>
      <c r="F7" s="252"/>
      <c r="G7" s="252"/>
      <c r="H7" s="252"/>
      <c r="L7" s="20"/>
    </row>
    <row r="8" spans="1:46" s="1" customFormat="1" ht="12" customHeight="1">
      <c r="B8" s="20"/>
      <c r="D8" s="27" t="s">
        <v>102</v>
      </c>
      <c r="L8" s="20"/>
    </row>
    <row r="9" spans="1:46" s="2" customFormat="1" ht="16.5" customHeight="1">
      <c r="A9" s="32"/>
      <c r="B9" s="33"/>
      <c r="C9" s="32"/>
      <c r="D9" s="32"/>
      <c r="E9" s="251" t="s">
        <v>103</v>
      </c>
      <c r="F9" s="253"/>
      <c r="G9" s="253"/>
      <c r="H9" s="253"/>
      <c r="I9" s="32"/>
      <c r="J9" s="32"/>
      <c r="K9" s="32"/>
      <c r="L9" s="42"/>
      <c r="S9" s="32"/>
      <c r="T9" s="32"/>
      <c r="U9" s="32"/>
      <c r="V9" s="32"/>
      <c r="W9" s="32"/>
      <c r="X9" s="32"/>
      <c r="Y9" s="32"/>
      <c r="Z9" s="32"/>
      <c r="AA9" s="32"/>
      <c r="AB9" s="32"/>
      <c r="AC9" s="32"/>
      <c r="AD9" s="32"/>
      <c r="AE9" s="32"/>
    </row>
    <row r="10" spans="1:46" s="2" customFormat="1" ht="12" customHeight="1">
      <c r="A10" s="32"/>
      <c r="B10" s="33"/>
      <c r="C10" s="32"/>
      <c r="D10" s="27" t="s">
        <v>104</v>
      </c>
      <c r="E10" s="32"/>
      <c r="F10" s="32"/>
      <c r="G10" s="32"/>
      <c r="H10" s="32"/>
      <c r="I10" s="32"/>
      <c r="J10" s="32"/>
      <c r="K10" s="32"/>
      <c r="L10" s="42"/>
      <c r="S10" s="32"/>
      <c r="T10" s="32"/>
      <c r="U10" s="32"/>
      <c r="V10" s="32"/>
      <c r="W10" s="32"/>
      <c r="X10" s="32"/>
      <c r="Y10" s="32"/>
      <c r="Z10" s="32"/>
      <c r="AA10" s="32"/>
      <c r="AB10" s="32"/>
      <c r="AC10" s="32"/>
      <c r="AD10" s="32"/>
      <c r="AE10" s="32"/>
    </row>
    <row r="11" spans="1:46" s="2" customFormat="1" ht="16.5" customHeight="1">
      <c r="A11" s="32"/>
      <c r="B11" s="33"/>
      <c r="C11" s="32"/>
      <c r="D11" s="32"/>
      <c r="E11" s="208" t="s">
        <v>863</v>
      </c>
      <c r="F11" s="253"/>
      <c r="G11" s="253"/>
      <c r="H11" s="253"/>
      <c r="I11" s="32"/>
      <c r="J11" s="32"/>
      <c r="K11" s="32"/>
      <c r="L11" s="42"/>
      <c r="S11" s="32"/>
      <c r="T11" s="32"/>
      <c r="U11" s="32"/>
      <c r="V11" s="32"/>
      <c r="W11" s="32"/>
      <c r="X11" s="32"/>
      <c r="Y11" s="32"/>
      <c r="Z11" s="32"/>
      <c r="AA11" s="32"/>
      <c r="AB11" s="32"/>
      <c r="AC11" s="32"/>
      <c r="AD11" s="32"/>
      <c r="AE11" s="32"/>
    </row>
    <row r="12" spans="1:46" s="2" customFormat="1" ht="11.25">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46"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46" s="2" customFormat="1" ht="12" customHeight="1">
      <c r="A14" s="32"/>
      <c r="B14" s="33"/>
      <c r="C14" s="32"/>
      <c r="D14" s="27" t="s">
        <v>20</v>
      </c>
      <c r="E14" s="32"/>
      <c r="F14" s="25" t="s">
        <v>21</v>
      </c>
      <c r="G14" s="32"/>
      <c r="H14" s="32"/>
      <c r="I14" s="27" t="s">
        <v>22</v>
      </c>
      <c r="J14" s="55" t="str">
        <f>'Rekapitulace stavby'!AN8</f>
        <v>22. 6. 2021</v>
      </c>
      <c r="K14" s="32"/>
      <c r="L14" s="42"/>
      <c r="S14" s="32"/>
      <c r="T14" s="32"/>
      <c r="U14" s="32"/>
      <c r="V14" s="32"/>
      <c r="W14" s="32"/>
      <c r="X14" s="32"/>
      <c r="Y14" s="32"/>
      <c r="Z14" s="32"/>
      <c r="AA14" s="32"/>
      <c r="AB14" s="32"/>
      <c r="AC14" s="32"/>
      <c r="AD14" s="32"/>
      <c r="AE14" s="32"/>
    </row>
    <row r="15" spans="1:46"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46" s="2" customFormat="1" ht="12" customHeight="1">
      <c r="A16" s="32"/>
      <c r="B16" s="33"/>
      <c r="C16" s="32"/>
      <c r="D16" s="27" t="s">
        <v>24</v>
      </c>
      <c r="E16" s="32"/>
      <c r="F16" s="32"/>
      <c r="G16" s="32"/>
      <c r="H16" s="32"/>
      <c r="I16" s="27" t="s">
        <v>25</v>
      </c>
      <c r="J16" s="25" t="s">
        <v>1</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26</v>
      </c>
      <c r="F17" s="32"/>
      <c r="G17" s="32"/>
      <c r="H17" s="32"/>
      <c r="I17" s="27" t="s">
        <v>27</v>
      </c>
      <c r="J17" s="25" t="s">
        <v>1</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4" t="str">
        <f>'Rekapitulace stavby'!E14</f>
        <v>Vyplň údaj</v>
      </c>
      <c r="F20" s="234"/>
      <c r="G20" s="234"/>
      <c r="H20" s="23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27</v>
      </c>
      <c r="J23" s="25" t="s">
        <v>1</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c r="A29" s="99"/>
      <c r="B29" s="100"/>
      <c r="C29" s="99"/>
      <c r="D29" s="99"/>
      <c r="E29" s="239" t="s">
        <v>1</v>
      </c>
      <c r="F29" s="239"/>
      <c r="G29" s="239"/>
      <c r="H29" s="23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ROUND(J136, 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ROUND((SUM(BE136:BE183)),  2)</f>
        <v>0</v>
      </c>
      <c r="G35" s="32"/>
      <c r="H35" s="32"/>
      <c r="I35" s="105">
        <v>0.21</v>
      </c>
      <c r="J35" s="104">
        <f>ROUND(((SUM(BE136:BE183))*I35),  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ROUND((SUM(BF136:BF183)),  2)</f>
        <v>0</v>
      </c>
      <c r="G36" s="32"/>
      <c r="H36" s="32"/>
      <c r="I36" s="105">
        <v>0.15</v>
      </c>
      <c r="J36" s="104">
        <f>ROUND(((SUM(BF136:BF183))*I36),  2)</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42</v>
      </c>
      <c r="F37" s="104">
        <f>ROUND((SUM(BG136:BG183)),  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hidden="1" customHeight="1">
      <c r="A38" s="32"/>
      <c r="B38" s="33"/>
      <c r="C38" s="32"/>
      <c r="D38" s="32"/>
      <c r="E38" s="27" t="s">
        <v>43</v>
      </c>
      <c r="F38" s="104">
        <f>ROUND((SUM(BH136:BH183)),  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hidden="1" customHeight="1">
      <c r="A39" s="32"/>
      <c r="B39" s="33"/>
      <c r="C39" s="32"/>
      <c r="D39" s="32"/>
      <c r="E39" s="27" t="s">
        <v>44</v>
      </c>
      <c r="F39" s="104">
        <f>ROUND((SUM(BI136:BI183)),  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42"/>
      <c r="D50" s="43" t="s">
        <v>48</v>
      </c>
      <c r="E50" s="44"/>
      <c r="F50" s="44"/>
      <c r="G50" s="43" t="s">
        <v>49</v>
      </c>
      <c r="H50" s="44"/>
      <c r="I50" s="44"/>
      <c r="J50" s="44"/>
      <c r="K50" s="44"/>
      <c r="L50" s="4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1:31" ht="11.25">
      <c r="B62" s="20"/>
      <c r="L62" s="20"/>
    </row>
    <row r="63" spans="1:31" ht="11.25">
      <c r="B63" s="20"/>
      <c r="L63" s="20"/>
    </row>
    <row r="64" spans="1:31" ht="11.25">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1" t="str">
        <f>E7</f>
        <v>Úprava hráze v Rájecké remíze v Karviné Ráji</v>
      </c>
      <c r="F85" s="252"/>
      <c r="G85" s="252"/>
      <c r="H85" s="252"/>
      <c r="I85" s="32"/>
      <c r="J85" s="32"/>
      <c r="K85" s="32"/>
      <c r="L85" s="42"/>
      <c r="S85" s="32"/>
      <c r="T85" s="32"/>
      <c r="U85" s="32"/>
      <c r="V85" s="32"/>
      <c r="W85" s="32"/>
      <c r="X85" s="32"/>
      <c r="Y85" s="32"/>
      <c r="Z85" s="32"/>
      <c r="AA85" s="32"/>
      <c r="AB85" s="32"/>
      <c r="AC85" s="32"/>
      <c r="AD85" s="32"/>
      <c r="AE85" s="32"/>
    </row>
    <row r="86" spans="1:31" s="1" customFormat="1" ht="12" customHeight="1">
      <c r="B86" s="20"/>
      <c r="C86" s="27" t="s">
        <v>102</v>
      </c>
      <c r="L86" s="20"/>
    </row>
    <row r="87" spans="1:31" s="2" customFormat="1" ht="16.5" customHeight="1">
      <c r="A87" s="32"/>
      <c r="B87" s="33"/>
      <c r="C87" s="32"/>
      <c r="D87" s="32"/>
      <c r="E87" s="251" t="s">
        <v>103</v>
      </c>
      <c r="F87" s="253"/>
      <c r="G87" s="253"/>
      <c r="H87" s="253"/>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104</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08" t="str">
        <f>E11</f>
        <v>005 - Ostatní a vedlejší náklady</v>
      </c>
      <c r="F89" s="253"/>
      <c r="G89" s="253"/>
      <c r="H89" s="253"/>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22. 6. 2021</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2" customHeight="1">
      <c r="A93" s="32"/>
      <c r="B93" s="33"/>
      <c r="C93" s="27" t="s">
        <v>24</v>
      </c>
      <c r="D93" s="32"/>
      <c r="E93" s="32"/>
      <c r="F93" s="25" t="str">
        <f>E17</f>
        <v>Statutární město Karviná</v>
      </c>
      <c r="G93" s="32"/>
      <c r="H93" s="32"/>
      <c r="I93" s="27" t="s">
        <v>30</v>
      </c>
      <c r="J93" s="30" t="str">
        <f>E23</f>
        <v>KBprojekt Aqua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107</v>
      </c>
      <c r="D96" s="106"/>
      <c r="E96" s="106"/>
      <c r="F96" s="106"/>
      <c r="G96" s="106"/>
      <c r="H96" s="106"/>
      <c r="I96" s="106"/>
      <c r="J96" s="115" t="s">
        <v>108</v>
      </c>
      <c r="K96" s="106"/>
      <c r="L96" s="42"/>
      <c r="S96" s="32"/>
      <c r="T96" s="32"/>
      <c r="U96" s="32"/>
      <c r="V96" s="32"/>
      <c r="W96" s="32"/>
      <c r="X96" s="32"/>
      <c r="Y96" s="32"/>
      <c r="Z96" s="32"/>
      <c r="AA96" s="32"/>
      <c r="AB96" s="32"/>
      <c r="AC96" s="32"/>
      <c r="AD96" s="32"/>
      <c r="AE96" s="32"/>
    </row>
    <row r="97" spans="1:47"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109</v>
      </c>
      <c r="D98" s="32"/>
      <c r="E98" s="32"/>
      <c r="F98" s="32"/>
      <c r="G98" s="32"/>
      <c r="H98" s="32"/>
      <c r="I98" s="32"/>
      <c r="J98" s="71">
        <f>J136</f>
        <v>0</v>
      </c>
      <c r="K98" s="32"/>
      <c r="L98" s="42"/>
      <c r="S98" s="32"/>
      <c r="T98" s="32"/>
      <c r="U98" s="32"/>
      <c r="V98" s="32"/>
      <c r="W98" s="32"/>
      <c r="X98" s="32"/>
      <c r="Y98" s="32"/>
      <c r="Z98" s="32"/>
      <c r="AA98" s="32"/>
      <c r="AB98" s="32"/>
      <c r="AC98" s="32"/>
      <c r="AD98" s="32"/>
      <c r="AE98" s="32"/>
      <c r="AU98" s="17" t="s">
        <v>110</v>
      </c>
    </row>
    <row r="99" spans="1:47" s="9" customFormat="1" ht="24.95" customHeight="1">
      <c r="B99" s="117"/>
      <c r="D99" s="118" t="s">
        <v>111</v>
      </c>
      <c r="E99" s="119"/>
      <c r="F99" s="119"/>
      <c r="G99" s="119"/>
      <c r="H99" s="119"/>
      <c r="I99" s="119"/>
      <c r="J99" s="120">
        <f>J137</f>
        <v>0</v>
      </c>
      <c r="L99" s="117"/>
    </row>
    <row r="100" spans="1:47" s="10" customFormat="1" ht="19.899999999999999" customHeight="1">
      <c r="B100" s="121"/>
      <c r="D100" s="122" t="s">
        <v>864</v>
      </c>
      <c r="E100" s="123"/>
      <c r="F100" s="123"/>
      <c r="G100" s="123"/>
      <c r="H100" s="123"/>
      <c r="I100" s="123"/>
      <c r="J100" s="124">
        <f>J138</f>
        <v>0</v>
      </c>
      <c r="L100" s="121"/>
    </row>
    <row r="101" spans="1:47" s="10" customFormat="1" ht="14.85" customHeight="1">
      <c r="B101" s="121"/>
      <c r="D101" s="122" t="s">
        <v>865</v>
      </c>
      <c r="E101" s="123"/>
      <c r="F101" s="123"/>
      <c r="G101" s="123"/>
      <c r="H101" s="123"/>
      <c r="I101" s="123"/>
      <c r="J101" s="124">
        <f>J139</f>
        <v>0</v>
      </c>
      <c r="L101" s="121"/>
    </row>
    <row r="102" spans="1:47" s="10" customFormat="1" ht="14.85" customHeight="1">
      <c r="B102" s="121"/>
      <c r="D102" s="122" t="s">
        <v>866</v>
      </c>
      <c r="E102" s="123"/>
      <c r="F102" s="123"/>
      <c r="G102" s="123"/>
      <c r="H102" s="123"/>
      <c r="I102" s="123"/>
      <c r="J102" s="124">
        <f>J144</f>
        <v>0</v>
      </c>
      <c r="L102" s="121"/>
    </row>
    <row r="103" spans="1:47" s="10" customFormat="1" ht="14.85" customHeight="1">
      <c r="B103" s="121"/>
      <c r="D103" s="122" t="s">
        <v>867</v>
      </c>
      <c r="E103" s="123"/>
      <c r="F103" s="123"/>
      <c r="G103" s="123"/>
      <c r="H103" s="123"/>
      <c r="I103" s="123"/>
      <c r="J103" s="124">
        <f>J150</f>
        <v>0</v>
      </c>
      <c r="L103" s="121"/>
    </row>
    <row r="104" spans="1:47" s="10" customFormat="1" ht="19.899999999999999" customHeight="1">
      <c r="B104" s="121"/>
      <c r="D104" s="122" t="s">
        <v>868</v>
      </c>
      <c r="E104" s="123"/>
      <c r="F104" s="123"/>
      <c r="G104" s="123"/>
      <c r="H104" s="123"/>
      <c r="I104" s="123"/>
      <c r="J104" s="124">
        <f>J153</f>
        <v>0</v>
      </c>
      <c r="L104" s="121"/>
    </row>
    <row r="105" spans="1:47" s="10" customFormat="1" ht="14.85" customHeight="1">
      <c r="B105" s="121"/>
      <c r="D105" s="122" t="s">
        <v>869</v>
      </c>
      <c r="E105" s="123"/>
      <c r="F105" s="123"/>
      <c r="G105" s="123"/>
      <c r="H105" s="123"/>
      <c r="I105" s="123"/>
      <c r="J105" s="124">
        <f>J154</f>
        <v>0</v>
      </c>
      <c r="L105" s="121"/>
    </row>
    <row r="106" spans="1:47" s="10" customFormat="1" ht="19.899999999999999" customHeight="1">
      <c r="B106" s="121"/>
      <c r="D106" s="122" t="s">
        <v>870</v>
      </c>
      <c r="E106" s="123"/>
      <c r="F106" s="123"/>
      <c r="G106" s="123"/>
      <c r="H106" s="123"/>
      <c r="I106" s="123"/>
      <c r="J106" s="124">
        <f>J157</f>
        <v>0</v>
      </c>
      <c r="L106" s="121"/>
    </row>
    <row r="107" spans="1:47" s="10" customFormat="1" ht="14.85" customHeight="1">
      <c r="B107" s="121"/>
      <c r="D107" s="122" t="s">
        <v>871</v>
      </c>
      <c r="E107" s="123"/>
      <c r="F107" s="123"/>
      <c r="G107" s="123"/>
      <c r="H107" s="123"/>
      <c r="I107" s="123"/>
      <c r="J107" s="124">
        <f>J158</f>
        <v>0</v>
      </c>
      <c r="L107" s="121"/>
    </row>
    <row r="108" spans="1:47" s="10" customFormat="1" ht="14.85" customHeight="1">
      <c r="B108" s="121"/>
      <c r="D108" s="122" t="s">
        <v>872</v>
      </c>
      <c r="E108" s="123"/>
      <c r="F108" s="123"/>
      <c r="G108" s="123"/>
      <c r="H108" s="123"/>
      <c r="I108" s="123"/>
      <c r="J108" s="124">
        <f>J161</f>
        <v>0</v>
      </c>
      <c r="L108" s="121"/>
    </row>
    <row r="109" spans="1:47" s="10" customFormat="1" ht="14.85" customHeight="1">
      <c r="B109" s="121"/>
      <c r="D109" s="122" t="s">
        <v>873</v>
      </c>
      <c r="E109" s="123"/>
      <c r="F109" s="123"/>
      <c r="G109" s="123"/>
      <c r="H109" s="123"/>
      <c r="I109" s="123"/>
      <c r="J109" s="124">
        <f>J164</f>
        <v>0</v>
      </c>
      <c r="L109" s="121"/>
    </row>
    <row r="110" spans="1:47" s="10" customFormat="1" ht="14.85" customHeight="1">
      <c r="B110" s="121"/>
      <c r="D110" s="122" t="s">
        <v>874</v>
      </c>
      <c r="E110" s="123"/>
      <c r="F110" s="123"/>
      <c r="G110" s="123"/>
      <c r="H110" s="123"/>
      <c r="I110" s="123"/>
      <c r="J110" s="124">
        <f>J167</f>
        <v>0</v>
      </c>
      <c r="L110" s="121"/>
    </row>
    <row r="111" spans="1:47" s="10" customFormat="1" ht="14.85" customHeight="1">
      <c r="B111" s="121"/>
      <c r="D111" s="122" t="s">
        <v>875</v>
      </c>
      <c r="E111" s="123"/>
      <c r="F111" s="123"/>
      <c r="G111" s="123"/>
      <c r="H111" s="123"/>
      <c r="I111" s="123"/>
      <c r="J111" s="124">
        <f>J170</f>
        <v>0</v>
      </c>
      <c r="L111" s="121"/>
    </row>
    <row r="112" spans="1:47" s="10" customFormat="1" ht="14.85" customHeight="1">
      <c r="B112" s="121"/>
      <c r="D112" s="122" t="s">
        <v>876</v>
      </c>
      <c r="E112" s="123"/>
      <c r="F112" s="123"/>
      <c r="G112" s="123"/>
      <c r="H112" s="123"/>
      <c r="I112" s="123"/>
      <c r="J112" s="124">
        <f>J173</f>
        <v>0</v>
      </c>
      <c r="L112" s="121"/>
    </row>
    <row r="113" spans="1:31" s="10" customFormat="1" ht="14.85" customHeight="1">
      <c r="B113" s="121"/>
      <c r="D113" s="122" t="s">
        <v>877</v>
      </c>
      <c r="E113" s="123"/>
      <c r="F113" s="123"/>
      <c r="G113" s="123"/>
      <c r="H113" s="123"/>
      <c r="I113" s="123"/>
      <c r="J113" s="124">
        <f>J178</f>
        <v>0</v>
      </c>
      <c r="L113" s="121"/>
    </row>
    <row r="114" spans="1:31" s="10" customFormat="1" ht="14.85" customHeight="1">
      <c r="B114" s="121"/>
      <c r="D114" s="122" t="s">
        <v>878</v>
      </c>
      <c r="E114" s="123"/>
      <c r="F114" s="123"/>
      <c r="G114" s="123"/>
      <c r="H114" s="123"/>
      <c r="I114" s="123"/>
      <c r="J114" s="124">
        <f>J181</f>
        <v>0</v>
      </c>
      <c r="L114" s="121"/>
    </row>
    <row r="115" spans="1:31" s="2" customFormat="1" ht="21.7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47"/>
      <c r="C116" s="48"/>
      <c r="D116" s="48"/>
      <c r="E116" s="48"/>
      <c r="F116" s="48"/>
      <c r="G116" s="48"/>
      <c r="H116" s="48"/>
      <c r="I116" s="48"/>
      <c r="J116" s="48"/>
      <c r="K116" s="48"/>
      <c r="L116" s="42"/>
      <c r="S116" s="32"/>
      <c r="T116" s="32"/>
      <c r="U116" s="32"/>
      <c r="V116" s="32"/>
      <c r="W116" s="32"/>
      <c r="X116" s="32"/>
      <c r="Y116" s="32"/>
      <c r="Z116" s="32"/>
      <c r="AA116" s="32"/>
      <c r="AB116" s="32"/>
      <c r="AC116" s="32"/>
      <c r="AD116" s="32"/>
      <c r="AE116" s="32"/>
    </row>
    <row r="120" spans="1:31" s="2" customFormat="1" ht="6.95" customHeight="1">
      <c r="A120" s="32"/>
      <c r="B120" s="49"/>
      <c r="C120" s="50"/>
      <c r="D120" s="50"/>
      <c r="E120" s="50"/>
      <c r="F120" s="50"/>
      <c r="G120" s="50"/>
      <c r="H120" s="50"/>
      <c r="I120" s="50"/>
      <c r="J120" s="50"/>
      <c r="K120" s="50"/>
      <c r="L120" s="42"/>
      <c r="S120" s="32"/>
      <c r="T120" s="32"/>
      <c r="U120" s="32"/>
      <c r="V120" s="32"/>
      <c r="W120" s="32"/>
      <c r="X120" s="32"/>
      <c r="Y120" s="32"/>
      <c r="Z120" s="32"/>
      <c r="AA120" s="32"/>
      <c r="AB120" s="32"/>
      <c r="AC120" s="32"/>
      <c r="AD120" s="32"/>
      <c r="AE120" s="32"/>
    </row>
    <row r="121" spans="1:31" s="2" customFormat="1" ht="24.95" customHeight="1">
      <c r="A121" s="32"/>
      <c r="B121" s="33"/>
      <c r="C121" s="21" t="s">
        <v>119</v>
      </c>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6.9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2" customFormat="1" ht="12" customHeight="1">
      <c r="A123" s="32"/>
      <c r="B123" s="33"/>
      <c r="C123" s="27" t="s">
        <v>16</v>
      </c>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6.5" customHeight="1">
      <c r="A124" s="32"/>
      <c r="B124" s="33"/>
      <c r="C124" s="32"/>
      <c r="D124" s="32"/>
      <c r="E124" s="251" t="str">
        <f>E7</f>
        <v>Úprava hráze v Rájecké remíze v Karviné Ráji</v>
      </c>
      <c r="F124" s="252"/>
      <c r="G124" s="252"/>
      <c r="H124" s="252"/>
      <c r="I124" s="32"/>
      <c r="J124" s="32"/>
      <c r="K124" s="32"/>
      <c r="L124" s="42"/>
      <c r="S124" s="32"/>
      <c r="T124" s="32"/>
      <c r="U124" s="32"/>
      <c r="V124" s="32"/>
      <c r="W124" s="32"/>
      <c r="X124" s="32"/>
      <c r="Y124" s="32"/>
      <c r="Z124" s="32"/>
      <c r="AA124" s="32"/>
      <c r="AB124" s="32"/>
      <c r="AC124" s="32"/>
      <c r="AD124" s="32"/>
      <c r="AE124" s="32"/>
    </row>
    <row r="125" spans="1:31" s="1" customFormat="1" ht="12" customHeight="1">
      <c r="B125" s="20"/>
      <c r="C125" s="27" t="s">
        <v>102</v>
      </c>
      <c r="L125" s="20"/>
    </row>
    <row r="126" spans="1:31" s="2" customFormat="1" ht="16.5" customHeight="1">
      <c r="A126" s="32"/>
      <c r="B126" s="33"/>
      <c r="C126" s="32"/>
      <c r="D126" s="32"/>
      <c r="E126" s="251" t="s">
        <v>103</v>
      </c>
      <c r="F126" s="253"/>
      <c r="G126" s="253"/>
      <c r="H126" s="253"/>
      <c r="I126" s="32"/>
      <c r="J126" s="32"/>
      <c r="K126" s="32"/>
      <c r="L126" s="42"/>
      <c r="S126" s="32"/>
      <c r="T126" s="32"/>
      <c r="U126" s="32"/>
      <c r="V126" s="32"/>
      <c r="W126" s="32"/>
      <c r="X126" s="32"/>
      <c r="Y126" s="32"/>
      <c r="Z126" s="32"/>
      <c r="AA126" s="32"/>
      <c r="AB126" s="32"/>
      <c r="AC126" s="32"/>
      <c r="AD126" s="32"/>
      <c r="AE126" s="32"/>
    </row>
    <row r="127" spans="1:31" s="2" customFormat="1" ht="12" customHeight="1">
      <c r="A127" s="32"/>
      <c r="B127" s="33"/>
      <c r="C127" s="27" t="s">
        <v>104</v>
      </c>
      <c r="D127" s="32"/>
      <c r="E127" s="32"/>
      <c r="F127" s="32"/>
      <c r="G127" s="32"/>
      <c r="H127" s="32"/>
      <c r="I127" s="32"/>
      <c r="J127" s="32"/>
      <c r="K127" s="32"/>
      <c r="L127" s="42"/>
      <c r="S127" s="32"/>
      <c r="T127" s="32"/>
      <c r="U127" s="32"/>
      <c r="V127" s="32"/>
      <c r="W127" s="32"/>
      <c r="X127" s="32"/>
      <c r="Y127" s="32"/>
      <c r="Z127" s="32"/>
      <c r="AA127" s="32"/>
      <c r="AB127" s="32"/>
      <c r="AC127" s="32"/>
      <c r="AD127" s="32"/>
      <c r="AE127" s="32"/>
    </row>
    <row r="128" spans="1:31" s="2" customFormat="1" ht="16.5" customHeight="1">
      <c r="A128" s="32"/>
      <c r="B128" s="33"/>
      <c r="C128" s="32"/>
      <c r="D128" s="32"/>
      <c r="E128" s="208" t="str">
        <f>E11</f>
        <v>005 - Ostatní a vedlejší náklady</v>
      </c>
      <c r="F128" s="253"/>
      <c r="G128" s="253"/>
      <c r="H128" s="253"/>
      <c r="I128" s="32"/>
      <c r="J128" s="32"/>
      <c r="K128" s="32"/>
      <c r="L128" s="42"/>
      <c r="S128" s="32"/>
      <c r="T128" s="32"/>
      <c r="U128" s="32"/>
      <c r="V128" s="32"/>
      <c r="W128" s="32"/>
      <c r="X128" s="32"/>
      <c r="Y128" s="32"/>
      <c r="Z128" s="32"/>
      <c r="AA128" s="32"/>
      <c r="AB128" s="32"/>
      <c r="AC128" s="32"/>
      <c r="AD128" s="32"/>
      <c r="AE128" s="32"/>
    </row>
    <row r="129" spans="1:65" s="2" customFormat="1" ht="6.95" customHeight="1">
      <c r="A129" s="32"/>
      <c r="B129" s="33"/>
      <c r="C129" s="32"/>
      <c r="D129" s="32"/>
      <c r="E129" s="32"/>
      <c r="F129" s="32"/>
      <c r="G129" s="32"/>
      <c r="H129" s="32"/>
      <c r="I129" s="32"/>
      <c r="J129" s="32"/>
      <c r="K129" s="32"/>
      <c r="L129" s="42"/>
      <c r="S129" s="32"/>
      <c r="T129" s="32"/>
      <c r="U129" s="32"/>
      <c r="V129" s="32"/>
      <c r="W129" s="32"/>
      <c r="X129" s="32"/>
      <c r="Y129" s="32"/>
      <c r="Z129" s="32"/>
      <c r="AA129" s="32"/>
      <c r="AB129" s="32"/>
      <c r="AC129" s="32"/>
      <c r="AD129" s="32"/>
      <c r="AE129" s="32"/>
    </row>
    <row r="130" spans="1:65" s="2" customFormat="1" ht="12" customHeight="1">
      <c r="A130" s="32"/>
      <c r="B130" s="33"/>
      <c r="C130" s="27" t="s">
        <v>20</v>
      </c>
      <c r="D130" s="32"/>
      <c r="E130" s="32"/>
      <c r="F130" s="25" t="str">
        <f>F14</f>
        <v xml:space="preserve"> </v>
      </c>
      <c r="G130" s="32"/>
      <c r="H130" s="32"/>
      <c r="I130" s="27" t="s">
        <v>22</v>
      </c>
      <c r="J130" s="55" t="str">
        <f>IF(J14="","",J14)</f>
        <v>22. 6. 2021</v>
      </c>
      <c r="K130" s="32"/>
      <c r="L130" s="42"/>
      <c r="S130" s="32"/>
      <c r="T130" s="32"/>
      <c r="U130" s="32"/>
      <c r="V130" s="32"/>
      <c r="W130" s="32"/>
      <c r="X130" s="32"/>
      <c r="Y130" s="32"/>
      <c r="Z130" s="32"/>
      <c r="AA130" s="32"/>
      <c r="AB130" s="32"/>
      <c r="AC130" s="32"/>
      <c r="AD130" s="32"/>
      <c r="AE130" s="32"/>
    </row>
    <row r="131" spans="1:65" s="2" customFormat="1" ht="6.95" customHeight="1">
      <c r="A131" s="32"/>
      <c r="B131" s="33"/>
      <c r="C131" s="32"/>
      <c r="D131" s="32"/>
      <c r="E131" s="32"/>
      <c r="F131" s="32"/>
      <c r="G131" s="32"/>
      <c r="H131" s="32"/>
      <c r="I131" s="32"/>
      <c r="J131" s="32"/>
      <c r="K131" s="32"/>
      <c r="L131" s="42"/>
      <c r="S131" s="32"/>
      <c r="T131" s="32"/>
      <c r="U131" s="32"/>
      <c r="V131" s="32"/>
      <c r="W131" s="32"/>
      <c r="X131" s="32"/>
      <c r="Y131" s="32"/>
      <c r="Z131" s="32"/>
      <c r="AA131" s="32"/>
      <c r="AB131" s="32"/>
      <c r="AC131" s="32"/>
      <c r="AD131" s="32"/>
      <c r="AE131" s="32"/>
    </row>
    <row r="132" spans="1:65" s="2" customFormat="1" ht="15.2" customHeight="1">
      <c r="A132" s="32"/>
      <c r="B132" s="33"/>
      <c r="C132" s="27" t="s">
        <v>24</v>
      </c>
      <c r="D132" s="32"/>
      <c r="E132" s="32"/>
      <c r="F132" s="25" t="str">
        <f>E17</f>
        <v>Statutární město Karviná</v>
      </c>
      <c r="G132" s="32"/>
      <c r="H132" s="32"/>
      <c r="I132" s="27" t="s">
        <v>30</v>
      </c>
      <c r="J132" s="30" t="str">
        <f>E23</f>
        <v>KBprojekt Aqua s.r.o.</v>
      </c>
      <c r="K132" s="32"/>
      <c r="L132" s="42"/>
      <c r="S132" s="32"/>
      <c r="T132" s="32"/>
      <c r="U132" s="32"/>
      <c r="V132" s="32"/>
      <c r="W132" s="32"/>
      <c r="X132" s="32"/>
      <c r="Y132" s="32"/>
      <c r="Z132" s="32"/>
      <c r="AA132" s="32"/>
      <c r="AB132" s="32"/>
      <c r="AC132" s="32"/>
      <c r="AD132" s="32"/>
      <c r="AE132" s="32"/>
    </row>
    <row r="133" spans="1:65" s="2" customFormat="1" ht="15.2" customHeight="1">
      <c r="A133" s="32"/>
      <c r="B133" s="33"/>
      <c r="C133" s="27" t="s">
        <v>28</v>
      </c>
      <c r="D133" s="32"/>
      <c r="E133" s="32"/>
      <c r="F133" s="25" t="str">
        <f>IF(E20="","",E20)</f>
        <v>Vyplň údaj</v>
      </c>
      <c r="G133" s="32"/>
      <c r="H133" s="32"/>
      <c r="I133" s="27" t="s">
        <v>33</v>
      </c>
      <c r="J133" s="30" t="str">
        <f>E26</f>
        <v xml:space="preserve"> </v>
      </c>
      <c r="K133" s="32"/>
      <c r="L133" s="42"/>
      <c r="S133" s="32"/>
      <c r="T133" s="32"/>
      <c r="U133" s="32"/>
      <c r="V133" s="32"/>
      <c r="W133" s="32"/>
      <c r="X133" s="32"/>
      <c r="Y133" s="32"/>
      <c r="Z133" s="32"/>
      <c r="AA133" s="32"/>
      <c r="AB133" s="32"/>
      <c r="AC133" s="32"/>
      <c r="AD133" s="32"/>
      <c r="AE133" s="32"/>
    </row>
    <row r="134" spans="1:65" s="2" customFormat="1" ht="10.35" customHeight="1">
      <c r="A134" s="32"/>
      <c r="B134" s="33"/>
      <c r="C134" s="32"/>
      <c r="D134" s="32"/>
      <c r="E134" s="32"/>
      <c r="F134" s="32"/>
      <c r="G134" s="32"/>
      <c r="H134" s="32"/>
      <c r="I134" s="32"/>
      <c r="J134" s="32"/>
      <c r="K134" s="32"/>
      <c r="L134" s="42"/>
      <c r="S134" s="32"/>
      <c r="T134" s="32"/>
      <c r="U134" s="32"/>
      <c r="V134" s="32"/>
      <c r="W134" s="32"/>
      <c r="X134" s="32"/>
      <c r="Y134" s="32"/>
      <c r="Z134" s="32"/>
      <c r="AA134" s="32"/>
      <c r="AB134" s="32"/>
      <c r="AC134" s="32"/>
      <c r="AD134" s="32"/>
      <c r="AE134" s="32"/>
    </row>
    <row r="135" spans="1:65" s="11" customFormat="1" ht="29.25" customHeight="1">
      <c r="A135" s="125"/>
      <c r="B135" s="126"/>
      <c r="C135" s="127" t="s">
        <v>120</v>
      </c>
      <c r="D135" s="128" t="s">
        <v>60</v>
      </c>
      <c r="E135" s="128" t="s">
        <v>56</v>
      </c>
      <c r="F135" s="128" t="s">
        <v>57</v>
      </c>
      <c r="G135" s="128" t="s">
        <v>121</v>
      </c>
      <c r="H135" s="128" t="s">
        <v>122</v>
      </c>
      <c r="I135" s="128" t="s">
        <v>123</v>
      </c>
      <c r="J135" s="128" t="s">
        <v>108</v>
      </c>
      <c r="K135" s="129" t="s">
        <v>124</v>
      </c>
      <c r="L135" s="130"/>
      <c r="M135" s="62" t="s">
        <v>1</v>
      </c>
      <c r="N135" s="63" t="s">
        <v>39</v>
      </c>
      <c r="O135" s="63" t="s">
        <v>125</v>
      </c>
      <c r="P135" s="63" t="s">
        <v>126</v>
      </c>
      <c r="Q135" s="63" t="s">
        <v>127</v>
      </c>
      <c r="R135" s="63" t="s">
        <v>128</v>
      </c>
      <c r="S135" s="63" t="s">
        <v>129</v>
      </c>
      <c r="T135" s="64" t="s">
        <v>130</v>
      </c>
      <c r="U135" s="125"/>
      <c r="V135" s="125"/>
      <c r="W135" s="125"/>
      <c r="X135" s="125"/>
      <c r="Y135" s="125"/>
      <c r="Z135" s="125"/>
      <c r="AA135" s="125"/>
      <c r="AB135" s="125"/>
      <c r="AC135" s="125"/>
      <c r="AD135" s="125"/>
      <c r="AE135" s="125"/>
    </row>
    <row r="136" spans="1:65" s="2" customFormat="1" ht="22.9" customHeight="1">
      <c r="A136" s="32"/>
      <c r="B136" s="33"/>
      <c r="C136" s="69" t="s">
        <v>131</v>
      </c>
      <c r="D136" s="32"/>
      <c r="E136" s="32"/>
      <c r="F136" s="32"/>
      <c r="G136" s="32"/>
      <c r="H136" s="32"/>
      <c r="I136" s="32"/>
      <c r="J136" s="131">
        <f>BK136</f>
        <v>0</v>
      </c>
      <c r="K136" s="32"/>
      <c r="L136" s="33"/>
      <c r="M136" s="65"/>
      <c r="N136" s="56"/>
      <c r="O136" s="66"/>
      <c r="P136" s="132">
        <f>P137</f>
        <v>0</v>
      </c>
      <c r="Q136" s="66"/>
      <c r="R136" s="132">
        <f>R137</f>
        <v>0</v>
      </c>
      <c r="S136" s="66"/>
      <c r="T136" s="133">
        <f>T137</f>
        <v>0</v>
      </c>
      <c r="U136" s="32"/>
      <c r="V136" s="32"/>
      <c r="W136" s="32"/>
      <c r="X136" s="32"/>
      <c r="Y136" s="32"/>
      <c r="Z136" s="32"/>
      <c r="AA136" s="32"/>
      <c r="AB136" s="32"/>
      <c r="AC136" s="32"/>
      <c r="AD136" s="32"/>
      <c r="AE136" s="32"/>
      <c r="AT136" s="17" t="s">
        <v>74</v>
      </c>
      <c r="AU136" s="17" t="s">
        <v>110</v>
      </c>
      <c r="BK136" s="134">
        <f>BK137</f>
        <v>0</v>
      </c>
    </row>
    <row r="137" spans="1:65" s="12" customFormat="1" ht="25.9" customHeight="1">
      <c r="B137" s="135"/>
      <c r="D137" s="136" t="s">
        <v>74</v>
      </c>
      <c r="E137" s="137" t="s">
        <v>132</v>
      </c>
      <c r="F137" s="137" t="s">
        <v>133</v>
      </c>
      <c r="I137" s="138"/>
      <c r="J137" s="139">
        <f>BK137</f>
        <v>0</v>
      </c>
      <c r="L137" s="135"/>
      <c r="M137" s="140"/>
      <c r="N137" s="141"/>
      <c r="O137" s="141"/>
      <c r="P137" s="142">
        <f>P138+P153+P157</f>
        <v>0</v>
      </c>
      <c r="Q137" s="141"/>
      <c r="R137" s="142">
        <f>R138+R153+R157</f>
        <v>0</v>
      </c>
      <c r="S137" s="141"/>
      <c r="T137" s="143">
        <f>T138+T153+T157</f>
        <v>0</v>
      </c>
      <c r="AR137" s="136" t="s">
        <v>81</v>
      </c>
      <c r="AT137" s="144" t="s">
        <v>74</v>
      </c>
      <c r="AU137" s="144" t="s">
        <v>75</v>
      </c>
      <c r="AY137" s="136" t="s">
        <v>134</v>
      </c>
      <c r="BK137" s="145">
        <f>BK138+BK153+BK157</f>
        <v>0</v>
      </c>
    </row>
    <row r="138" spans="1:65" s="12" customFormat="1" ht="22.9" customHeight="1">
      <c r="B138" s="135"/>
      <c r="D138" s="136" t="s">
        <v>74</v>
      </c>
      <c r="E138" s="146" t="s">
        <v>879</v>
      </c>
      <c r="F138" s="146" t="s">
        <v>880</v>
      </c>
      <c r="I138" s="138"/>
      <c r="J138" s="147">
        <f>BK138</f>
        <v>0</v>
      </c>
      <c r="L138" s="135"/>
      <c r="M138" s="140"/>
      <c r="N138" s="141"/>
      <c r="O138" s="141"/>
      <c r="P138" s="142">
        <f>P139+P144+P150</f>
        <v>0</v>
      </c>
      <c r="Q138" s="141"/>
      <c r="R138" s="142">
        <f>R139+R144+R150</f>
        <v>0</v>
      </c>
      <c r="S138" s="141"/>
      <c r="T138" s="143">
        <f>T139+T144+T150</f>
        <v>0</v>
      </c>
      <c r="AR138" s="136" t="s">
        <v>81</v>
      </c>
      <c r="AT138" s="144" t="s">
        <v>74</v>
      </c>
      <c r="AU138" s="144" t="s">
        <v>81</v>
      </c>
      <c r="AY138" s="136" t="s">
        <v>134</v>
      </c>
      <c r="BK138" s="145">
        <f>BK139+BK144+BK150</f>
        <v>0</v>
      </c>
    </row>
    <row r="139" spans="1:65" s="12" customFormat="1" ht="20.85" customHeight="1">
      <c r="B139" s="135"/>
      <c r="D139" s="136" t="s">
        <v>74</v>
      </c>
      <c r="E139" s="146" t="s">
        <v>881</v>
      </c>
      <c r="F139" s="146" t="s">
        <v>882</v>
      </c>
      <c r="I139" s="138"/>
      <c r="J139" s="147">
        <f>BK139</f>
        <v>0</v>
      </c>
      <c r="L139" s="135"/>
      <c r="M139" s="140"/>
      <c r="N139" s="141"/>
      <c r="O139" s="141"/>
      <c r="P139" s="142">
        <f>SUM(P140:P143)</f>
        <v>0</v>
      </c>
      <c r="Q139" s="141"/>
      <c r="R139" s="142">
        <f>SUM(R140:R143)</f>
        <v>0</v>
      </c>
      <c r="S139" s="141"/>
      <c r="T139" s="143">
        <f>SUM(T140:T143)</f>
        <v>0</v>
      </c>
      <c r="AR139" s="136" t="s">
        <v>81</v>
      </c>
      <c r="AT139" s="144" t="s">
        <v>74</v>
      </c>
      <c r="AU139" s="144" t="s">
        <v>83</v>
      </c>
      <c r="AY139" s="136" t="s">
        <v>134</v>
      </c>
      <c r="BK139" s="145">
        <f>SUM(BK140:BK143)</f>
        <v>0</v>
      </c>
    </row>
    <row r="140" spans="1:65" s="2" customFormat="1" ht="16.5" customHeight="1">
      <c r="A140" s="32"/>
      <c r="B140" s="148"/>
      <c r="C140" s="149" t="s">
        <v>81</v>
      </c>
      <c r="D140" s="149" t="s">
        <v>136</v>
      </c>
      <c r="E140" s="150" t="s">
        <v>883</v>
      </c>
      <c r="F140" s="151" t="s">
        <v>884</v>
      </c>
      <c r="G140" s="152" t="s">
        <v>885</v>
      </c>
      <c r="H140" s="153">
        <v>1</v>
      </c>
      <c r="I140" s="154"/>
      <c r="J140" s="155">
        <f>ROUND(I140*H140,2)</f>
        <v>0</v>
      </c>
      <c r="K140" s="151" t="s">
        <v>1</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140</v>
      </c>
      <c r="AT140" s="160" t="s">
        <v>136</v>
      </c>
      <c r="AU140" s="160" t="s">
        <v>151</v>
      </c>
      <c r="AY140" s="17" t="s">
        <v>134</v>
      </c>
      <c r="BE140" s="161">
        <f>IF(N140="základní",J140,0)</f>
        <v>0</v>
      </c>
      <c r="BF140" s="161">
        <f>IF(N140="snížená",J140,0)</f>
        <v>0</v>
      </c>
      <c r="BG140" s="161">
        <f>IF(N140="zákl. přenesená",J140,0)</f>
        <v>0</v>
      </c>
      <c r="BH140" s="161">
        <f>IF(N140="sníž. přenesená",J140,0)</f>
        <v>0</v>
      </c>
      <c r="BI140" s="161">
        <f>IF(N140="nulová",J140,0)</f>
        <v>0</v>
      </c>
      <c r="BJ140" s="17" t="s">
        <v>81</v>
      </c>
      <c r="BK140" s="161">
        <f>ROUND(I140*H140,2)</f>
        <v>0</v>
      </c>
      <c r="BL140" s="17" t="s">
        <v>140</v>
      </c>
      <c r="BM140" s="160" t="s">
        <v>886</v>
      </c>
    </row>
    <row r="141" spans="1:65" s="2" customFormat="1" ht="78">
      <c r="A141" s="32"/>
      <c r="B141" s="33"/>
      <c r="C141" s="32"/>
      <c r="D141" s="162" t="s">
        <v>142</v>
      </c>
      <c r="E141" s="32"/>
      <c r="F141" s="163" t="s">
        <v>887</v>
      </c>
      <c r="G141" s="32"/>
      <c r="H141" s="32"/>
      <c r="I141" s="164"/>
      <c r="J141" s="32"/>
      <c r="K141" s="32"/>
      <c r="L141" s="33"/>
      <c r="M141" s="165"/>
      <c r="N141" s="166"/>
      <c r="O141" s="58"/>
      <c r="P141" s="58"/>
      <c r="Q141" s="58"/>
      <c r="R141" s="58"/>
      <c r="S141" s="58"/>
      <c r="T141" s="59"/>
      <c r="U141" s="32"/>
      <c r="V141" s="32"/>
      <c r="W141" s="32"/>
      <c r="X141" s="32"/>
      <c r="Y141" s="32"/>
      <c r="Z141" s="32"/>
      <c r="AA141" s="32"/>
      <c r="AB141" s="32"/>
      <c r="AC141" s="32"/>
      <c r="AD141" s="32"/>
      <c r="AE141" s="32"/>
      <c r="AT141" s="17" t="s">
        <v>142</v>
      </c>
      <c r="AU141" s="17" t="s">
        <v>151</v>
      </c>
    </row>
    <row r="142" spans="1:65" s="2" customFormat="1" ht="21.75" customHeight="1">
      <c r="A142" s="32"/>
      <c r="B142" s="148"/>
      <c r="C142" s="149" t="s">
        <v>83</v>
      </c>
      <c r="D142" s="149" t="s">
        <v>136</v>
      </c>
      <c r="E142" s="150" t="s">
        <v>888</v>
      </c>
      <c r="F142" s="151" t="s">
        <v>889</v>
      </c>
      <c r="G142" s="152" t="s">
        <v>885</v>
      </c>
      <c r="H142" s="153">
        <v>1</v>
      </c>
      <c r="I142" s="154"/>
      <c r="J142" s="155">
        <f>ROUND(I142*H142,2)</f>
        <v>0</v>
      </c>
      <c r="K142" s="151" t="s">
        <v>1</v>
      </c>
      <c r="L142" s="33"/>
      <c r="M142" s="156" t="s">
        <v>1</v>
      </c>
      <c r="N142" s="157" t="s">
        <v>40</v>
      </c>
      <c r="O142" s="58"/>
      <c r="P142" s="158">
        <f>O142*H142</f>
        <v>0</v>
      </c>
      <c r="Q142" s="158">
        <v>0</v>
      </c>
      <c r="R142" s="158">
        <f>Q142*H142</f>
        <v>0</v>
      </c>
      <c r="S142" s="158">
        <v>0</v>
      </c>
      <c r="T142" s="159">
        <f>S142*H142</f>
        <v>0</v>
      </c>
      <c r="U142" s="32"/>
      <c r="V142" s="32"/>
      <c r="W142" s="32"/>
      <c r="X142" s="32"/>
      <c r="Y142" s="32"/>
      <c r="Z142" s="32"/>
      <c r="AA142" s="32"/>
      <c r="AB142" s="32"/>
      <c r="AC142" s="32"/>
      <c r="AD142" s="32"/>
      <c r="AE142" s="32"/>
      <c r="AR142" s="160" t="s">
        <v>140</v>
      </c>
      <c r="AT142" s="160" t="s">
        <v>136</v>
      </c>
      <c r="AU142" s="160" t="s">
        <v>151</v>
      </c>
      <c r="AY142" s="17" t="s">
        <v>134</v>
      </c>
      <c r="BE142" s="161">
        <f>IF(N142="základní",J142,0)</f>
        <v>0</v>
      </c>
      <c r="BF142" s="161">
        <f>IF(N142="snížená",J142,0)</f>
        <v>0</v>
      </c>
      <c r="BG142" s="161">
        <f>IF(N142="zákl. přenesená",J142,0)</f>
        <v>0</v>
      </c>
      <c r="BH142" s="161">
        <f>IF(N142="sníž. přenesená",J142,0)</f>
        <v>0</v>
      </c>
      <c r="BI142" s="161">
        <f>IF(N142="nulová",J142,0)</f>
        <v>0</v>
      </c>
      <c r="BJ142" s="17" t="s">
        <v>81</v>
      </c>
      <c r="BK142" s="161">
        <f>ROUND(I142*H142,2)</f>
        <v>0</v>
      </c>
      <c r="BL142" s="17" t="s">
        <v>140</v>
      </c>
      <c r="BM142" s="160" t="s">
        <v>890</v>
      </c>
    </row>
    <row r="143" spans="1:65" s="2" customFormat="1" ht="11.25">
      <c r="A143" s="32"/>
      <c r="B143" s="33"/>
      <c r="C143" s="32"/>
      <c r="D143" s="162" t="s">
        <v>142</v>
      </c>
      <c r="E143" s="32"/>
      <c r="F143" s="163" t="s">
        <v>889</v>
      </c>
      <c r="G143" s="32"/>
      <c r="H143" s="32"/>
      <c r="I143" s="164"/>
      <c r="J143" s="32"/>
      <c r="K143" s="32"/>
      <c r="L143" s="33"/>
      <c r="M143" s="165"/>
      <c r="N143" s="166"/>
      <c r="O143" s="58"/>
      <c r="P143" s="58"/>
      <c r="Q143" s="58"/>
      <c r="R143" s="58"/>
      <c r="S143" s="58"/>
      <c r="T143" s="59"/>
      <c r="U143" s="32"/>
      <c r="V143" s="32"/>
      <c r="W143" s="32"/>
      <c r="X143" s="32"/>
      <c r="Y143" s="32"/>
      <c r="Z143" s="32"/>
      <c r="AA143" s="32"/>
      <c r="AB143" s="32"/>
      <c r="AC143" s="32"/>
      <c r="AD143" s="32"/>
      <c r="AE143" s="32"/>
      <c r="AT143" s="17" t="s">
        <v>142</v>
      </c>
      <c r="AU143" s="17" t="s">
        <v>151</v>
      </c>
    </row>
    <row r="144" spans="1:65" s="12" customFormat="1" ht="20.85" customHeight="1">
      <c r="B144" s="135"/>
      <c r="D144" s="136" t="s">
        <v>74</v>
      </c>
      <c r="E144" s="146" t="s">
        <v>891</v>
      </c>
      <c r="F144" s="146" t="s">
        <v>892</v>
      </c>
      <c r="I144" s="138"/>
      <c r="J144" s="147">
        <f>BK144</f>
        <v>0</v>
      </c>
      <c r="L144" s="135"/>
      <c r="M144" s="140"/>
      <c r="N144" s="141"/>
      <c r="O144" s="141"/>
      <c r="P144" s="142">
        <f>SUM(P145:P149)</f>
        <v>0</v>
      </c>
      <c r="Q144" s="141"/>
      <c r="R144" s="142">
        <f>SUM(R145:R149)</f>
        <v>0</v>
      </c>
      <c r="S144" s="141"/>
      <c r="T144" s="143">
        <f>SUM(T145:T149)</f>
        <v>0</v>
      </c>
      <c r="AR144" s="136" t="s">
        <v>81</v>
      </c>
      <c r="AT144" s="144" t="s">
        <v>74</v>
      </c>
      <c r="AU144" s="144" t="s">
        <v>83</v>
      </c>
      <c r="AY144" s="136" t="s">
        <v>134</v>
      </c>
      <c r="BK144" s="145">
        <f>SUM(BK145:BK149)</f>
        <v>0</v>
      </c>
    </row>
    <row r="145" spans="1:65" s="2" customFormat="1" ht="36">
      <c r="A145" s="32"/>
      <c r="B145" s="148"/>
      <c r="C145" s="149" t="s">
        <v>151</v>
      </c>
      <c r="D145" s="149" t="s">
        <v>136</v>
      </c>
      <c r="E145" s="150" t="s">
        <v>893</v>
      </c>
      <c r="F145" s="151" t="s">
        <v>894</v>
      </c>
      <c r="G145" s="152" t="s">
        <v>885</v>
      </c>
      <c r="H145" s="153">
        <v>1</v>
      </c>
      <c r="I145" s="154"/>
      <c r="J145" s="155">
        <f>ROUND(I145*H145,2)</f>
        <v>0</v>
      </c>
      <c r="K145" s="151" t="s">
        <v>1</v>
      </c>
      <c r="L145" s="33"/>
      <c r="M145" s="156" t="s">
        <v>1</v>
      </c>
      <c r="N145" s="157" t="s">
        <v>40</v>
      </c>
      <c r="O145" s="58"/>
      <c r="P145" s="158">
        <f>O145*H145</f>
        <v>0</v>
      </c>
      <c r="Q145" s="158">
        <v>0</v>
      </c>
      <c r="R145" s="158">
        <f>Q145*H145</f>
        <v>0</v>
      </c>
      <c r="S145" s="158">
        <v>0</v>
      </c>
      <c r="T145" s="159">
        <f>S145*H145</f>
        <v>0</v>
      </c>
      <c r="U145" s="32"/>
      <c r="V145" s="32"/>
      <c r="W145" s="32"/>
      <c r="X145" s="32"/>
      <c r="Y145" s="32"/>
      <c r="Z145" s="32"/>
      <c r="AA145" s="32"/>
      <c r="AB145" s="32"/>
      <c r="AC145" s="32"/>
      <c r="AD145" s="32"/>
      <c r="AE145" s="32"/>
      <c r="AR145" s="160" t="s">
        <v>140</v>
      </c>
      <c r="AT145" s="160" t="s">
        <v>136</v>
      </c>
      <c r="AU145" s="160" t="s">
        <v>151</v>
      </c>
      <c r="AY145" s="17" t="s">
        <v>134</v>
      </c>
      <c r="BE145" s="161">
        <f>IF(N145="základní",J145,0)</f>
        <v>0</v>
      </c>
      <c r="BF145" s="161">
        <f>IF(N145="snížená",J145,0)</f>
        <v>0</v>
      </c>
      <c r="BG145" s="161">
        <f>IF(N145="zákl. přenesená",J145,0)</f>
        <v>0</v>
      </c>
      <c r="BH145" s="161">
        <f>IF(N145="sníž. přenesená",J145,0)</f>
        <v>0</v>
      </c>
      <c r="BI145" s="161">
        <f>IF(N145="nulová",J145,0)</f>
        <v>0</v>
      </c>
      <c r="BJ145" s="17" t="s">
        <v>81</v>
      </c>
      <c r="BK145" s="161">
        <f>ROUND(I145*H145,2)</f>
        <v>0</v>
      </c>
      <c r="BL145" s="17" t="s">
        <v>140</v>
      </c>
      <c r="BM145" s="160" t="s">
        <v>895</v>
      </c>
    </row>
    <row r="146" spans="1:65" s="2" customFormat="1" ht="29.25">
      <c r="A146" s="32"/>
      <c r="B146" s="33"/>
      <c r="C146" s="32"/>
      <c r="D146" s="162" t="s">
        <v>142</v>
      </c>
      <c r="E146" s="32"/>
      <c r="F146" s="163" t="s">
        <v>896</v>
      </c>
      <c r="G146" s="32"/>
      <c r="H146" s="32"/>
      <c r="I146" s="164"/>
      <c r="J146" s="32"/>
      <c r="K146" s="32"/>
      <c r="L146" s="33"/>
      <c r="M146" s="165"/>
      <c r="N146" s="166"/>
      <c r="O146" s="58"/>
      <c r="P146" s="58"/>
      <c r="Q146" s="58"/>
      <c r="R146" s="58"/>
      <c r="S146" s="58"/>
      <c r="T146" s="59"/>
      <c r="U146" s="32"/>
      <c r="V146" s="32"/>
      <c r="W146" s="32"/>
      <c r="X146" s="32"/>
      <c r="Y146" s="32"/>
      <c r="Z146" s="32"/>
      <c r="AA146" s="32"/>
      <c r="AB146" s="32"/>
      <c r="AC146" s="32"/>
      <c r="AD146" s="32"/>
      <c r="AE146" s="32"/>
      <c r="AT146" s="17" t="s">
        <v>142</v>
      </c>
      <c r="AU146" s="17" t="s">
        <v>151</v>
      </c>
    </row>
    <row r="147" spans="1:65" s="2" customFormat="1" ht="24">
      <c r="A147" s="32"/>
      <c r="B147" s="148"/>
      <c r="C147" s="149" t="s">
        <v>140</v>
      </c>
      <c r="D147" s="149" t="s">
        <v>136</v>
      </c>
      <c r="E147" s="150" t="s">
        <v>897</v>
      </c>
      <c r="F147" s="151" t="s">
        <v>898</v>
      </c>
      <c r="G147" s="152" t="s">
        <v>885</v>
      </c>
      <c r="H147" s="153">
        <v>1</v>
      </c>
      <c r="I147" s="154"/>
      <c r="J147" s="155">
        <f>ROUND(I147*H147,2)</f>
        <v>0</v>
      </c>
      <c r="K147" s="151" t="s">
        <v>1</v>
      </c>
      <c r="L147" s="33"/>
      <c r="M147" s="156" t="s">
        <v>1</v>
      </c>
      <c r="N147" s="157" t="s">
        <v>40</v>
      </c>
      <c r="O147" s="58"/>
      <c r="P147" s="158">
        <f>O147*H147</f>
        <v>0</v>
      </c>
      <c r="Q147" s="158">
        <v>0</v>
      </c>
      <c r="R147" s="158">
        <f>Q147*H147</f>
        <v>0</v>
      </c>
      <c r="S147" s="158">
        <v>0</v>
      </c>
      <c r="T147" s="159">
        <f>S147*H147</f>
        <v>0</v>
      </c>
      <c r="U147" s="32"/>
      <c r="V147" s="32"/>
      <c r="W147" s="32"/>
      <c r="X147" s="32"/>
      <c r="Y147" s="32"/>
      <c r="Z147" s="32"/>
      <c r="AA147" s="32"/>
      <c r="AB147" s="32"/>
      <c r="AC147" s="32"/>
      <c r="AD147" s="32"/>
      <c r="AE147" s="32"/>
      <c r="AR147" s="160" t="s">
        <v>140</v>
      </c>
      <c r="AT147" s="160" t="s">
        <v>136</v>
      </c>
      <c r="AU147" s="160" t="s">
        <v>151</v>
      </c>
      <c r="AY147" s="17" t="s">
        <v>134</v>
      </c>
      <c r="BE147" s="161">
        <f>IF(N147="základní",J147,0)</f>
        <v>0</v>
      </c>
      <c r="BF147" s="161">
        <f>IF(N147="snížená",J147,0)</f>
        <v>0</v>
      </c>
      <c r="BG147" s="161">
        <f>IF(N147="zákl. přenesená",J147,0)</f>
        <v>0</v>
      </c>
      <c r="BH147" s="161">
        <f>IF(N147="sníž. přenesená",J147,0)</f>
        <v>0</v>
      </c>
      <c r="BI147" s="161">
        <f>IF(N147="nulová",J147,0)</f>
        <v>0</v>
      </c>
      <c r="BJ147" s="17" t="s">
        <v>81</v>
      </c>
      <c r="BK147" s="161">
        <f>ROUND(I147*H147,2)</f>
        <v>0</v>
      </c>
      <c r="BL147" s="17" t="s">
        <v>140</v>
      </c>
      <c r="BM147" s="160" t="s">
        <v>899</v>
      </c>
    </row>
    <row r="148" spans="1:65" s="2" customFormat="1" ht="19.5">
      <c r="A148" s="32"/>
      <c r="B148" s="33"/>
      <c r="C148" s="32"/>
      <c r="D148" s="162" t="s">
        <v>142</v>
      </c>
      <c r="E148" s="32"/>
      <c r="F148" s="163" t="s">
        <v>900</v>
      </c>
      <c r="G148" s="32"/>
      <c r="H148" s="32"/>
      <c r="I148" s="164"/>
      <c r="J148" s="32"/>
      <c r="K148" s="32"/>
      <c r="L148" s="33"/>
      <c r="M148" s="165"/>
      <c r="N148" s="166"/>
      <c r="O148" s="58"/>
      <c r="P148" s="58"/>
      <c r="Q148" s="58"/>
      <c r="R148" s="58"/>
      <c r="S148" s="58"/>
      <c r="T148" s="59"/>
      <c r="U148" s="32"/>
      <c r="V148" s="32"/>
      <c r="W148" s="32"/>
      <c r="X148" s="32"/>
      <c r="Y148" s="32"/>
      <c r="Z148" s="32"/>
      <c r="AA148" s="32"/>
      <c r="AB148" s="32"/>
      <c r="AC148" s="32"/>
      <c r="AD148" s="32"/>
      <c r="AE148" s="32"/>
      <c r="AT148" s="17" t="s">
        <v>142</v>
      </c>
      <c r="AU148" s="17" t="s">
        <v>151</v>
      </c>
    </row>
    <row r="149" spans="1:65" s="2" customFormat="1" ht="19.5">
      <c r="A149" s="32"/>
      <c r="B149" s="33"/>
      <c r="C149" s="32"/>
      <c r="D149" s="162" t="s">
        <v>144</v>
      </c>
      <c r="E149" s="32"/>
      <c r="F149" s="167" t="s">
        <v>901</v>
      </c>
      <c r="G149" s="32"/>
      <c r="H149" s="32"/>
      <c r="I149" s="164"/>
      <c r="J149" s="32"/>
      <c r="K149" s="32"/>
      <c r="L149" s="33"/>
      <c r="M149" s="165"/>
      <c r="N149" s="166"/>
      <c r="O149" s="58"/>
      <c r="P149" s="58"/>
      <c r="Q149" s="58"/>
      <c r="R149" s="58"/>
      <c r="S149" s="58"/>
      <c r="T149" s="59"/>
      <c r="U149" s="32"/>
      <c r="V149" s="32"/>
      <c r="W149" s="32"/>
      <c r="X149" s="32"/>
      <c r="Y149" s="32"/>
      <c r="Z149" s="32"/>
      <c r="AA149" s="32"/>
      <c r="AB149" s="32"/>
      <c r="AC149" s="32"/>
      <c r="AD149" s="32"/>
      <c r="AE149" s="32"/>
      <c r="AT149" s="17" t="s">
        <v>144</v>
      </c>
      <c r="AU149" s="17" t="s">
        <v>151</v>
      </c>
    </row>
    <row r="150" spans="1:65" s="12" customFormat="1" ht="20.85" customHeight="1">
      <c r="B150" s="135"/>
      <c r="D150" s="136" t="s">
        <v>74</v>
      </c>
      <c r="E150" s="146" t="s">
        <v>902</v>
      </c>
      <c r="F150" s="146" t="s">
        <v>903</v>
      </c>
      <c r="I150" s="138"/>
      <c r="J150" s="147">
        <f>BK150</f>
        <v>0</v>
      </c>
      <c r="L150" s="135"/>
      <c r="M150" s="140"/>
      <c r="N150" s="141"/>
      <c r="O150" s="141"/>
      <c r="P150" s="142">
        <f>SUM(P151:P152)</f>
        <v>0</v>
      </c>
      <c r="Q150" s="141"/>
      <c r="R150" s="142">
        <f>SUM(R151:R152)</f>
        <v>0</v>
      </c>
      <c r="S150" s="141"/>
      <c r="T150" s="143">
        <f>SUM(T151:T152)</f>
        <v>0</v>
      </c>
      <c r="AR150" s="136" t="s">
        <v>81</v>
      </c>
      <c r="AT150" s="144" t="s">
        <v>74</v>
      </c>
      <c r="AU150" s="144" t="s">
        <v>83</v>
      </c>
      <c r="AY150" s="136" t="s">
        <v>134</v>
      </c>
      <c r="BK150" s="145">
        <f>SUM(BK151:BK152)</f>
        <v>0</v>
      </c>
    </row>
    <row r="151" spans="1:65" s="2" customFormat="1" ht="16.5" customHeight="1">
      <c r="A151" s="32"/>
      <c r="B151" s="148"/>
      <c r="C151" s="149" t="s">
        <v>159</v>
      </c>
      <c r="D151" s="149" t="s">
        <v>136</v>
      </c>
      <c r="E151" s="150" t="s">
        <v>904</v>
      </c>
      <c r="F151" s="151" t="s">
        <v>905</v>
      </c>
      <c r="G151" s="152" t="s">
        <v>139</v>
      </c>
      <c r="H151" s="153">
        <v>1</v>
      </c>
      <c r="I151" s="154"/>
      <c r="J151" s="155">
        <f>ROUND(I151*H151,2)</f>
        <v>0</v>
      </c>
      <c r="K151" s="151" t="s">
        <v>1</v>
      </c>
      <c r="L151" s="33"/>
      <c r="M151" s="156" t="s">
        <v>1</v>
      </c>
      <c r="N151" s="157" t="s">
        <v>40</v>
      </c>
      <c r="O151" s="58"/>
      <c r="P151" s="158">
        <f>O151*H151</f>
        <v>0</v>
      </c>
      <c r="Q151" s="158">
        <v>0</v>
      </c>
      <c r="R151" s="158">
        <f>Q151*H151</f>
        <v>0</v>
      </c>
      <c r="S151" s="158">
        <v>0</v>
      </c>
      <c r="T151" s="159">
        <f>S151*H151</f>
        <v>0</v>
      </c>
      <c r="U151" s="32"/>
      <c r="V151" s="32"/>
      <c r="W151" s="32"/>
      <c r="X151" s="32"/>
      <c r="Y151" s="32"/>
      <c r="Z151" s="32"/>
      <c r="AA151" s="32"/>
      <c r="AB151" s="32"/>
      <c r="AC151" s="32"/>
      <c r="AD151" s="32"/>
      <c r="AE151" s="32"/>
      <c r="AR151" s="160" t="s">
        <v>140</v>
      </c>
      <c r="AT151" s="160" t="s">
        <v>136</v>
      </c>
      <c r="AU151" s="160" t="s">
        <v>151</v>
      </c>
      <c r="AY151" s="17" t="s">
        <v>134</v>
      </c>
      <c r="BE151" s="161">
        <f>IF(N151="základní",J151,0)</f>
        <v>0</v>
      </c>
      <c r="BF151" s="161">
        <f>IF(N151="snížená",J151,0)</f>
        <v>0</v>
      </c>
      <c r="BG151" s="161">
        <f>IF(N151="zákl. přenesená",J151,0)</f>
        <v>0</v>
      </c>
      <c r="BH151" s="161">
        <f>IF(N151="sníž. přenesená",J151,0)</f>
        <v>0</v>
      </c>
      <c r="BI151" s="161">
        <f>IF(N151="nulová",J151,0)</f>
        <v>0</v>
      </c>
      <c r="BJ151" s="17" t="s">
        <v>81</v>
      </c>
      <c r="BK151" s="161">
        <f>ROUND(I151*H151,2)</f>
        <v>0</v>
      </c>
      <c r="BL151" s="17" t="s">
        <v>140</v>
      </c>
      <c r="BM151" s="160" t="s">
        <v>906</v>
      </c>
    </row>
    <row r="152" spans="1:65" s="2" customFormat="1" ht="11.25">
      <c r="A152" s="32"/>
      <c r="B152" s="33"/>
      <c r="C152" s="32"/>
      <c r="D152" s="162" t="s">
        <v>142</v>
      </c>
      <c r="E152" s="32"/>
      <c r="F152" s="163" t="s">
        <v>907</v>
      </c>
      <c r="G152" s="32"/>
      <c r="H152" s="32"/>
      <c r="I152" s="164"/>
      <c r="J152" s="32"/>
      <c r="K152" s="32"/>
      <c r="L152" s="33"/>
      <c r="M152" s="165"/>
      <c r="N152" s="166"/>
      <c r="O152" s="58"/>
      <c r="P152" s="58"/>
      <c r="Q152" s="58"/>
      <c r="R152" s="58"/>
      <c r="S152" s="58"/>
      <c r="T152" s="59"/>
      <c r="U152" s="32"/>
      <c r="V152" s="32"/>
      <c r="W152" s="32"/>
      <c r="X152" s="32"/>
      <c r="Y152" s="32"/>
      <c r="Z152" s="32"/>
      <c r="AA152" s="32"/>
      <c r="AB152" s="32"/>
      <c r="AC152" s="32"/>
      <c r="AD152" s="32"/>
      <c r="AE152" s="32"/>
      <c r="AT152" s="17" t="s">
        <v>142</v>
      </c>
      <c r="AU152" s="17" t="s">
        <v>151</v>
      </c>
    </row>
    <row r="153" spans="1:65" s="12" customFormat="1" ht="22.9" customHeight="1">
      <c r="B153" s="135"/>
      <c r="D153" s="136" t="s">
        <v>74</v>
      </c>
      <c r="E153" s="146" t="s">
        <v>908</v>
      </c>
      <c r="F153" s="146" t="s">
        <v>909</v>
      </c>
      <c r="I153" s="138"/>
      <c r="J153" s="147">
        <f>BK153</f>
        <v>0</v>
      </c>
      <c r="L153" s="135"/>
      <c r="M153" s="140"/>
      <c r="N153" s="141"/>
      <c r="O153" s="141"/>
      <c r="P153" s="142">
        <f>P154</f>
        <v>0</v>
      </c>
      <c r="Q153" s="141"/>
      <c r="R153" s="142">
        <f>R154</f>
        <v>0</v>
      </c>
      <c r="S153" s="141"/>
      <c r="T153" s="143">
        <f>T154</f>
        <v>0</v>
      </c>
      <c r="AR153" s="136" t="s">
        <v>81</v>
      </c>
      <c r="AT153" s="144" t="s">
        <v>74</v>
      </c>
      <c r="AU153" s="144" t="s">
        <v>81</v>
      </c>
      <c r="AY153" s="136" t="s">
        <v>134</v>
      </c>
      <c r="BK153" s="145">
        <f>BK154</f>
        <v>0</v>
      </c>
    </row>
    <row r="154" spans="1:65" s="12" customFormat="1" ht="20.85" customHeight="1">
      <c r="B154" s="135"/>
      <c r="D154" s="136" t="s">
        <v>74</v>
      </c>
      <c r="E154" s="146" t="s">
        <v>910</v>
      </c>
      <c r="F154" s="146" t="s">
        <v>911</v>
      </c>
      <c r="I154" s="138"/>
      <c r="J154" s="147">
        <f>BK154</f>
        <v>0</v>
      </c>
      <c r="L154" s="135"/>
      <c r="M154" s="140"/>
      <c r="N154" s="141"/>
      <c r="O154" s="141"/>
      <c r="P154" s="142">
        <f>SUM(P155:P156)</f>
        <v>0</v>
      </c>
      <c r="Q154" s="141"/>
      <c r="R154" s="142">
        <f>SUM(R155:R156)</f>
        <v>0</v>
      </c>
      <c r="S154" s="141"/>
      <c r="T154" s="143">
        <f>SUM(T155:T156)</f>
        <v>0</v>
      </c>
      <c r="AR154" s="136" t="s">
        <v>81</v>
      </c>
      <c r="AT154" s="144" t="s">
        <v>74</v>
      </c>
      <c r="AU154" s="144" t="s">
        <v>83</v>
      </c>
      <c r="AY154" s="136" t="s">
        <v>134</v>
      </c>
      <c r="BK154" s="145">
        <f>SUM(BK155:BK156)</f>
        <v>0</v>
      </c>
    </row>
    <row r="155" spans="1:65" s="2" customFormat="1" ht="16.5" customHeight="1">
      <c r="A155" s="32"/>
      <c r="B155" s="148"/>
      <c r="C155" s="149" t="s">
        <v>164</v>
      </c>
      <c r="D155" s="149" t="s">
        <v>136</v>
      </c>
      <c r="E155" s="150" t="s">
        <v>912</v>
      </c>
      <c r="F155" s="151" t="s">
        <v>911</v>
      </c>
      <c r="G155" s="152" t="s">
        <v>463</v>
      </c>
      <c r="H155" s="153">
        <v>1</v>
      </c>
      <c r="I155" s="154"/>
      <c r="J155" s="155">
        <f>ROUND(I155*H155,2)</f>
        <v>0</v>
      </c>
      <c r="K155" s="151" t="s">
        <v>1</v>
      </c>
      <c r="L155" s="33"/>
      <c r="M155" s="156" t="s">
        <v>1</v>
      </c>
      <c r="N155" s="157" t="s">
        <v>40</v>
      </c>
      <c r="O155" s="58"/>
      <c r="P155" s="158">
        <f>O155*H155</f>
        <v>0</v>
      </c>
      <c r="Q155" s="158">
        <v>0</v>
      </c>
      <c r="R155" s="158">
        <f>Q155*H155</f>
        <v>0</v>
      </c>
      <c r="S155" s="158">
        <v>0</v>
      </c>
      <c r="T155" s="159">
        <f>S155*H155</f>
        <v>0</v>
      </c>
      <c r="U155" s="32"/>
      <c r="V155" s="32"/>
      <c r="W155" s="32"/>
      <c r="X155" s="32"/>
      <c r="Y155" s="32"/>
      <c r="Z155" s="32"/>
      <c r="AA155" s="32"/>
      <c r="AB155" s="32"/>
      <c r="AC155" s="32"/>
      <c r="AD155" s="32"/>
      <c r="AE155" s="32"/>
      <c r="AR155" s="160" t="s">
        <v>140</v>
      </c>
      <c r="AT155" s="160" t="s">
        <v>136</v>
      </c>
      <c r="AU155" s="160" t="s">
        <v>151</v>
      </c>
      <c r="AY155" s="17" t="s">
        <v>134</v>
      </c>
      <c r="BE155" s="161">
        <f>IF(N155="základní",J155,0)</f>
        <v>0</v>
      </c>
      <c r="BF155" s="161">
        <f>IF(N155="snížená",J155,0)</f>
        <v>0</v>
      </c>
      <c r="BG155" s="161">
        <f>IF(N155="zákl. přenesená",J155,0)</f>
        <v>0</v>
      </c>
      <c r="BH155" s="161">
        <f>IF(N155="sníž. přenesená",J155,0)</f>
        <v>0</v>
      </c>
      <c r="BI155" s="161">
        <f>IF(N155="nulová",J155,0)</f>
        <v>0</v>
      </c>
      <c r="BJ155" s="17" t="s">
        <v>81</v>
      </c>
      <c r="BK155" s="161">
        <f>ROUND(I155*H155,2)</f>
        <v>0</v>
      </c>
      <c r="BL155" s="17" t="s">
        <v>140</v>
      </c>
      <c r="BM155" s="160" t="s">
        <v>913</v>
      </c>
    </row>
    <row r="156" spans="1:65" s="2" customFormat="1" ht="29.25">
      <c r="A156" s="32"/>
      <c r="B156" s="33"/>
      <c r="C156" s="32"/>
      <c r="D156" s="162" t="s">
        <v>142</v>
      </c>
      <c r="E156" s="32"/>
      <c r="F156" s="163" t="s">
        <v>914</v>
      </c>
      <c r="G156" s="32"/>
      <c r="H156" s="32"/>
      <c r="I156" s="164"/>
      <c r="J156" s="32"/>
      <c r="K156" s="32"/>
      <c r="L156" s="33"/>
      <c r="M156" s="165"/>
      <c r="N156" s="166"/>
      <c r="O156" s="58"/>
      <c r="P156" s="58"/>
      <c r="Q156" s="58"/>
      <c r="R156" s="58"/>
      <c r="S156" s="58"/>
      <c r="T156" s="59"/>
      <c r="U156" s="32"/>
      <c r="V156" s="32"/>
      <c r="W156" s="32"/>
      <c r="X156" s="32"/>
      <c r="Y156" s="32"/>
      <c r="Z156" s="32"/>
      <c r="AA156" s="32"/>
      <c r="AB156" s="32"/>
      <c r="AC156" s="32"/>
      <c r="AD156" s="32"/>
      <c r="AE156" s="32"/>
      <c r="AT156" s="17" t="s">
        <v>142</v>
      </c>
      <c r="AU156" s="17" t="s">
        <v>151</v>
      </c>
    </row>
    <row r="157" spans="1:65" s="12" customFormat="1" ht="22.9" customHeight="1">
      <c r="B157" s="135"/>
      <c r="D157" s="136" t="s">
        <v>74</v>
      </c>
      <c r="E157" s="146" t="s">
        <v>915</v>
      </c>
      <c r="F157" s="146" t="s">
        <v>916</v>
      </c>
      <c r="I157" s="138"/>
      <c r="J157" s="147">
        <f>BK157</f>
        <v>0</v>
      </c>
      <c r="L157" s="135"/>
      <c r="M157" s="140"/>
      <c r="N157" s="141"/>
      <c r="O157" s="141"/>
      <c r="P157" s="142">
        <f>P158+P161+P164+P167+P170+P173+P178+P181</f>
        <v>0</v>
      </c>
      <c r="Q157" s="141"/>
      <c r="R157" s="142">
        <f>R158+R161+R164+R167+R170+R173+R178+R181</f>
        <v>0</v>
      </c>
      <c r="S157" s="141"/>
      <c r="T157" s="143">
        <f>T158+T161+T164+T167+T170+T173+T178+T181</f>
        <v>0</v>
      </c>
      <c r="AR157" s="136" t="s">
        <v>81</v>
      </c>
      <c r="AT157" s="144" t="s">
        <v>74</v>
      </c>
      <c r="AU157" s="144" t="s">
        <v>81</v>
      </c>
      <c r="AY157" s="136" t="s">
        <v>134</v>
      </c>
      <c r="BK157" s="145">
        <f>BK158+BK161+BK164+BK167+BK170+BK173+BK178+BK181</f>
        <v>0</v>
      </c>
    </row>
    <row r="158" spans="1:65" s="12" customFormat="1" ht="20.85" customHeight="1">
      <c r="B158" s="135"/>
      <c r="D158" s="136" t="s">
        <v>74</v>
      </c>
      <c r="E158" s="146" t="s">
        <v>917</v>
      </c>
      <c r="F158" s="146" t="s">
        <v>918</v>
      </c>
      <c r="I158" s="138"/>
      <c r="J158" s="147">
        <f>BK158</f>
        <v>0</v>
      </c>
      <c r="L158" s="135"/>
      <c r="M158" s="140"/>
      <c r="N158" s="141"/>
      <c r="O158" s="141"/>
      <c r="P158" s="142">
        <f>SUM(P159:P160)</f>
        <v>0</v>
      </c>
      <c r="Q158" s="141"/>
      <c r="R158" s="142">
        <f>SUM(R159:R160)</f>
        <v>0</v>
      </c>
      <c r="S158" s="141"/>
      <c r="T158" s="143">
        <f>SUM(T159:T160)</f>
        <v>0</v>
      </c>
      <c r="AR158" s="136" t="s">
        <v>81</v>
      </c>
      <c r="AT158" s="144" t="s">
        <v>74</v>
      </c>
      <c r="AU158" s="144" t="s">
        <v>83</v>
      </c>
      <c r="AY158" s="136" t="s">
        <v>134</v>
      </c>
      <c r="BK158" s="145">
        <f>SUM(BK159:BK160)</f>
        <v>0</v>
      </c>
    </row>
    <row r="159" spans="1:65" s="2" customFormat="1" ht="24">
      <c r="A159" s="32"/>
      <c r="B159" s="148"/>
      <c r="C159" s="149" t="s">
        <v>171</v>
      </c>
      <c r="D159" s="149" t="s">
        <v>136</v>
      </c>
      <c r="E159" s="150" t="s">
        <v>919</v>
      </c>
      <c r="F159" s="151" t="s">
        <v>920</v>
      </c>
      <c r="G159" s="152" t="s">
        <v>139</v>
      </c>
      <c r="H159" s="153">
        <v>1</v>
      </c>
      <c r="I159" s="154"/>
      <c r="J159" s="155">
        <f>ROUND(I159*H159,2)</f>
        <v>0</v>
      </c>
      <c r="K159" s="151" t="s">
        <v>1</v>
      </c>
      <c r="L159" s="33"/>
      <c r="M159" s="156" t="s">
        <v>1</v>
      </c>
      <c r="N159" s="157"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140</v>
      </c>
      <c r="AT159" s="160" t="s">
        <v>136</v>
      </c>
      <c r="AU159" s="160" t="s">
        <v>151</v>
      </c>
      <c r="AY159" s="17" t="s">
        <v>134</v>
      </c>
      <c r="BE159" s="161">
        <f>IF(N159="základní",J159,0)</f>
        <v>0</v>
      </c>
      <c r="BF159" s="161">
        <f>IF(N159="snížená",J159,0)</f>
        <v>0</v>
      </c>
      <c r="BG159" s="161">
        <f>IF(N159="zákl. přenesená",J159,0)</f>
        <v>0</v>
      </c>
      <c r="BH159" s="161">
        <f>IF(N159="sníž. přenesená",J159,0)</f>
        <v>0</v>
      </c>
      <c r="BI159" s="161">
        <f>IF(N159="nulová",J159,0)</f>
        <v>0</v>
      </c>
      <c r="BJ159" s="17" t="s">
        <v>81</v>
      </c>
      <c r="BK159" s="161">
        <f>ROUND(I159*H159,2)</f>
        <v>0</v>
      </c>
      <c r="BL159" s="17" t="s">
        <v>140</v>
      </c>
      <c r="BM159" s="160" t="s">
        <v>921</v>
      </c>
    </row>
    <row r="160" spans="1:65" s="2" customFormat="1" ht="29.25">
      <c r="A160" s="32"/>
      <c r="B160" s="33"/>
      <c r="C160" s="32"/>
      <c r="D160" s="162" t="s">
        <v>142</v>
      </c>
      <c r="E160" s="32"/>
      <c r="F160" s="163" t="s">
        <v>922</v>
      </c>
      <c r="G160" s="32"/>
      <c r="H160" s="32"/>
      <c r="I160" s="164"/>
      <c r="J160" s="32"/>
      <c r="K160" s="32"/>
      <c r="L160" s="33"/>
      <c r="M160" s="165"/>
      <c r="N160" s="166"/>
      <c r="O160" s="58"/>
      <c r="P160" s="58"/>
      <c r="Q160" s="58"/>
      <c r="R160" s="58"/>
      <c r="S160" s="58"/>
      <c r="T160" s="59"/>
      <c r="U160" s="32"/>
      <c r="V160" s="32"/>
      <c r="W160" s="32"/>
      <c r="X160" s="32"/>
      <c r="Y160" s="32"/>
      <c r="Z160" s="32"/>
      <c r="AA160" s="32"/>
      <c r="AB160" s="32"/>
      <c r="AC160" s="32"/>
      <c r="AD160" s="32"/>
      <c r="AE160" s="32"/>
      <c r="AT160" s="17" t="s">
        <v>142</v>
      </c>
      <c r="AU160" s="17" t="s">
        <v>151</v>
      </c>
    </row>
    <row r="161" spans="1:65" s="12" customFormat="1" ht="20.85" customHeight="1">
      <c r="B161" s="135"/>
      <c r="D161" s="136" t="s">
        <v>74</v>
      </c>
      <c r="E161" s="146" t="s">
        <v>923</v>
      </c>
      <c r="F161" s="146" t="s">
        <v>924</v>
      </c>
      <c r="I161" s="138"/>
      <c r="J161" s="147">
        <f>BK161</f>
        <v>0</v>
      </c>
      <c r="L161" s="135"/>
      <c r="M161" s="140"/>
      <c r="N161" s="141"/>
      <c r="O161" s="141"/>
      <c r="P161" s="142">
        <f>SUM(P162:P163)</f>
        <v>0</v>
      </c>
      <c r="Q161" s="141"/>
      <c r="R161" s="142">
        <f>SUM(R162:R163)</f>
        <v>0</v>
      </c>
      <c r="S161" s="141"/>
      <c r="T161" s="143">
        <f>SUM(T162:T163)</f>
        <v>0</v>
      </c>
      <c r="AR161" s="136" t="s">
        <v>81</v>
      </c>
      <c r="AT161" s="144" t="s">
        <v>74</v>
      </c>
      <c r="AU161" s="144" t="s">
        <v>83</v>
      </c>
      <c r="AY161" s="136" t="s">
        <v>134</v>
      </c>
      <c r="BK161" s="145">
        <f>SUM(BK162:BK163)</f>
        <v>0</v>
      </c>
    </row>
    <row r="162" spans="1:65" s="2" customFormat="1" ht="24">
      <c r="A162" s="32"/>
      <c r="B162" s="148"/>
      <c r="C162" s="149" t="s">
        <v>177</v>
      </c>
      <c r="D162" s="149" t="s">
        <v>136</v>
      </c>
      <c r="E162" s="150" t="s">
        <v>925</v>
      </c>
      <c r="F162" s="151" t="s">
        <v>926</v>
      </c>
      <c r="G162" s="152" t="s">
        <v>885</v>
      </c>
      <c r="H162" s="153">
        <v>1</v>
      </c>
      <c r="I162" s="154"/>
      <c r="J162" s="155">
        <f>ROUND(I162*H162,2)</f>
        <v>0</v>
      </c>
      <c r="K162" s="151" t="s">
        <v>1</v>
      </c>
      <c r="L162" s="33"/>
      <c r="M162" s="156" t="s">
        <v>1</v>
      </c>
      <c r="N162" s="157" t="s">
        <v>40</v>
      </c>
      <c r="O162" s="58"/>
      <c r="P162" s="158">
        <f>O162*H162</f>
        <v>0</v>
      </c>
      <c r="Q162" s="158">
        <v>0</v>
      </c>
      <c r="R162" s="158">
        <f>Q162*H162</f>
        <v>0</v>
      </c>
      <c r="S162" s="158">
        <v>0</v>
      </c>
      <c r="T162" s="159">
        <f>S162*H162</f>
        <v>0</v>
      </c>
      <c r="U162" s="32"/>
      <c r="V162" s="32"/>
      <c r="W162" s="32"/>
      <c r="X162" s="32"/>
      <c r="Y162" s="32"/>
      <c r="Z162" s="32"/>
      <c r="AA162" s="32"/>
      <c r="AB162" s="32"/>
      <c r="AC162" s="32"/>
      <c r="AD162" s="32"/>
      <c r="AE162" s="32"/>
      <c r="AR162" s="160" t="s">
        <v>140</v>
      </c>
      <c r="AT162" s="160" t="s">
        <v>136</v>
      </c>
      <c r="AU162" s="160" t="s">
        <v>151</v>
      </c>
      <c r="AY162" s="17" t="s">
        <v>134</v>
      </c>
      <c r="BE162" s="161">
        <f>IF(N162="základní",J162,0)</f>
        <v>0</v>
      </c>
      <c r="BF162" s="161">
        <f>IF(N162="snížená",J162,0)</f>
        <v>0</v>
      </c>
      <c r="BG162" s="161">
        <f>IF(N162="zákl. přenesená",J162,0)</f>
        <v>0</v>
      </c>
      <c r="BH162" s="161">
        <f>IF(N162="sníž. přenesená",J162,0)</f>
        <v>0</v>
      </c>
      <c r="BI162" s="161">
        <f>IF(N162="nulová",J162,0)</f>
        <v>0</v>
      </c>
      <c r="BJ162" s="17" t="s">
        <v>81</v>
      </c>
      <c r="BK162" s="161">
        <f>ROUND(I162*H162,2)</f>
        <v>0</v>
      </c>
      <c r="BL162" s="17" t="s">
        <v>140</v>
      </c>
      <c r="BM162" s="160" t="s">
        <v>927</v>
      </c>
    </row>
    <row r="163" spans="1:65" s="2" customFormat="1" ht="29.25">
      <c r="A163" s="32"/>
      <c r="B163" s="33"/>
      <c r="C163" s="32"/>
      <c r="D163" s="162" t="s">
        <v>142</v>
      </c>
      <c r="E163" s="32"/>
      <c r="F163" s="163" t="s">
        <v>928</v>
      </c>
      <c r="G163" s="32"/>
      <c r="H163" s="32"/>
      <c r="I163" s="164"/>
      <c r="J163" s="32"/>
      <c r="K163" s="32"/>
      <c r="L163" s="33"/>
      <c r="M163" s="165"/>
      <c r="N163" s="166"/>
      <c r="O163" s="58"/>
      <c r="P163" s="58"/>
      <c r="Q163" s="58"/>
      <c r="R163" s="58"/>
      <c r="S163" s="58"/>
      <c r="T163" s="59"/>
      <c r="U163" s="32"/>
      <c r="V163" s="32"/>
      <c r="W163" s="32"/>
      <c r="X163" s="32"/>
      <c r="Y163" s="32"/>
      <c r="Z163" s="32"/>
      <c r="AA163" s="32"/>
      <c r="AB163" s="32"/>
      <c r="AC163" s="32"/>
      <c r="AD163" s="32"/>
      <c r="AE163" s="32"/>
      <c r="AT163" s="17" t="s">
        <v>142</v>
      </c>
      <c r="AU163" s="17" t="s">
        <v>151</v>
      </c>
    </row>
    <row r="164" spans="1:65" s="12" customFormat="1" ht="20.85" customHeight="1">
      <c r="B164" s="135"/>
      <c r="D164" s="136" t="s">
        <v>74</v>
      </c>
      <c r="E164" s="146" t="s">
        <v>929</v>
      </c>
      <c r="F164" s="146" t="s">
        <v>930</v>
      </c>
      <c r="I164" s="138"/>
      <c r="J164" s="147">
        <f>BK164</f>
        <v>0</v>
      </c>
      <c r="L164" s="135"/>
      <c r="M164" s="140"/>
      <c r="N164" s="141"/>
      <c r="O164" s="141"/>
      <c r="P164" s="142">
        <f>SUM(P165:P166)</f>
        <v>0</v>
      </c>
      <c r="Q164" s="141"/>
      <c r="R164" s="142">
        <f>SUM(R165:R166)</f>
        <v>0</v>
      </c>
      <c r="S164" s="141"/>
      <c r="T164" s="143">
        <f>SUM(T165:T166)</f>
        <v>0</v>
      </c>
      <c r="AR164" s="136" t="s">
        <v>81</v>
      </c>
      <c r="AT164" s="144" t="s">
        <v>74</v>
      </c>
      <c r="AU164" s="144" t="s">
        <v>83</v>
      </c>
      <c r="AY164" s="136" t="s">
        <v>134</v>
      </c>
      <c r="BK164" s="145">
        <f>SUM(BK165:BK166)</f>
        <v>0</v>
      </c>
    </row>
    <row r="165" spans="1:65" s="2" customFormat="1" ht="21.75" customHeight="1">
      <c r="A165" s="32"/>
      <c r="B165" s="148"/>
      <c r="C165" s="149" t="s">
        <v>182</v>
      </c>
      <c r="D165" s="149" t="s">
        <v>136</v>
      </c>
      <c r="E165" s="150" t="s">
        <v>931</v>
      </c>
      <c r="F165" s="151" t="s">
        <v>930</v>
      </c>
      <c r="G165" s="152" t="s">
        <v>885</v>
      </c>
      <c r="H165" s="153">
        <v>1</v>
      </c>
      <c r="I165" s="154"/>
      <c r="J165" s="155">
        <f>ROUND(I165*H165,2)</f>
        <v>0</v>
      </c>
      <c r="K165" s="151" t="s">
        <v>1</v>
      </c>
      <c r="L165" s="33"/>
      <c r="M165" s="156" t="s">
        <v>1</v>
      </c>
      <c r="N165" s="157" t="s">
        <v>40</v>
      </c>
      <c r="O165" s="58"/>
      <c r="P165" s="158">
        <f>O165*H165</f>
        <v>0</v>
      </c>
      <c r="Q165" s="158">
        <v>0</v>
      </c>
      <c r="R165" s="158">
        <f>Q165*H165</f>
        <v>0</v>
      </c>
      <c r="S165" s="158">
        <v>0</v>
      </c>
      <c r="T165" s="159">
        <f>S165*H165</f>
        <v>0</v>
      </c>
      <c r="U165" s="32"/>
      <c r="V165" s="32"/>
      <c r="W165" s="32"/>
      <c r="X165" s="32"/>
      <c r="Y165" s="32"/>
      <c r="Z165" s="32"/>
      <c r="AA165" s="32"/>
      <c r="AB165" s="32"/>
      <c r="AC165" s="32"/>
      <c r="AD165" s="32"/>
      <c r="AE165" s="32"/>
      <c r="AR165" s="160" t="s">
        <v>140</v>
      </c>
      <c r="AT165" s="160" t="s">
        <v>136</v>
      </c>
      <c r="AU165" s="160" t="s">
        <v>151</v>
      </c>
      <c r="AY165" s="17" t="s">
        <v>134</v>
      </c>
      <c r="BE165" s="161">
        <f>IF(N165="základní",J165,0)</f>
        <v>0</v>
      </c>
      <c r="BF165" s="161">
        <f>IF(N165="snížená",J165,0)</f>
        <v>0</v>
      </c>
      <c r="BG165" s="161">
        <f>IF(N165="zákl. přenesená",J165,0)</f>
        <v>0</v>
      </c>
      <c r="BH165" s="161">
        <f>IF(N165="sníž. přenesená",J165,0)</f>
        <v>0</v>
      </c>
      <c r="BI165" s="161">
        <f>IF(N165="nulová",J165,0)</f>
        <v>0</v>
      </c>
      <c r="BJ165" s="17" t="s">
        <v>81</v>
      </c>
      <c r="BK165" s="161">
        <f>ROUND(I165*H165,2)</f>
        <v>0</v>
      </c>
      <c r="BL165" s="17" t="s">
        <v>140</v>
      </c>
      <c r="BM165" s="160" t="s">
        <v>932</v>
      </c>
    </row>
    <row r="166" spans="1:65" s="2" customFormat="1" ht="68.25">
      <c r="A166" s="32"/>
      <c r="B166" s="33"/>
      <c r="C166" s="32"/>
      <c r="D166" s="162" t="s">
        <v>142</v>
      </c>
      <c r="E166" s="32"/>
      <c r="F166" s="163" t="s">
        <v>933</v>
      </c>
      <c r="G166" s="32"/>
      <c r="H166" s="32"/>
      <c r="I166" s="164"/>
      <c r="J166" s="32"/>
      <c r="K166" s="32"/>
      <c r="L166" s="33"/>
      <c r="M166" s="165"/>
      <c r="N166" s="166"/>
      <c r="O166" s="58"/>
      <c r="P166" s="58"/>
      <c r="Q166" s="58"/>
      <c r="R166" s="58"/>
      <c r="S166" s="58"/>
      <c r="T166" s="59"/>
      <c r="U166" s="32"/>
      <c r="V166" s="32"/>
      <c r="W166" s="32"/>
      <c r="X166" s="32"/>
      <c r="Y166" s="32"/>
      <c r="Z166" s="32"/>
      <c r="AA166" s="32"/>
      <c r="AB166" s="32"/>
      <c r="AC166" s="32"/>
      <c r="AD166" s="32"/>
      <c r="AE166" s="32"/>
      <c r="AT166" s="17" t="s">
        <v>142</v>
      </c>
      <c r="AU166" s="17" t="s">
        <v>151</v>
      </c>
    </row>
    <row r="167" spans="1:65" s="12" customFormat="1" ht="20.85" customHeight="1">
      <c r="B167" s="135"/>
      <c r="D167" s="136" t="s">
        <v>74</v>
      </c>
      <c r="E167" s="146" t="s">
        <v>934</v>
      </c>
      <c r="F167" s="146" t="s">
        <v>935</v>
      </c>
      <c r="I167" s="138"/>
      <c r="J167" s="147">
        <f>BK167</f>
        <v>0</v>
      </c>
      <c r="L167" s="135"/>
      <c r="M167" s="140"/>
      <c r="N167" s="141"/>
      <c r="O167" s="141"/>
      <c r="P167" s="142">
        <f>SUM(P168:P169)</f>
        <v>0</v>
      </c>
      <c r="Q167" s="141"/>
      <c r="R167" s="142">
        <f>SUM(R168:R169)</f>
        <v>0</v>
      </c>
      <c r="S167" s="141"/>
      <c r="T167" s="143">
        <f>SUM(T168:T169)</f>
        <v>0</v>
      </c>
      <c r="AR167" s="136" t="s">
        <v>81</v>
      </c>
      <c r="AT167" s="144" t="s">
        <v>74</v>
      </c>
      <c r="AU167" s="144" t="s">
        <v>83</v>
      </c>
      <c r="AY167" s="136" t="s">
        <v>134</v>
      </c>
      <c r="BK167" s="145">
        <f>SUM(BK168:BK169)</f>
        <v>0</v>
      </c>
    </row>
    <row r="168" spans="1:65" s="2" customFormat="1" ht="33" customHeight="1">
      <c r="A168" s="32"/>
      <c r="B168" s="148"/>
      <c r="C168" s="149" t="s">
        <v>187</v>
      </c>
      <c r="D168" s="149" t="s">
        <v>136</v>
      </c>
      <c r="E168" s="150" t="s">
        <v>936</v>
      </c>
      <c r="F168" s="151" t="s">
        <v>937</v>
      </c>
      <c r="G168" s="152" t="s">
        <v>885</v>
      </c>
      <c r="H168" s="153">
        <v>1</v>
      </c>
      <c r="I168" s="154"/>
      <c r="J168" s="155">
        <f>ROUND(I168*H168,2)</f>
        <v>0</v>
      </c>
      <c r="K168" s="151" t="s">
        <v>1</v>
      </c>
      <c r="L168" s="33"/>
      <c r="M168" s="156" t="s">
        <v>1</v>
      </c>
      <c r="N168" s="157" t="s">
        <v>40</v>
      </c>
      <c r="O168" s="58"/>
      <c r="P168" s="158">
        <f>O168*H168</f>
        <v>0</v>
      </c>
      <c r="Q168" s="158">
        <v>0</v>
      </c>
      <c r="R168" s="158">
        <f>Q168*H168</f>
        <v>0</v>
      </c>
      <c r="S168" s="158">
        <v>0</v>
      </c>
      <c r="T168" s="159">
        <f>S168*H168</f>
        <v>0</v>
      </c>
      <c r="U168" s="32"/>
      <c r="V168" s="32"/>
      <c r="W168" s="32"/>
      <c r="X168" s="32"/>
      <c r="Y168" s="32"/>
      <c r="Z168" s="32"/>
      <c r="AA168" s="32"/>
      <c r="AB168" s="32"/>
      <c r="AC168" s="32"/>
      <c r="AD168" s="32"/>
      <c r="AE168" s="32"/>
      <c r="AR168" s="160" t="s">
        <v>140</v>
      </c>
      <c r="AT168" s="160" t="s">
        <v>136</v>
      </c>
      <c r="AU168" s="160" t="s">
        <v>151</v>
      </c>
      <c r="AY168" s="17" t="s">
        <v>134</v>
      </c>
      <c r="BE168" s="161">
        <f>IF(N168="základní",J168,0)</f>
        <v>0</v>
      </c>
      <c r="BF168" s="161">
        <f>IF(N168="snížená",J168,0)</f>
        <v>0</v>
      </c>
      <c r="BG168" s="161">
        <f>IF(N168="zákl. přenesená",J168,0)</f>
        <v>0</v>
      </c>
      <c r="BH168" s="161">
        <f>IF(N168="sníž. přenesená",J168,0)</f>
        <v>0</v>
      </c>
      <c r="BI168" s="161">
        <f>IF(N168="nulová",J168,0)</f>
        <v>0</v>
      </c>
      <c r="BJ168" s="17" t="s">
        <v>81</v>
      </c>
      <c r="BK168" s="161">
        <f>ROUND(I168*H168,2)</f>
        <v>0</v>
      </c>
      <c r="BL168" s="17" t="s">
        <v>140</v>
      </c>
      <c r="BM168" s="160" t="s">
        <v>938</v>
      </c>
    </row>
    <row r="169" spans="1:65" s="2" customFormat="1" ht="48.75">
      <c r="A169" s="32"/>
      <c r="B169" s="33"/>
      <c r="C169" s="32"/>
      <c r="D169" s="162" t="s">
        <v>142</v>
      </c>
      <c r="E169" s="32"/>
      <c r="F169" s="163" t="s">
        <v>939</v>
      </c>
      <c r="G169" s="32"/>
      <c r="H169" s="32"/>
      <c r="I169" s="164"/>
      <c r="J169" s="32"/>
      <c r="K169" s="32"/>
      <c r="L169" s="33"/>
      <c r="M169" s="165"/>
      <c r="N169" s="166"/>
      <c r="O169" s="58"/>
      <c r="P169" s="58"/>
      <c r="Q169" s="58"/>
      <c r="R169" s="58"/>
      <c r="S169" s="58"/>
      <c r="T169" s="59"/>
      <c r="U169" s="32"/>
      <c r="V169" s="32"/>
      <c r="W169" s="32"/>
      <c r="X169" s="32"/>
      <c r="Y169" s="32"/>
      <c r="Z169" s="32"/>
      <c r="AA169" s="32"/>
      <c r="AB169" s="32"/>
      <c r="AC169" s="32"/>
      <c r="AD169" s="32"/>
      <c r="AE169" s="32"/>
      <c r="AT169" s="17" t="s">
        <v>142</v>
      </c>
      <c r="AU169" s="17" t="s">
        <v>151</v>
      </c>
    </row>
    <row r="170" spans="1:65" s="12" customFormat="1" ht="20.85" customHeight="1">
      <c r="B170" s="135"/>
      <c r="D170" s="136" t="s">
        <v>74</v>
      </c>
      <c r="E170" s="146" t="s">
        <v>940</v>
      </c>
      <c r="F170" s="146" t="s">
        <v>941</v>
      </c>
      <c r="I170" s="138"/>
      <c r="J170" s="147">
        <f>BK170</f>
        <v>0</v>
      </c>
      <c r="L170" s="135"/>
      <c r="M170" s="140"/>
      <c r="N170" s="141"/>
      <c r="O170" s="141"/>
      <c r="P170" s="142">
        <f>SUM(P171:P172)</f>
        <v>0</v>
      </c>
      <c r="Q170" s="141"/>
      <c r="R170" s="142">
        <f>SUM(R171:R172)</f>
        <v>0</v>
      </c>
      <c r="S170" s="141"/>
      <c r="T170" s="143">
        <f>SUM(T171:T172)</f>
        <v>0</v>
      </c>
      <c r="AR170" s="136" t="s">
        <v>81</v>
      </c>
      <c r="AT170" s="144" t="s">
        <v>74</v>
      </c>
      <c r="AU170" s="144" t="s">
        <v>83</v>
      </c>
      <c r="AY170" s="136" t="s">
        <v>134</v>
      </c>
      <c r="BK170" s="145">
        <f>SUM(BK171:BK172)</f>
        <v>0</v>
      </c>
    </row>
    <row r="171" spans="1:65" s="2" customFormat="1" ht="16.5" customHeight="1">
      <c r="A171" s="32"/>
      <c r="B171" s="148"/>
      <c r="C171" s="149" t="s">
        <v>192</v>
      </c>
      <c r="D171" s="149" t="s">
        <v>136</v>
      </c>
      <c r="E171" s="150" t="s">
        <v>942</v>
      </c>
      <c r="F171" s="151" t="s">
        <v>943</v>
      </c>
      <c r="G171" s="152" t="s">
        <v>885</v>
      </c>
      <c r="H171" s="153">
        <v>1</v>
      </c>
      <c r="I171" s="154"/>
      <c r="J171" s="155">
        <f>ROUND(I171*H171,2)</f>
        <v>0</v>
      </c>
      <c r="K171" s="151" t="s">
        <v>1</v>
      </c>
      <c r="L171" s="33"/>
      <c r="M171" s="156" t="s">
        <v>1</v>
      </c>
      <c r="N171" s="157" t="s">
        <v>40</v>
      </c>
      <c r="O171" s="58"/>
      <c r="P171" s="158">
        <f>O171*H171</f>
        <v>0</v>
      </c>
      <c r="Q171" s="158">
        <v>0</v>
      </c>
      <c r="R171" s="158">
        <f>Q171*H171</f>
        <v>0</v>
      </c>
      <c r="S171" s="158">
        <v>0</v>
      </c>
      <c r="T171" s="159">
        <f>S171*H171</f>
        <v>0</v>
      </c>
      <c r="U171" s="32"/>
      <c r="V171" s="32"/>
      <c r="W171" s="32"/>
      <c r="X171" s="32"/>
      <c r="Y171" s="32"/>
      <c r="Z171" s="32"/>
      <c r="AA171" s="32"/>
      <c r="AB171" s="32"/>
      <c r="AC171" s="32"/>
      <c r="AD171" s="32"/>
      <c r="AE171" s="32"/>
      <c r="AR171" s="160" t="s">
        <v>140</v>
      </c>
      <c r="AT171" s="160" t="s">
        <v>136</v>
      </c>
      <c r="AU171" s="160" t="s">
        <v>151</v>
      </c>
      <c r="AY171" s="17" t="s">
        <v>134</v>
      </c>
      <c r="BE171" s="161">
        <f>IF(N171="základní",J171,0)</f>
        <v>0</v>
      </c>
      <c r="BF171" s="161">
        <f>IF(N171="snížená",J171,0)</f>
        <v>0</v>
      </c>
      <c r="BG171" s="161">
        <f>IF(N171="zákl. přenesená",J171,0)</f>
        <v>0</v>
      </c>
      <c r="BH171" s="161">
        <f>IF(N171="sníž. přenesená",J171,0)</f>
        <v>0</v>
      </c>
      <c r="BI171" s="161">
        <f>IF(N171="nulová",J171,0)</f>
        <v>0</v>
      </c>
      <c r="BJ171" s="17" t="s">
        <v>81</v>
      </c>
      <c r="BK171" s="161">
        <f>ROUND(I171*H171,2)</f>
        <v>0</v>
      </c>
      <c r="BL171" s="17" t="s">
        <v>140</v>
      </c>
      <c r="BM171" s="160" t="s">
        <v>944</v>
      </c>
    </row>
    <row r="172" spans="1:65" s="2" customFormat="1" ht="29.25">
      <c r="A172" s="32"/>
      <c r="B172" s="33"/>
      <c r="C172" s="32"/>
      <c r="D172" s="162" t="s">
        <v>142</v>
      </c>
      <c r="E172" s="32"/>
      <c r="F172" s="163" t="s">
        <v>945</v>
      </c>
      <c r="G172" s="32"/>
      <c r="H172" s="32"/>
      <c r="I172" s="164"/>
      <c r="J172" s="32"/>
      <c r="K172" s="32"/>
      <c r="L172" s="33"/>
      <c r="M172" s="165"/>
      <c r="N172" s="166"/>
      <c r="O172" s="58"/>
      <c r="P172" s="58"/>
      <c r="Q172" s="58"/>
      <c r="R172" s="58"/>
      <c r="S172" s="58"/>
      <c r="T172" s="59"/>
      <c r="U172" s="32"/>
      <c r="V172" s="32"/>
      <c r="W172" s="32"/>
      <c r="X172" s="32"/>
      <c r="Y172" s="32"/>
      <c r="Z172" s="32"/>
      <c r="AA172" s="32"/>
      <c r="AB172" s="32"/>
      <c r="AC172" s="32"/>
      <c r="AD172" s="32"/>
      <c r="AE172" s="32"/>
      <c r="AT172" s="17" t="s">
        <v>142</v>
      </c>
      <c r="AU172" s="17" t="s">
        <v>151</v>
      </c>
    </row>
    <row r="173" spans="1:65" s="12" customFormat="1" ht="20.85" customHeight="1">
      <c r="B173" s="135"/>
      <c r="D173" s="136" t="s">
        <v>74</v>
      </c>
      <c r="E173" s="146" t="s">
        <v>946</v>
      </c>
      <c r="F173" s="146" t="s">
        <v>947</v>
      </c>
      <c r="I173" s="138"/>
      <c r="J173" s="147">
        <f>BK173</f>
        <v>0</v>
      </c>
      <c r="L173" s="135"/>
      <c r="M173" s="140"/>
      <c r="N173" s="141"/>
      <c r="O173" s="141"/>
      <c r="P173" s="142">
        <f>SUM(P174:P177)</f>
        <v>0</v>
      </c>
      <c r="Q173" s="141"/>
      <c r="R173" s="142">
        <f>SUM(R174:R177)</f>
        <v>0</v>
      </c>
      <c r="S173" s="141"/>
      <c r="T173" s="143">
        <f>SUM(T174:T177)</f>
        <v>0</v>
      </c>
      <c r="AR173" s="136" t="s">
        <v>81</v>
      </c>
      <c r="AT173" s="144" t="s">
        <v>74</v>
      </c>
      <c r="AU173" s="144" t="s">
        <v>83</v>
      </c>
      <c r="AY173" s="136" t="s">
        <v>134</v>
      </c>
      <c r="BK173" s="145">
        <f>SUM(BK174:BK177)</f>
        <v>0</v>
      </c>
    </row>
    <row r="174" spans="1:65" s="2" customFormat="1" ht="16.5" customHeight="1">
      <c r="A174" s="32"/>
      <c r="B174" s="148"/>
      <c r="C174" s="149" t="s">
        <v>197</v>
      </c>
      <c r="D174" s="149" t="s">
        <v>136</v>
      </c>
      <c r="E174" s="150" t="s">
        <v>948</v>
      </c>
      <c r="F174" s="151" t="s">
        <v>949</v>
      </c>
      <c r="G174" s="152" t="s">
        <v>139</v>
      </c>
      <c r="H174" s="153">
        <v>1</v>
      </c>
      <c r="I174" s="154"/>
      <c r="J174" s="155">
        <f>ROUND(I174*H174,2)</f>
        <v>0</v>
      </c>
      <c r="K174" s="151" t="s">
        <v>1</v>
      </c>
      <c r="L174" s="33"/>
      <c r="M174" s="156" t="s">
        <v>1</v>
      </c>
      <c r="N174" s="157" t="s">
        <v>40</v>
      </c>
      <c r="O174" s="58"/>
      <c r="P174" s="158">
        <f>O174*H174</f>
        <v>0</v>
      </c>
      <c r="Q174" s="158">
        <v>0</v>
      </c>
      <c r="R174" s="158">
        <f>Q174*H174</f>
        <v>0</v>
      </c>
      <c r="S174" s="158">
        <v>0</v>
      </c>
      <c r="T174" s="159">
        <f>S174*H174</f>
        <v>0</v>
      </c>
      <c r="U174" s="32"/>
      <c r="V174" s="32"/>
      <c r="W174" s="32"/>
      <c r="X174" s="32"/>
      <c r="Y174" s="32"/>
      <c r="Z174" s="32"/>
      <c r="AA174" s="32"/>
      <c r="AB174" s="32"/>
      <c r="AC174" s="32"/>
      <c r="AD174" s="32"/>
      <c r="AE174" s="32"/>
      <c r="AR174" s="160" t="s">
        <v>140</v>
      </c>
      <c r="AT174" s="160" t="s">
        <v>136</v>
      </c>
      <c r="AU174" s="160" t="s">
        <v>151</v>
      </c>
      <c r="AY174" s="17" t="s">
        <v>134</v>
      </c>
      <c r="BE174" s="161">
        <f>IF(N174="základní",J174,0)</f>
        <v>0</v>
      </c>
      <c r="BF174" s="161">
        <f>IF(N174="snížená",J174,0)</f>
        <v>0</v>
      </c>
      <c r="BG174" s="161">
        <f>IF(N174="zákl. přenesená",J174,0)</f>
        <v>0</v>
      </c>
      <c r="BH174" s="161">
        <f>IF(N174="sníž. přenesená",J174,0)</f>
        <v>0</v>
      </c>
      <c r="BI174" s="161">
        <f>IF(N174="nulová",J174,0)</f>
        <v>0</v>
      </c>
      <c r="BJ174" s="17" t="s">
        <v>81</v>
      </c>
      <c r="BK174" s="161">
        <f>ROUND(I174*H174,2)</f>
        <v>0</v>
      </c>
      <c r="BL174" s="17" t="s">
        <v>140</v>
      </c>
      <c r="BM174" s="160" t="s">
        <v>950</v>
      </c>
    </row>
    <row r="175" spans="1:65" s="2" customFormat="1" ht="11.25">
      <c r="A175" s="32"/>
      <c r="B175" s="33"/>
      <c r="C175" s="32"/>
      <c r="D175" s="162" t="s">
        <v>142</v>
      </c>
      <c r="E175" s="32"/>
      <c r="F175" s="163" t="s">
        <v>949</v>
      </c>
      <c r="G175" s="32"/>
      <c r="H175" s="32"/>
      <c r="I175" s="164"/>
      <c r="J175" s="32"/>
      <c r="K175" s="32"/>
      <c r="L175" s="33"/>
      <c r="M175" s="165"/>
      <c r="N175" s="166"/>
      <c r="O175" s="58"/>
      <c r="P175" s="58"/>
      <c r="Q175" s="58"/>
      <c r="R175" s="58"/>
      <c r="S175" s="58"/>
      <c r="T175" s="59"/>
      <c r="U175" s="32"/>
      <c r="V175" s="32"/>
      <c r="W175" s="32"/>
      <c r="X175" s="32"/>
      <c r="Y175" s="32"/>
      <c r="Z175" s="32"/>
      <c r="AA175" s="32"/>
      <c r="AB175" s="32"/>
      <c r="AC175" s="32"/>
      <c r="AD175" s="32"/>
      <c r="AE175" s="32"/>
      <c r="AT175" s="17" t="s">
        <v>142</v>
      </c>
      <c r="AU175" s="17" t="s">
        <v>151</v>
      </c>
    </row>
    <row r="176" spans="1:65" s="2" customFormat="1" ht="16.5" customHeight="1">
      <c r="A176" s="32"/>
      <c r="B176" s="148"/>
      <c r="C176" s="149" t="s">
        <v>204</v>
      </c>
      <c r="D176" s="149" t="s">
        <v>136</v>
      </c>
      <c r="E176" s="150" t="s">
        <v>951</v>
      </c>
      <c r="F176" s="151" t="s">
        <v>952</v>
      </c>
      <c r="G176" s="152" t="s">
        <v>139</v>
      </c>
      <c r="H176" s="153">
        <v>1</v>
      </c>
      <c r="I176" s="154"/>
      <c r="J176" s="155">
        <f>ROUND(I176*H176,2)</f>
        <v>0</v>
      </c>
      <c r="K176" s="151" t="s">
        <v>1</v>
      </c>
      <c r="L176" s="33"/>
      <c r="M176" s="156" t="s">
        <v>1</v>
      </c>
      <c r="N176" s="157" t="s">
        <v>40</v>
      </c>
      <c r="O176" s="58"/>
      <c r="P176" s="158">
        <f>O176*H176</f>
        <v>0</v>
      </c>
      <c r="Q176" s="158">
        <v>0</v>
      </c>
      <c r="R176" s="158">
        <f>Q176*H176</f>
        <v>0</v>
      </c>
      <c r="S176" s="158">
        <v>0</v>
      </c>
      <c r="T176" s="159">
        <f>S176*H176</f>
        <v>0</v>
      </c>
      <c r="U176" s="32"/>
      <c r="V176" s="32"/>
      <c r="W176" s="32"/>
      <c r="X176" s="32"/>
      <c r="Y176" s="32"/>
      <c r="Z176" s="32"/>
      <c r="AA176" s="32"/>
      <c r="AB176" s="32"/>
      <c r="AC176" s="32"/>
      <c r="AD176" s="32"/>
      <c r="AE176" s="32"/>
      <c r="AR176" s="160" t="s">
        <v>140</v>
      </c>
      <c r="AT176" s="160" t="s">
        <v>136</v>
      </c>
      <c r="AU176" s="160" t="s">
        <v>151</v>
      </c>
      <c r="AY176" s="17" t="s">
        <v>134</v>
      </c>
      <c r="BE176" s="161">
        <f>IF(N176="základní",J176,0)</f>
        <v>0</v>
      </c>
      <c r="BF176" s="161">
        <f>IF(N176="snížená",J176,0)</f>
        <v>0</v>
      </c>
      <c r="BG176" s="161">
        <f>IF(N176="zákl. přenesená",J176,0)</f>
        <v>0</v>
      </c>
      <c r="BH176" s="161">
        <f>IF(N176="sníž. přenesená",J176,0)</f>
        <v>0</v>
      </c>
      <c r="BI176" s="161">
        <f>IF(N176="nulová",J176,0)</f>
        <v>0</v>
      </c>
      <c r="BJ176" s="17" t="s">
        <v>81</v>
      </c>
      <c r="BK176" s="161">
        <f>ROUND(I176*H176,2)</f>
        <v>0</v>
      </c>
      <c r="BL176" s="17" t="s">
        <v>140</v>
      </c>
      <c r="BM176" s="160" t="s">
        <v>953</v>
      </c>
    </row>
    <row r="177" spans="1:65" s="2" customFormat="1" ht="29.25">
      <c r="A177" s="32"/>
      <c r="B177" s="33"/>
      <c r="C177" s="32"/>
      <c r="D177" s="162" t="s">
        <v>142</v>
      </c>
      <c r="E177" s="32"/>
      <c r="F177" s="163" t="s">
        <v>954</v>
      </c>
      <c r="G177" s="32"/>
      <c r="H177" s="32"/>
      <c r="I177" s="164"/>
      <c r="J177" s="32"/>
      <c r="K177" s="32"/>
      <c r="L177" s="33"/>
      <c r="M177" s="165"/>
      <c r="N177" s="166"/>
      <c r="O177" s="58"/>
      <c r="P177" s="58"/>
      <c r="Q177" s="58"/>
      <c r="R177" s="58"/>
      <c r="S177" s="58"/>
      <c r="T177" s="59"/>
      <c r="U177" s="32"/>
      <c r="V177" s="32"/>
      <c r="W177" s="32"/>
      <c r="X177" s="32"/>
      <c r="Y177" s="32"/>
      <c r="Z177" s="32"/>
      <c r="AA177" s="32"/>
      <c r="AB177" s="32"/>
      <c r="AC177" s="32"/>
      <c r="AD177" s="32"/>
      <c r="AE177" s="32"/>
      <c r="AT177" s="17" t="s">
        <v>142</v>
      </c>
      <c r="AU177" s="17" t="s">
        <v>151</v>
      </c>
    </row>
    <row r="178" spans="1:65" s="12" customFormat="1" ht="20.85" customHeight="1">
      <c r="B178" s="135"/>
      <c r="D178" s="136" t="s">
        <v>74</v>
      </c>
      <c r="E178" s="146" t="s">
        <v>955</v>
      </c>
      <c r="F178" s="146" t="s">
        <v>956</v>
      </c>
      <c r="I178" s="138"/>
      <c r="J178" s="147">
        <f>BK178</f>
        <v>0</v>
      </c>
      <c r="L178" s="135"/>
      <c r="M178" s="140"/>
      <c r="N178" s="141"/>
      <c r="O178" s="141"/>
      <c r="P178" s="142">
        <f>SUM(P179:P180)</f>
        <v>0</v>
      </c>
      <c r="Q178" s="141"/>
      <c r="R178" s="142">
        <f>SUM(R179:R180)</f>
        <v>0</v>
      </c>
      <c r="S178" s="141"/>
      <c r="T178" s="143">
        <f>SUM(T179:T180)</f>
        <v>0</v>
      </c>
      <c r="AR178" s="136" t="s">
        <v>81</v>
      </c>
      <c r="AT178" s="144" t="s">
        <v>74</v>
      </c>
      <c r="AU178" s="144" t="s">
        <v>83</v>
      </c>
      <c r="AY178" s="136" t="s">
        <v>134</v>
      </c>
      <c r="BK178" s="145">
        <f>SUM(BK179:BK180)</f>
        <v>0</v>
      </c>
    </row>
    <row r="179" spans="1:65" s="2" customFormat="1" ht="24">
      <c r="A179" s="32"/>
      <c r="B179" s="148"/>
      <c r="C179" s="149" t="s">
        <v>210</v>
      </c>
      <c r="D179" s="149" t="s">
        <v>136</v>
      </c>
      <c r="E179" s="150" t="s">
        <v>957</v>
      </c>
      <c r="F179" s="151" t="s">
        <v>958</v>
      </c>
      <c r="G179" s="152" t="s">
        <v>885</v>
      </c>
      <c r="H179" s="153">
        <v>1</v>
      </c>
      <c r="I179" s="154"/>
      <c r="J179" s="155">
        <f>ROUND(I179*H179,2)</f>
        <v>0</v>
      </c>
      <c r="K179" s="151" t="s">
        <v>1</v>
      </c>
      <c r="L179" s="33"/>
      <c r="M179" s="156" t="s">
        <v>1</v>
      </c>
      <c r="N179" s="157" t="s">
        <v>40</v>
      </c>
      <c r="O179" s="58"/>
      <c r="P179" s="158">
        <f>O179*H179</f>
        <v>0</v>
      </c>
      <c r="Q179" s="158">
        <v>0</v>
      </c>
      <c r="R179" s="158">
        <f>Q179*H179</f>
        <v>0</v>
      </c>
      <c r="S179" s="158">
        <v>0</v>
      </c>
      <c r="T179" s="159">
        <f>S179*H179</f>
        <v>0</v>
      </c>
      <c r="U179" s="32"/>
      <c r="V179" s="32"/>
      <c r="W179" s="32"/>
      <c r="X179" s="32"/>
      <c r="Y179" s="32"/>
      <c r="Z179" s="32"/>
      <c r="AA179" s="32"/>
      <c r="AB179" s="32"/>
      <c r="AC179" s="32"/>
      <c r="AD179" s="32"/>
      <c r="AE179" s="32"/>
      <c r="AR179" s="160" t="s">
        <v>140</v>
      </c>
      <c r="AT179" s="160" t="s">
        <v>136</v>
      </c>
      <c r="AU179" s="160" t="s">
        <v>151</v>
      </c>
      <c r="AY179" s="17" t="s">
        <v>134</v>
      </c>
      <c r="BE179" s="161">
        <f>IF(N179="základní",J179,0)</f>
        <v>0</v>
      </c>
      <c r="BF179" s="161">
        <f>IF(N179="snížená",J179,0)</f>
        <v>0</v>
      </c>
      <c r="BG179" s="161">
        <f>IF(N179="zákl. přenesená",J179,0)</f>
        <v>0</v>
      </c>
      <c r="BH179" s="161">
        <f>IF(N179="sníž. přenesená",J179,0)</f>
        <v>0</v>
      </c>
      <c r="BI179" s="161">
        <f>IF(N179="nulová",J179,0)</f>
        <v>0</v>
      </c>
      <c r="BJ179" s="17" t="s">
        <v>81</v>
      </c>
      <c r="BK179" s="161">
        <f>ROUND(I179*H179,2)</f>
        <v>0</v>
      </c>
      <c r="BL179" s="17" t="s">
        <v>140</v>
      </c>
      <c r="BM179" s="160" t="s">
        <v>959</v>
      </c>
    </row>
    <row r="180" spans="1:65" s="2" customFormat="1" ht="39">
      <c r="A180" s="32"/>
      <c r="B180" s="33"/>
      <c r="C180" s="32"/>
      <c r="D180" s="162" t="s">
        <v>142</v>
      </c>
      <c r="E180" s="32"/>
      <c r="F180" s="163" t="s">
        <v>960</v>
      </c>
      <c r="G180" s="32"/>
      <c r="H180" s="32"/>
      <c r="I180" s="164"/>
      <c r="J180" s="32"/>
      <c r="K180" s="32"/>
      <c r="L180" s="33"/>
      <c r="M180" s="165"/>
      <c r="N180" s="166"/>
      <c r="O180" s="58"/>
      <c r="P180" s="58"/>
      <c r="Q180" s="58"/>
      <c r="R180" s="58"/>
      <c r="S180" s="58"/>
      <c r="T180" s="59"/>
      <c r="U180" s="32"/>
      <c r="V180" s="32"/>
      <c r="W180" s="32"/>
      <c r="X180" s="32"/>
      <c r="Y180" s="32"/>
      <c r="Z180" s="32"/>
      <c r="AA180" s="32"/>
      <c r="AB180" s="32"/>
      <c r="AC180" s="32"/>
      <c r="AD180" s="32"/>
      <c r="AE180" s="32"/>
      <c r="AT180" s="17" t="s">
        <v>142</v>
      </c>
      <c r="AU180" s="17" t="s">
        <v>151</v>
      </c>
    </row>
    <row r="181" spans="1:65" s="12" customFormat="1" ht="20.85" customHeight="1">
      <c r="B181" s="135"/>
      <c r="D181" s="136" t="s">
        <v>74</v>
      </c>
      <c r="E181" s="146" t="s">
        <v>961</v>
      </c>
      <c r="F181" s="146" t="s">
        <v>962</v>
      </c>
      <c r="I181" s="138"/>
      <c r="J181" s="147">
        <f>BK181</f>
        <v>0</v>
      </c>
      <c r="L181" s="135"/>
      <c r="M181" s="140"/>
      <c r="N181" s="141"/>
      <c r="O181" s="141"/>
      <c r="P181" s="142">
        <f>SUM(P182:P183)</f>
        <v>0</v>
      </c>
      <c r="Q181" s="141"/>
      <c r="R181" s="142">
        <f>SUM(R182:R183)</f>
        <v>0</v>
      </c>
      <c r="S181" s="141"/>
      <c r="T181" s="143">
        <f>SUM(T182:T183)</f>
        <v>0</v>
      </c>
      <c r="AR181" s="136" t="s">
        <v>81</v>
      </c>
      <c r="AT181" s="144" t="s">
        <v>74</v>
      </c>
      <c r="AU181" s="144" t="s">
        <v>83</v>
      </c>
      <c r="AY181" s="136" t="s">
        <v>134</v>
      </c>
      <c r="BK181" s="145">
        <f>SUM(BK182:BK183)</f>
        <v>0</v>
      </c>
    </row>
    <row r="182" spans="1:65" s="2" customFormat="1" ht="16.5" customHeight="1">
      <c r="A182" s="32"/>
      <c r="B182" s="148"/>
      <c r="C182" s="149" t="s">
        <v>8</v>
      </c>
      <c r="D182" s="149" t="s">
        <v>136</v>
      </c>
      <c r="E182" s="150" t="s">
        <v>963</v>
      </c>
      <c r="F182" s="151" t="s">
        <v>964</v>
      </c>
      <c r="G182" s="152" t="s">
        <v>139</v>
      </c>
      <c r="H182" s="153">
        <v>1</v>
      </c>
      <c r="I182" s="154"/>
      <c r="J182" s="155">
        <f>ROUND(I182*H182,2)</f>
        <v>0</v>
      </c>
      <c r="K182" s="151" t="s">
        <v>1</v>
      </c>
      <c r="L182" s="33"/>
      <c r="M182" s="156" t="s">
        <v>1</v>
      </c>
      <c r="N182" s="157" t="s">
        <v>40</v>
      </c>
      <c r="O182" s="58"/>
      <c r="P182" s="158">
        <f>O182*H182</f>
        <v>0</v>
      </c>
      <c r="Q182" s="158">
        <v>0</v>
      </c>
      <c r="R182" s="158">
        <f>Q182*H182</f>
        <v>0</v>
      </c>
      <c r="S182" s="158">
        <v>0</v>
      </c>
      <c r="T182" s="159">
        <f>S182*H182</f>
        <v>0</v>
      </c>
      <c r="U182" s="32"/>
      <c r="V182" s="32"/>
      <c r="W182" s="32"/>
      <c r="X182" s="32"/>
      <c r="Y182" s="32"/>
      <c r="Z182" s="32"/>
      <c r="AA182" s="32"/>
      <c r="AB182" s="32"/>
      <c r="AC182" s="32"/>
      <c r="AD182" s="32"/>
      <c r="AE182" s="32"/>
      <c r="AR182" s="160" t="s">
        <v>140</v>
      </c>
      <c r="AT182" s="160" t="s">
        <v>136</v>
      </c>
      <c r="AU182" s="160" t="s">
        <v>151</v>
      </c>
      <c r="AY182" s="17" t="s">
        <v>134</v>
      </c>
      <c r="BE182" s="161">
        <f>IF(N182="základní",J182,0)</f>
        <v>0</v>
      </c>
      <c r="BF182" s="161">
        <f>IF(N182="snížená",J182,0)</f>
        <v>0</v>
      </c>
      <c r="BG182" s="161">
        <f>IF(N182="zákl. přenesená",J182,0)</f>
        <v>0</v>
      </c>
      <c r="BH182" s="161">
        <f>IF(N182="sníž. přenesená",J182,0)</f>
        <v>0</v>
      </c>
      <c r="BI182" s="161">
        <f>IF(N182="nulová",J182,0)</f>
        <v>0</v>
      </c>
      <c r="BJ182" s="17" t="s">
        <v>81</v>
      </c>
      <c r="BK182" s="161">
        <f>ROUND(I182*H182,2)</f>
        <v>0</v>
      </c>
      <c r="BL182" s="17" t="s">
        <v>140</v>
      </c>
      <c r="BM182" s="160" t="s">
        <v>965</v>
      </c>
    </row>
    <row r="183" spans="1:65" s="2" customFormat="1" ht="48.75">
      <c r="A183" s="32"/>
      <c r="B183" s="33"/>
      <c r="C183" s="32"/>
      <c r="D183" s="162" t="s">
        <v>142</v>
      </c>
      <c r="E183" s="32"/>
      <c r="F183" s="163" t="s">
        <v>966</v>
      </c>
      <c r="G183" s="32"/>
      <c r="H183" s="32"/>
      <c r="I183" s="164"/>
      <c r="J183" s="32"/>
      <c r="K183" s="32"/>
      <c r="L183" s="33"/>
      <c r="M183" s="201"/>
      <c r="N183" s="202"/>
      <c r="O183" s="203"/>
      <c r="P183" s="203"/>
      <c r="Q183" s="203"/>
      <c r="R183" s="203"/>
      <c r="S183" s="203"/>
      <c r="T183" s="204"/>
      <c r="U183" s="32"/>
      <c r="V183" s="32"/>
      <c r="W183" s="32"/>
      <c r="X183" s="32"/>
      <c r="Y183" s="32"/>
      <c r="Z183" s="32"/>
      <c r="AA183" s="32"/>
      <c r="AB183" s="32"/>
      <c r="AC183" s="32"/>
      <c r="AD183" s="32"/>
      <c r="AE183" s="32"/>
      <c r="AT183" s="17" t="s">
        <v>142</v>
      </c>
      <c r="AU183" s="17" t="s">
        <v>151</v>
      </c>
    </row>
    <row r="184" spans="1:65" s="2" customFormat="1" ht="6.95" customHeight="1">
      <c r="A184" s="32"/>
      <c r="B184" s="47"/>
      <c r="C184" s="48"/>
      <c r="D184" s="48"/>
      <c r="E184" s="48"/>
      <c r="F184" s="48"/>
      <c r="G184" s="48"/>
      <c r="H184" s="48"/>
      <c r="I184" s="48"/>
      <c r="J184" s="48"/>
      <c r="K184" s="48"/>
      <c r="L184" s="33"/>
      <c r="M184" s="32"/>
      <c r="O184" s="32"/>
      <c r="P184" s="32"/>
      <c r="Q184" s="32"/>
      <c r="R184" s="32"/>
      <c r="S184" s="32"/>
      <c r="T184" s="32"/>
      <c r="U184" s="32"/>
      <c r="V184" s="32"/>
      <c r="W184" s="32"/>
      <c r="X184" s="32"/>
      <c r="Y184" s="32"/>
      <c r="Z184" s="32"/>
      <c r="AA184" s="32"/>
      <c r="AB184" s="32"/>
      <c r="AC184" s="32"/>
      <c r="AD184" s="32"/>
      <c r="AE184" s="32"/>
    </row>
  </sheetData>
  <autoFilter ref="C135:K183" xr:uid="{00000000-0009-0000-0000-000005000000}"/>
  <mergeCells count="12">
    <mergeCell ref="E128:H128"/>
    <mergeCell ref="L2:V2"/>
    <mergeCell ref="E85:H85"/>
    <mergeCell ref="E87:H87"/>
    <mergeCell ref="E89:H89"/>
    <mergeCell ref="E124:H124"/>
    <mergeCell ref="E126:H12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001 - SO 01 Zvýšení zemní...</vt:lpstr>
      <vt:lpstr>002 - SO 02 Úprava nátoko...</vt:lpstr>
      <vt:lpstr>003 - SO 03 Terénní úprav...</vt:lpstr>
      <vt:lpstr>004 - SO 04 Úpravy veřejn...</vt:lpstr>
      <vt:lpstr>005 - Ostatní a vedlejší ...</vt:lpstr>
      <vt:lpstr>'001 - SO 01 Zvýšení zemní...'!Názvy_tisku</vt:lpstr>
      <vt:lpstr>'002 - SO 02 Úprava nátoko...'!Názvy_tisku</vt:lpstr>
      <vt:lpstr>'003 - SO 03 Terénní úprav...'!Názvy_tisku</vt:lpstr>
      <vt:lpstr>'004 - SO 04 Úpravy veřejn...'!Názvy_tisku</vt:lpstr>
      <vt:lpstr>'005 - Ostatní a vedlejší ...'!Názvy_tisku</vt:lpstr>
      <vt:lpstr>'Rekapitulace stavby'!Názvy_tisku</vt:lpstr>
      <vt:lpstr>'001 - SO 01 Zvýšení zemní...'!Oblast_tisku</vt:lpstr>
      <vt:lpstr>'002 - SO 02 Úprava nátoko...'!Oblast_tisku</vt:lpstr>
      <vt:lpstr>'003 - SO 03 Terénní úprav...'!Oblast_tisku</vt:lpstr>
      <vt:lpstr>'004 - SO 04 Úpravy veřejn...'!Oblast_tisku</vt:lpstr>
      <vt:lpstr>'005 - Ostatní a vedlejší ...'!Oblast_tisku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Krumnikl, Radim</dc:creator>
  <cp:lastModifiedBy>SHDP</cp:lastModifiedBy>
  <dcterms:created xsi:type="dcterms:W3CDTF">2021-06-23T08:05:18Z</dcterms:created>
  <dcterms:modified xsi:type="dcterms:W3CDTF">2021-06-28T06:27:11Z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2021-06-28T06:27:08Z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27ca6438-6f3f-4834-a33e-b2452d284c29</vt:lpwstr>
  </property>
  <property fmtid="{D5CDD505-2E9C-101B-9397-08002B2CF9AE}" pid="8" name="MSIP_Label_43f08ec5-d6d9-4227-8387-ccbfcb3632c4_ContentBits">
    <vt:lpwstr>0</vt:lpwstr>
  </property>
</Properties>
</file>