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ChodnikzaVymenikem - Reko..." sheetId="2" r:id="rId2"/>
  </sheets>
  <definedNames>
    <definedName name="_xlnm.Print_Area" localSheetId="0">'Rekapitulace stavby'!$D$4:$AO$76,'Rekapitulace stavby'!$C$82:$AQ$96</definedName>
    <definedName name="_xlnm._FilterDatabase" localSheetId="1" hidden="1">'ChodnikzaVymenikem - Reko...'!$C$121:$K$195</definedName>
    <definedName name="_xlnm.Print_Area" localSheetId="1">'ChodnikzaVymenikem - Reko...'!$C$4:$J$76,'ChodnikzaVymenikem - Reko...'!$C$82:$J$105,'ChodnikzaVymenikem - Reko...'!$C$111:$K$195</definedName>
    <definedName name="_xlnm.Print_Titles" localSheetId="0">'Rekapitulace stavby'!$92:$92</definedName>
    <definedName name="_xlnm.Print_Titles" localSheetId="1">'ChodnikzaVymenikem - Reko...'!$121:$121</definedName>
  </definedNames>
  <calcPr fullCalcOnLoad="1"/>
</workbook>
</file>

<file path=xl/sharedStrings.xml><?xml version="1.0" encoding="utf-8"?>
<sst xmlns="http://schemas.openxmlformats.org/spreadsheetml/2006/main" count="1100" uniqueCount="305">
  <si>
    <t>Export Komplet</t>
  </si>
  <si>
    <t/>
  </si>
  <si>
    <t>2.0</t>
  </si>
  <si>
    <t>ZAMOK</t>
  </si>
  <si>
    <t>False</t>
  </si>
  <si>
    <t>{16f8646a-f439-44b6-b92d-a752b1990196}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</si>
  <si>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</si>
  <si>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</si>
  <si>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</si>
  <si>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</si>
  <si>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</si>
  <si>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</si>
  <si>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</si>
  <si>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</si>
  <si>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ChodnikzaVymenikem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</si>
  <si>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</si>
  <si>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</si>
  <si>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chodníku  za vyměníkem na ulici Na Kopci</t>
  </si>
  <si>
    <t>KSO:</t>
  </si>
  <si>
    <t>CC-CZ:</t>
  </si>
  <si>
    <t>Místo:</t>
  </si>
  <si>
    <t>Karviná</t>
  </si>
  <si>
    <t>Datum:</t>
  </si>
  <si>
    <t>23. 6. 2022</t>
  </si>
  <si>
    <t>Zadavatel:</t>
  </si>
  <si>
    <t>IČ:</t>
  </si>
  <si>
    <t>Statutární  město  Karviná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</si>
  <si>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</si>
  <si>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</si>
  <si>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</si>
  <si>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</si>
  <si>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</si>
  <si>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</si>
  <si>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</si>
  <si>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</si>
  <si>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</si>
  <si>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</si>
  <si>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</si>
  <si>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</si>
  <si>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</si>
  <si>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</si>
  <si>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</si>
  <si>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</si>
  <si>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</si>
  <si>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</si>
  <si>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</si>
  <si>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</si>
  <si>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</si>
  <si>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</si>
  <si>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</si>
  <si>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</si>
  <si>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</si>
  <si>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</si>
  <si>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</si>
  <si>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</si>
  <si>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</si>
  <si>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</si>
  <si>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</si>
  <si>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</si>
  <si>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</si>
  <si>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</si>
  <si>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</si>
  <si>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</si>
  <si>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</si>
  <si>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</si>
  <si>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</si>
  <si>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</si>
  <si>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</si>
  <si>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</si>
  <si>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</si>
  <si>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</si>
  <si>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</si>
  <si>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</si>
  <si>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</si>
  <si>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</si>
  <si>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</si>
  <si>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</si>
  <si>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</si>
  <si>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</si>
  <si>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</si>
  <si>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</si>
  <si>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</si>
  <si>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</si>
  <si>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</si>
  <si>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</si>
  <si>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</si>
  <si>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</si>
  <si>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</si>
  <si>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</si>
  <si>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</si>
  <si>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</si>
  <si>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</si>
  <si>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</si>
  <si>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</si>
  <si>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</si>
  <si>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</si>
  <si>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</si>
  <si>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</si>
  <si>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</si>
  <si>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</si>
  <si>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</si>
  <si>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</si>
  <si>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</si>
  <si>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</si>
  <si>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</si>
  <si>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</si>
  <si>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</si>
  <si>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</si>
  <si>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</si>
  <si>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</si>
  <si>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</si>
  <si>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</si>
  <si>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</si>
  <si>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</si>
  <si>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</si>
  <si>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</si>
  <si>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</si>
  <si>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</si>
  <si>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113107136</t>
  </si>
  <si>
    <t>Odstranění podkladu z betonu vyztuženého sítěmi tl přes 100 do 150 mm ručně</t>
  </si>
  <si>
    <t>m2</t>
  </si>
  <si>
    <t>CS ÚRS 2022 01</t>
  </si>
  <si>
    <t>4</t>
  </si>
  <si>
    <t>-1564418535</t>
  </si>
  <si>
    <t>VV</t>
  </si>
  <si>
    <t>21*0,9*0,5</t>
  </si>
  <si>
    <t>20*1,45*0,5</t>
  </si>
  <si>
    <t>9*1,45*0,5</t>
  </si>
  <si>
    <t>Součet</t>
  </si>
  <si>
    <t>113107336</t>
  </si>
  <si>
    <t>Odstranění podkladu z betonu vyztuženého sítěmi tl přes 100 do 150 mm strojně pl do 50 m2</t>
  </si>
  <si>
    <t>1036155537</t>
  </si>
  <si>
    <t>3</t>
  </si>
  <si>
    <t>113202111</t>
  </si>
  <si>
    <t>Vytrhání obrub krajníků obrubníků stojatých</t>
  </si>
  <si>
    <t>m</t>
  </si>
  <si>
    <t>507550299</t>
  </si>
  <si>
    <t>122452203</t>
  </si>
  <si>
    <t>Odkopávky a prokopávky nezapažené  v hornině třídy těžitelnosti II objem do 100 m3 strojně</t>
  </si>
  <si>
    <t>m3</t>
  </si>
  <si>
    <t>1883272543</t>
  </si>
  <si>
    <t>50*1,4*0,25</t>
  </si>
  <si>
    <t>21*0,6*0,15</t>
  </si>
  <si>
    <t>5</t>
  </si>
  <si>
    <t>162251102</t>
  </si>
  <si>
    <t>Vodorovné přemístění přes 20 do 50 m výkopku/sypaniny z horniny třídy těžitelnosti I skupiny 1 až 3</t>
  </si>
  <si>
    <t>-108345788</t>
  </si>
  <si>
    <t>6</t>
  </si>
  <si>
    <t>162751117</t>
  </si>
  <si>
    <t>Vodorovné přemístění přes 9 000 do 10000 m výkopku/sypaniny z horniny třídy těžitelnosti I skupiny 1 až 3</t>
  </si>
  <si>
    <t>-1386119665</t>
  </si>
  <si>
    <t>7</t>
  </si>
  <si>
    <t>167151101</t>
  </si>
  <si>
    <t>Nakládání výkopku z hornin třídy těžitelnosti I skupiny 1 až 3 do 100 m3</t>
  </si>
  <si>
    <t>261409575</t>
  </si>
  <si>
    <t>8</t>
  </si>
  <si>
    <t>167151121</t>
  </si>
  <si>
    <t>Skládání nebo překládání výkopku z horniny třídy těžitelnosti I skupiny 1 až 3</t>
  </si>
  <si>
    <t>1880814485</t>
  </si>
  <si>
    <t>9</t>
  </si>
  <si>
    <t>171201231</t>
  </si>
  <si>
    <t>Poplatek za uložení zeminy a kamení na recyklační skládce (skládkovné) kód odpadu 17 05 04</t>
  </si>
  <si>
    <t>t</t>
  </si>
  <si>
    <t>506070579</t>
  </si>
  <si>
    <t>19,39*1,9 'Přepočtené koeficientem množství</t>
  </si>
  <si>
    <t>10</t>
  </si>
  <si>
    <t>171251201</t>
  </si>
  <si>
    <t>Uložení sypaniny na skládky nebo meziskládky</t>
  </si>
  <si>
    <t>-814633685</t>
  </si>
  <si>
    <t>11</t>
  </si>
  <si>
    <t>181111111</t>
  </si>
  <si>
    <t>Plošná úprava terénu do 500 m2 zemina skupiny 1 až 4 nerovnosti přes 50 do 100 mm v rovinně a svahu do 1:5</t>
  </si>
  <si>
    <t>-1246248818</t>
  </si>
  <si>
    <t>12</t>
  </si>
  <si>
    <t>181311103</t>
  </si>
  <si>
    <t>Rozprostření ornice tl vrstvy do 200 mm v rovině nebo ve svahu do 1:5 ručně</t>
  </si>
  <si>
    <t>-1189454190</t>
  </si>
  <si>
    <t>9*0,2*2</t>
  </si>
  <si>
    <t>20*0,2</t>
  </si>
  <si>
    <t>21*0,2*2</t>
  </si>
  <si>
    <t>13</t>
  </si>
  <si>
    <t>M</t>
  </si>
  <si>
    <t>10364101</t>
  </si>
  <si>
    <t>zemina pro terénní úpravy -  ornice</t>
  </si>
  <si>
    <t>652943995</t>
  </si>
  <si>
    <t>16*0,2*1,6</t>
  </si>
  <si>
    <t>14</t>
  </si>
  <si>
    <t>181411131</t>
  </si>
  <si>
    <t>Založení parkového trávníku výsevem pl do 1000 m2 v rovině a ve svahu do 1:5</t>
  </si>
  <si>
    <t>897347034</t>
  </si>
  <si>
    <t>21*1*2</t>
  </si>
  <si>
    <t>20*1</t>
  </si>
  <si>
    <t>9*1*2</t>
  </si>
  <si>
    <t>00572420</t>
  </si>
  <si>
    <t>osivo směs travní parková okrasná</t>
  </si>
  <si>
    <t>kg</t>
  </si>
  <si>
    <t>-232628907</t>
  </si>
  <si>
    <t>80*0,02 'Přepočtené koeficientem množství</t>
  </si>
  <si>
    <t>16</t>
  </si>
  <si>
    <t>181951112</t>
  </si>
  <si>
    <t>Úprava pláně v hornině třídy těžitelnosti I skupiny 1 až 3 se zhutněním strojně</t>
  </si>
  <si>
    <t>1118404283</t>
  </si>
  <si>
    <t>50*1,4</t>
  </si>
  <si>
    <t>Komunikace pozemní</t>
  </si>
  <si>
    <t>17</t>
  </si>
  <si>
    <t>564871016</t>
  </si>
  <si>
    <t>Podklad ze štěrkodrtě ŠD plochy do 100 m2 tl 300 mm</t>
  </si>
  <si>
    <t>803045421</t>
  </si>
  <si>
    <t>18</t>
  </si>
  <si>
    <t>596211110</t>
  </si>
  <si>
    <t>Kladení zámkové dlažby komunikací pro pěší ručně tl 60 mm skupiny A pl do 50 m2</t>
  </si>
  <si>
    <t>245022312</t>
  </si>
  <si>
    <t>50*1</t>
  </si>
  <si>
    <t>19</t>
  </si>
  <si>
    <t>59245018</t>
  </si>
  <si>
    <t>dlažba tvar obdélník betonová 200x100x60mm přírodní</t>
  </si>
  <si>
    <t>2130227146</t>
  </si>
  <si>
    <t>50*1,03</t>
  </si>
  <si>
    <t>Ostatní konstrukce a práce, bourání</t>
  </si>
  <si>
    <t>20</t>
  </si>
  <si>
    <t>916231213</t>
  </si>
  <si>
    <t>Osazení chodníkového obrubníku betonového stojatého s boční opěrou do lože z betonu prostého</t>
  </si>
  <si>
    <t>598269054</t>
  </si>
  <si>
    <t>50*2</t>
  </si>
  <si>
    <t>59217017</t>
  </si>
  <si>
    <t>obrubník betonový chodníkový 1000x100x250mm</t>
  </si>
  <si>
    <t>-819589846</t>
  </si>
  <si>
    <t>22</t>
  </si>
  <si>
    <t>916991121</t>
  </si>
  <si>
    <t>Lože pod obrubníky, krajníky nebo obruby z dlažebních kostek z betonu prostého</t>
  </si>
  <si>
    <t>-822609306</t>
  </si>
  <si>
    <t>100*0,25*0,2</t>
  </si>
  <si>
    <t>23</t>
  </si>
  <si>
    <t>935932211</t>
  </si>
  <si>
    <t>Odvodňovací  žlab pro zatížení B125 vnitřní š 100 mm s roštem mřížkovým z Pz oceli</t>
  </si>
  <si>
    <t>-700322606</t>
  </si>
  <si>
    <t>997</t>
  </si>
  <si>
    <t>Přesun sutě</t>
  </si>
  <si>
    <t>24</t>
  </si>
  <si>
    <t>997221151</t>
  </si>
  <si>
    <t>Vodorovná doprava suti z kusových materiálů  do 50 m</t>
  </si>
  <si>
    <t>1246154902</t>
  </si>
  <si>
    <t>25</t>
  </si>
  <si>
    <t>997221561</t>
  </si>
  <si>
    <t>Vodorovná doprava suti z kusových materiálů do 1 km</t>
  </si>
  <si>
    <t>1281041248</t>
  </si>
  <si>
    <t>26</t>
  </si>
  <si>
    <t>997221569</t>
  </si>
  <si>
    <t>Příplatek ZKD 1 km u vodorovné dopravy suti z kusových materiálů</t>
  </si>
  <si>
    <t>720807694</t>
  </si>
  <si>
    <t>12,107*10</t>
  </si>
  <si>
    <t>27</t>
  </si>
  <si>
    <t>997221571</t>
  </si>
  <si>
    <t>Vodorovná doprava vybouraných hmot do 1 km</t>
  </si>
  <si>
    <t>-751372256</t>
  </si>
  <si>
    <t>12,107</t>
  </si>
  <si>
    <t>28</t>
  </si>
  <si>
    <t>997221579</t>
  </si>
  <si>
    <t>Příplatek ZKD 1 km u vodorovné dopravy vybouraných hmot</t>
  </si>
  <si>
    <t>-6664198</t>
  </si>
  <si>
    <t>29</t>
  </si>
  <si>
    <t>997221611</t>
  </si>
  <si>
    <t>Nakládání suti na dopravní prostředky pro vodorovnou dopravu</t>
  </si>
  <si>
    <t>1764155705</t>
  </si>
  <si>
    <t>24,214*0,5</t>
  </si>
  <si>
    <t>30</t>
  </si>
  <si>
    <t>997221612</t>
  </si>
  <si>
    <t>Nakládání vybouraných hmot na dopravní prostředky pro vodorovnou dopravu</t>
  </si>
  <si>
    <t>1224843271</t>
  </si>
  <si>
    <t>31</t>
  </si>
  <si>
    <t>997221862</t>
  </si>
  <si>
    <t>Poplatek za uložení stavebního odpadu na recyklační skládce (skládkovné) z armovaného betonu pod kódem 17 01 01</t>
  </si>
  <si>
    <t>2124397922</t>
  </si>
  <si>
    <t>998</t>
  </si>
  <si>
    <t>Přesun hmot</t>
  </si>
  <si>
    <t>32</t>
  </si>
  <si>
    <t>998223011</t>
  </si>
  <si>
    <t>Přesun hmot pro pozemní komunikace s krytem dlážděným</t>
  </si>
  <si>
    <t>-751253102</t>
  </si>
  <si>
    <t>VRN</t>
  </si>
  <si>
    <t>Vedlejší rozpočtové náklady</t>
  </si>
  <si>
    <t>VRN1</t>
  </si>
  <si>
    <t>Průzkumné, geodetické a projektové práce</t>
  </si>
  <si>
    <t>33</t>
  </si>
  <si>
    <t>012103000</t>
  </si>
  <si>
    <t>Geodetické práce před výstavbou - vytýčení sítí</t>
  </si>
  <si>
    <t>kpl</t>
  </si>
  <si>
    <t>1024</t>
  </si>
  <si>
    <t>62408955</t>
  </si>
  <si>
    <t>34</t>
  </si>
  <si>
    <t>012303000</t>
  </si>
  <si>
    <t>Geodetické práce po výstavbě - zaměření  skutečného provedení</t>
  </si>
  <si>
    <t>-1984042522</t>
  </si>
  <si>
    <t>VRN3</t>
  </si>
  <si>
    <t>Zařízení staveniště</t>
  </si>
  <si>
    <t>35</t>
  </si>
  <si>
    <t>034002000</t>
  </si>
  <si>
    <t>Zabezpečení staveniště</t>
  </si>
  <si>
    <t>-899331126</t>
  </si>
  <si>
    <t>VRN7</t>
  </si>
  <si>
    <t>Provozní vlivy</t>
  </si>
  <si>
    <t>36</t>
  </si>
  <si>
    <t>072002000</t>
  </si>
  <si>
    <t>Silniční provoz - provizorní dopravní značení +informační tabule</t>
  </si>
  <si>
    <t>2044078037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</si>
</sst>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ChodnikzaVymenikem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Rekonstrukce chodníku  za vyměníkem na ulici Na Kopci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Karviná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23. 6. 2022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Statutární  město  Karviná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Martin  Pniok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37.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'ChodnikzaVymenikem - Reko...'!J28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'ChodnikzaVymenikem - Reko...'!P122</f>
        <v>0</v>
      </c>
      <c r="AV95" s="126">
        <f>'ChodnikzaVymenikem - Reko...'!J31</f>
        <v>0</v>
      </c>
      <c r="AW95" s="126">
        <f>'ChodnikzaVymenikem - Reko...'!J32</f>
        <v>0</v>
      </c>
      <c r="AX95" s="126">
        <f>'ChodnikzaVymenikem - Reko...'!J33</f>
        <v>0</v>
      </c>
      <c r="AY95" s="126">
        <f>'ChodnikzaVymenikem - Reko...'!J34</f>
        <v>0</v>
      </c>
      <c r="AZ95" s="126">
        <f>'ChodnikzaVymenikem - Reko...'!F31</f>
        <v>0</v>
      </c>
      <c r="BA95" s="126">
        <f>'ChodnikzaVymenikem - Reko...'!F32</f>
        <v>0</v>
      </c>
      <c r="BB95" s="126">
        <f>'ChodnikzaVymenikem - Reko...'!F33</f>
        <v>0</v>
      </c>
      <c r="BC95" s="126">
        <f>'ChodnikzaVymenikem - Reko...'!F34</f>
        <v>0</v>
      </c>
      <c r="BD95" s="128">
        <f>'ChodnikzaVymenikem - Reko...'!F35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ChodnikzaVymenikem - Re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83</v>
      </c>
    </row>
    <row r="4" spans="2:46" s="1" customFormat="1" ht="24.95" customHeight="1">
      <c r="B4" s="19"/>
      <c r="D4" s="132" t="s">
        <v>84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23. 6. 2022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26</v>
      </c>
      <c r="F13" s="37"/>
      <c r="G13" s="37"/>
      <c r="H13" s="37"/>
      <c r="I13" s="134" t="s">
        <v>27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27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33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">
        <v>34</v>
      </c>
      <c r="F22" s="37"/>
      <c r="G22" s="37"/>
      <c r="H22" s="37"/>
      <c r="I22" s="134" t="s">
        <v>27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35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36</v>
      </c>
      <c r="E28" s="37"/>
      <c r="F28" s="37"/>
      <c r="G28" s="37"/>
      <c r="H28" s="37"/>
      <c r="I28" s="37"/>
      <c r="J28" s="144">
        <f>ROUND(J122,2)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38</v>
      </c>
      <c r="G30" s="37"/>
      <c r="H30" s="37"/>
      <c r="I30" s="145" t="s">
        <v>37</v>
      </c>
      <c r="J30" s="145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40</v>
      </c>
      <c r="E31" s="134" t="s">
        <v>41</v>
      </c>
      <c r="F31" s="147">
        <f>ROUND((SUM(BE122:BE195)),2)</f>
        <v>0</v>
      </c>
      <c r="G31" s="37"/>
      <c r="H31" s="37"/>
      <c r="I31" s="148">
        <v>0.21</v>
      </c>
      <c r="J31" s="147">
        <f>ROUND(((SUM(BE122:BE195))*I31),2)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42</v>
      </c>
      <c r="F32" s="147">
        <f>ROUND((SUM(BF122:BF195)),2)</f>
        <v>0</v>
      </c>
      <c r="G32" s="37"/>
      <c r="H32" s="37"/>
      <c r="I32" s="148">
        <v>0.15</v>
      </c>
      <c r="J32" s="147">
        <f>ROUND(((SUM(BF122:BF195))*I32),2)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43</v>
      </c>
      <c r="F33" s="147">
        <f>ROUND((SUM(BG122:BG195)),2)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44</v>
      </c>
      <c r="F34" s="147">
        <f>ROUND((SUM(BH122:BH195)),2)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45</v>
      </c>
      <c r="F35" s="147">
        <f>ROUND((SUM(BI122:BI195)),2)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 xml:space="preserve">Rekonstrukce chodníku  za vyměníkem na ulici Na Kopci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Karviná</v>
      </c>
      <c r="G87" s="39"/>
      <c r="H87" s="39"/>
      <c r="I87" s="31" t="s">
        <v>22</v>
      </c>
      <c r="J87" s="78" t="str">
        <f>IF(J10="","",J10)</f>
        <v>23. 6. 2022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Statutární  město  Karviná</v>
      </c>
      <c r="G89" s="39"/>
      <c r="H89" s="39"/>
      <c r="I89" s="31" t="s">
        <v>30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 xml:space="preserve">Martin  Pniok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86</v>
      </c>
      <c r="D92" s="168"/>
      <c r="E92" s="168"/>
      <c r="F92" s="168"/>
      <c r="G92" s="168"/>
      <c r="H92" s="168"/>
      <c r="I92" s="168"/>
      <c r="J92" s="169" t="s">
        <v>87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88</v>
      </c>
      <c r="D94" s="39"/>
      <c r="E94" s="39"/>
      <c r="F94" s="39"/>
      <c r="G94" s="39"/>
      <c r="H94" s="39"/>
      <c r="I94" s="39"/>
      <c r="J94" s="109">
        <f>J122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89</v>
      </c>
    </row>
    <row r="95" spans="1:31" s="9" customFormat="1" ht="24.95" customHeight="1">
      <c r="A95" s="9"/>
      <c r="B95" s="171"/>
      <c r="C95" s="172"/>
      <c r="D95" s="173" t="s">
        <v>90</v>
      </c>
      <c r="E95" s="174"/>
      <c r="F95" s="174"/>
      <c r="G95" s="174"/>
      <c r="H95" s="174"/>
      <c r="I95" s="174"/>
      <c r="J95" s="175">
        <f>J123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91</v>
      </c>
      <c r="E96" s="180"/>
      <c r="F96" s="180"/>
      <c r="G96" s="180"/>
      <c r="H96" s="180"/>
      <c r="I96" s="180"/>
      <c r="J96" s="181">
        <f>J124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92</v>
      </c>
      <c r="E97" s="180"/>
      <c r="F97" s="180"/>
      <c r="G97" s="180"/>
      <c r="H97" s="180"/>
      <c r="I97" s="180"/>
      <c r="J97" s="181">
        <f>J160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93</v>
      </c>
      <c r="E98" s="180"/>
      <c r="F98" s="180"/>
      <c r="G98" s="180"/>
      <c r="H98" s="180"/>
      <c r="I98" s="180"/>
      <c r="J98" s="181">
        <f>J166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94</v>
      </c>
      <c r="E99" s="180"/>
      <c r="F99" s="180"/>
      <c r="G99" s="180"/>
      <c r="H99" s="180"/>
      <c r="I99" s="180"/>
      <c r="J99" s="181">
        <f>J173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95</v>
      </c>
      <c r="E100" s="180"/>
      <c r="F100" s="180"/>
      <c r="G100" s="180"/>
      <c r="H100" s="180"/>
      <c r="I100" s="180"/>
      <c r="J100" s="181">
        <f>J186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1"/>
      <c r="C101" s="172"/>
      <c r="D101" s="173" t="s">
        <v>96</v>
      </c>
      <c r="E101" s="174"/>
      <c r="F101" s="174"/>
      <c r="G101" s="174"/>
      <c r="H101" s="174"/>
      <c r="I101" s="174"/>
      <c r="J101" s="175">
        <f>J188</f>
        <v>0</v>
      </c>
      <c r="K101" s="172"/>
      <c r="L101" s="17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7"/>
      <c r="C102" s="178"/>
      <c r="D102" s="179" t="s">
        <v>97</v>
      </c>
      <c r="E102" s="180"/>
      <c r="F102" s="180"/>
      <c r="G102" s="180"/>
      <c r="H102" s="180"/>
      <c r="I102" s="180"/>
      <c r="J102" s="181">
        <f>J189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7"/>
      <c r="C103" s="178"/>
      <c r="D103" s="179" t="s">
        <v>98</v>
      </c>
      <c r="E103" s="180"/>
      <c r="F103" s="180"/>
      <c r="G103" s="180"/>
      <c r="H103" s="180"/>
      <c r="I103" s="180"/>
      <c r="J103" s="181">
        <f>J192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99</v>
      </c>
      <c r="E104" s="180"/>
      <c r="F104" s="180"/>
      <c r="G104" s="180"/>
      <c r="H104" s="180"/>
      <c r="I104" s="180"/>
      <c r="J104" s="181">
        <f>J194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100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E7</f>
        <v xml:space="preserve">Rekonstrukce chodníku  za vyměníkem na ulici Na Kopci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F10</f>
        <v>Karviná</v>
      </c>
      <c r="G116" s="39"/>
      <c r="H116" s="39"/>
      <c r="I116" s="31" t="s">
        <v>22</v>
      </c>
      <c r="J116" s="78" t="str">
        <f>IF(J10="","",J10)</f>
        <v>23. 6. 2022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E13</f>
        <v xml:space="preserve">Statutární  město  Karviná</v>
      </c>
      <c r="G118" s="39"/>
      <c r="H118" s="39"/>
      <c r="I118" s="31" t="s">
        <v>30</v>
      </c>
      <c r="J118" s="35" t="str">
        <f>E19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IF(E16="","",E16)</f>
        <v>Vyplň údaj</v>
      </c>
      <c r="G119" s="39"/>
      <c r="H119" s="39"/>
      <c r="I119" s="31" t="s">
        <v>33</v>
      </c>
      <c r="J119" s="35" t="str">
        <f>E22</f>
        <v xml:space="preserve">Martin  Pniok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83"/>
      <c r="B121" s="184"/>
      <c r="C121" s="185" t="s">
        <v>101</v>
      </c>
      <c r="D121" s="186" t="s">
        <v>61</v>
      </c>
      <c r="E121" s="186" t="s">
        <v>57</v>
      </c>
      <c r="F121" s="186" t="s">
        <v>58</v>
      </c>
      <c r="G121" s="186" t="s">
        <v>102</v>
      </c>
      <c r="H121" s="186" t="s">
        <v>103</v>
      </c>
      <c r="I121" s="186" t="s">
        <v>104</v>
      </c>
      <c r="J121" s="186" t="s">
        <v>87</v>
      </c>
      <c r="K121" s="187" t="s">
        <v>105</v>
      </c>
      <c r="L121" s="188"/>
      <c r="M121" s="99" t="s">
        <v>1</v>
      </c>
      <c r="N121" s="100" t="s">
        <v>40</v>
      </c>
      <c r="O121" s="100" t="s">
        <v>106</v>
      </c>
      <c r="P121" s="100" t="s">
        <v>107</v>
      </c>
      <c r="Q121" s="100" t="s">
        <v>108</v>
      </c>
      <c r="R121" s="100" t="s">
        <v>109</v>
      </c>
      <c r="S121" s="100" t="s">
        <v>110</v>
      </c>
      <c r="T121" s="101" t="s">
        <v>111</v>
      </c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</row>
    <row r="122" spans="1:63" s="2" customFormat="1" ht="22.8" customHeight="1">
      <c r="A122" s="37"/>
      <c r="B122" s="38"/>
      <c r="C122" s="106" t="s">
        <v>112</v>
      </c>
      <c r="D122" s="39"/>
      <c r="E122" s="39"/>
      <c r="F122" s="39"/>
      <c r="G122" s="39"/>
      <c r="H122" s="39"/>
      <c r="I122" s="39"/>
      <c r="J122" s="189">
        <f>BK122</f>
        <v>0</v>
      </c>
      <c r="K122" s="39"/>
      <c r="L122" s="43"/>
      <c r="M122" s="102"/>
      <c r="N122" s="190"/>
      <c r="O122" s="103"/>
      <c r="P122" s="191">
        <f>P123+P188</f>
        <v>0</v>
      </c>
      <c r="Q122" s="103"/>
      <c r="R122" s="191">
        <f>R123+R188</f>
        <v>80.79991</v>
      </c>
      <c r="S122" s="103"/>
      <c r="T122" s="192">
        <f>T123+T188</f>
        <v>24.213500000000003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89</v>
      </c>
      <c r="BK122" s="193">
        <f>BK123+BK188</f>
        <v>0</v>
      </c>
    </row>
    <row r="123" spans="1:63" s="12" customFormat="1" ht="25.9" customHeight="1">
      <c r="A123" s="12"/>
      <c r="B123" s="194"/>
      <c r="C123" s="195"/>
      <c r="D123" s="196" t="s">
        <v>75</v>
      </c>
      <c r="E123" s="197" t="s">
        <v>113</v>
      </c>
      <c r="F123" s="197" t="s">
        <v>114</v>
      </c>
      <c r="G123" s="195"/>
      <c r="H123" s="195"/>
      <c r="I123" s="198"/>
      <c r="J123" s="199">
        <f>BK123</f>
        <v>0</v>
      </c>
      <c r="K123" s="195"/>
      <c r="L123" s="200"/>
      <c r="M123" s="201"/>
      <c r="N123" s="202"/>
      <c r="O123" s="202"/>
      <c r="P123" s="203">
        <f>P124+P160+P166+P173+P186</f>
        <v>0</v>
      </c>
      <c r="Q123" s="202"/>
      <c r="R123" s="203">
        <f>R124+R160+R166+R173+R186</f>
        <v>80.79991</v>
      </c>
      <c r="S123" s="202"/>
      <c r="T123" s="204">
        <f>T124+T160+T166+T173+T186</f>
        <v>24.213500000000003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5" t="s">
        <v>81</v>
      </c>
      <c r="AT123" s="206" t="s">
        <v>75</v>
      </c>
      <c r="AU123" s="206" t="s">
        <v>76</v>
      </c>
      <c r="AY123" s="205" t="s">
        <v>115</v>
      </c>
      <c r="BK123" s="207">
        <f>BK124+BK160+BK166+BK173+BK186</f>
        <v>0</v>
      </c>
    </row>
    <row r="124" spans="1:63" s="12" customFormat="1" ht="22.8" customHeight="1">
      <c r="A124" s="12"/>
      <c r="B124" s="194"/>
      <c r="C124" s="195"/>
      <c r="D124" s="196" t="s">
        <v>75</v>
      </c>
      <c r="E124" s="208" t="s">
        <v>81</v>
      </c>
      <c r="F124" s="208" t="s">
        <v>116</v>
      </c>
      <c r="G124" s="195"/>
      <c r="H124" s="195"/>
      <c r="I124" s="198"/>
      <c r="J124" s="209">
        <f>BK124</f>
        <v>0</v>
      </c>
      <c r="K124" s="195"/>
      <c r="L124" s="200"/>
      <c r="M124" s="201"/>
      <c r="N124" s="202"/>
      <c r="O124" s="202"/>
      <c r="P124" s="203">
        <f>SUM(P125:P159)</f>
        <v>0</v>
      </c>
      <c r="Q124" s="202"/>
      <c r="R124" s="203">
        <f>SUM(R125:R159)</f>
        <v>5.1216</v>
      </c>
      <c r="S124" s="202"/>
      <c r="T124" s="204">
        <f>SUM(T125:T159)</f>
        <v>24.213500000000003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5" t="s">
        <v>81</v>
      </c>
      <c r="AT124" s="206" t="s">
        <v>75</v>
      </c>
      <c r="AU124" s="206" t="s">
        <v>81</v>
      </c>
      <c r="AY124" s="205" t="s">
        <v>115</v>
      </c>
      <c r="BK124" s="207">
        <f>SUM(BK125:BK159)</f>
        <v>0</v>
      </c>
    </row>
    <row r="125" spans="1:65" s="2" customFormat="1" ht="24.15" customHeight="1">
      <c r="A125" s="37"/>
      <c r="B125" s="38"/>
      <c r="C125" s="210" t="s">
        <v>81</v>
      </c>
      <c r="D125" s="210" t="s">
        <v>117</v>
      </c>
      <c r="E125" s="211" t="s">
        <v>118</v>
      </c>
      <c r="F125" s="212" t="s">
        <v>119</v>
      </c>
      <c r="G125" s="213" t="s">
        <v>120</v>
      </c>
      <c r="H125" s="214">
        <v>30.475</v>
      </c>
      <c r="I125" s="215"/>
      <c r="J125" s="216">
        <f>ROUND(I125*H125,2)</f>
        <v>0</v>
      </c>
      <c r="K125" s="212" t="s">
        <v>121</v>
      </c>
      <c r="L125" s="43"/>
      <c r="M125" s="217" t="s">
        <v>1</v>
      </c>
      <c r="N125" s="218" t="s">
        <v>41</v>
      </c>
      <c r="O125" s="90"/>
      <c r="P125" s="219">
        <f>O125*H125</f>
        <v>0</v>
      </c>
      <c r="Q125" s="219">
        <v>0</v>
      </c>
      <c r="R125" s="219">
        <f>Q125*H125</f>
        <v>0</v>
      </c>
      <c r="S125" s="219">
        <v>0.33</v>
      </c>
      <c r="T125" s="220">
        <f>S125*H125</f>
        <v>10.056750000000001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1" t="s">
        <v>122</v>
      </c>
      <c r="AT125" s="221" t="s">
        <v>117</v>
      </c>
      <c r="AU125" s="221" t="s">
        <v>83</v>
      </c>
      <c r="AY125" s="16" t="s">
        <v>115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6" t="s">
        <v>81</v>
      </c>
      <c r="BK125" s="222">
        <f>ROUND(I125*H125,2)</f>
        <v>0</v>
      </c>
      <c r="BL125" s="16" t="s">
        <v>122</v>
      </c>
      <c r="BM125" s="221" t="s">
        <v>123</v>
      </c>
    </row>
    <row r="126" spans="1:51" s="13" customFormat="1" ht="12">
      <c r="A126" s="13"/>
      <c r="B126" s="223"/>
      <c r="C126" s="224"/>
      <c r="D126" s="225" t="s">
        <v>124</v>
      </c>
      <c r="E126" s="226" t="s">
        <v>1</v>
      </c>
      <c r="F126" s="227" t="s">
        <v>125</v>
      </c>
      <c r="G126" s="224"/>
      <c r="H126" s="228">
        <v>9.45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124</v>
      </c>
      <c r="AU126" s="234" t="s">
        <v>83</v>
      </c>
      <c r="AV126" s="13" t="s">
        <v>83</v>
      </c>
      <c r="AW126" s="13" t="s">
        <v>32</v>
      </c>
      <c r="AX126" s="13" t="s">
        <v>76</v>
      </c>
      <c r="AY126" s="234" t="s">
        <v>115</v>
      </c>
    </row>
    <row r="127" spans="1:51" s="13" customFormat="1" ht="12">
      <c r="A127" s="13"/>
      <c r="B127" s="223"/>
      <c r="C127" s="224"/>
      <c r="D127" s="225" t="s">
        <v>124</v>
      </c>
      <c r="E127" s="226" t="s">
        <v>1</v>
      </c>
      <c r="F127" s="227" t="s">
        <v>126</v>
      </c>
      <c r="G127" s="224"/>
      <c r="H127" s="228">
        <v>14.5</v>
      </c>
      <c r="I127" s="229"/>
      <c r="J127" s="224"/>
      <c r="K127" s="224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124</v>
      </c>
      <c r="AU127" s="234" t="s">
        <v>83</v>
      </c>
      <c r="AV127" s="13" t="s">
        <v>83</v>
      </c>
      <c r="AW127" s="13" t="s">
        <v>32</v>
      </c>
      <c r="AX127" s="13" t="s">
        <v>76</v>
      </c>
      <c r="AY127" s="234" t="s">
        <v>115</v>
      </c>
    </row>
    <row r="128" spans="1:51" s="13" customFormat="1" ht="12">
      <c r="A128" s="13"/>
      <c r="B128" s="223"/>
      <c r="C128" s="224"/>
      <c r="D128" s="225" t="s">
        <v>124</v>
      </c>
      <c r="E128" s="226" t="s">
        <v>1</v>
      </c>
      <c r="F128" s="227" t="s">
        <v>127</v>
      </c>
      <c r="G128" s="224"/>
      <c r="H128" s="228">
        <v>6.525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124</v>
      </c>
      <c r="AU128" s="234" t="s">
        <v>83</v>
      </c>
      <c r="AV128" s="13" t="s">
        <v>83</v>
      </c>
      <c r="AW128" s="13" t="s">
        <v>32</v>
      </c>
      <c r="AX128" s="13" t="s">
        <v>76</v>
      </c>
      <c r="AY128" s="234" t="s">
        <v>115</v>
      </c>
    </row>
    <row r="129" spans="1:51" s="14" customFormat="1" ht="12">
      <c r="A129" s="14"/>
      <c r="B129" s="235"/>
      <c r="C129" s="236"/>
      <c r="D129" s="225" t="s">
        <v>124</v>
      </c>
      <c r="E129" s="237" t="s">
        <v>1</v>
      </c>
      <c r="F129" s="238" t="s">
        <v>128</v>
      </c>
      <c r="G129" s="236"/>
      <c r="H129" s="239">
        <v>30.475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124</v>
      </c>
      <c r="AU129" s="245" t="s">
        <v>83</v>
      </c>
      <c r="AV129" s="14" t="s">
        <v>122</v>
      </c>
      <c r="AW129" s="14" t="s">
        <v>32</v>
      </c>
      <c r="AX129" s="14" t="s">
        <v>81</v>
      </c>
      <c r="AY129" s="245" t="s">
        <v>115</v>
      </c>
    </row>
    <row r="130" spans="1:65" s="2" customFormat="1" ht="33" customHeight="1">
      <c r="A130" s="37"/>
      <c r="B130" s="38"/>
      <c r="C130" s="210" t="s">
        <v>83</v>
      </c>
      <c r="D130" s="210" t="s">
        <v>117</v>
      </c>
      <c r="E130" s="211" t="s">
        <v>129</v>
      </c>
      <c r="F130" s="212" t="s">
        <v>130</v>
      </c>
      <c r="G130" s="213" t="s">
        <v>120</v>
      </c>
      <c r="H130" s="214">
        <v>30.475</v>
      </c>
      <c r="I130" s="215"/>
      <c r="J130" s="216">
        <f>ROUND(I130*H130,2)</f>
        <v>0</v>
      </c>
      <c r="K130" s="212" t="s">
        <v>121</v>
      </c>
      <c r="L130" s="43"/>
      <c r="M130" s="217" t="s">
        <v>1</v>
      </c>
      <c r="N130" s="218" t="s">
        <v>41</v>
      </c>
      <c r="O130" s="90"/>
      <c r="P130" s="219">
        <f>O130*H130</f>
        <v>0</v>
      </c>
      <c r="Q130" s="219">
        <v>0</v>
      </c>
      <c r="R130" s="219">
        <f>Q130*H130</f>
        <v>0</v>
      </c>
      <c r="S130" s="219">
        <v>0.33</v>
      </c>
      <c r="T130" s="220">
        <f>S130*H130</f>
        <v>10.056750000000001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1" t="s">
        <v>122</v>
      </c>
      <c r="AT130" s="221" t="s">
        <v>117</v>
      </c>
      <c r="AU130" s="221" t="s">
        <v>83</v>
      </c>
      <c r="AY130" s="16" t="s">
        <v>115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6" t="s">
        <v>81</v>
      </c>
      <c r="BK130" s="222">
        <f>ROUND(I130*H130,2)</f>
        <v>0</v>
      </c>
      <c r="BL130" s="16" t="s">
        <v>122</v>
      </c>
      <c r="BM130" s="221" t="s">
        <v>131</v>
      </c>
    </row>
    <row r="131" spans="1:65" s="2" customFormat="1" ht="16.5" customHeight="1">
      <c r="A131" s="37"/>
      <c r="B131" s="38"/>
      <c r="C131" s="210" t="s">
        <v>132</v>
      </c>
      <c r="D131" s="210" t="s">
        <v>117</v>
      </c>
      <c r="E131" s="211" t="s">
        <v>133</v>
      </c>
      <c r="F131" s="212" t="s">
        <v>134</v>
      </c>
      <c r="G131" s="213" t="s">
        <v>135</v>
      </c>
      <c r="H131" s="214">
        <v>20</v>
      </c>
      <c r="I131" s="215"/>
      <c r="J131" s="216">
        <f>ROUND(I131*H131,2)</f>
        <v>0</v>
      </c>
      <c r="K131" s="212" t="s">
        <v>121</v>
      </c>
      <c r="L131" s="43"/>
      <c r="M131" s="217" t="s">
        <v>1</v>
      </c>
      <c r="N131" s="218" t="s">
        <v>41</v>
      </c>
      <c r="O131" s="90"/>
      <c r="P131" s="219">
        <f>O131*H131</f>
        <v>0</v>
      </c>
      <c r="Q131" s="219">
        <v>0</v>
      </c>
      <c r="R131" s="219">
        <f>Q131*H131</f>
        <v>0</v>
      </c>
      <c r="S131" s="219">
        <v>0.205</v>
      </c>
      <c r="T131" s="220">
        <f>S131*H131</f>
        <v>4.1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1" t="s">
        <v>122</v>
      </c>
      <c r="AT131" s="221" t="s">
        <v>117</v>
      </c>
      <c r="AU131" s="221" t="s">
        <v>83</v>
      </c>
      <c r="AY131" s="16" t="s">
        <v>115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6" t="s">
        <v>81</v>
      </c>
      <c r="BK131" s="222">
        <f>ROUND(I131*H131,2)</f>
        <v>0</v>
      </c>
      <c r="BL131" s="16" t="s">
        <v>122</v>
      </c>
      <c r="BM131" s="221" t="s">
        <v>136</v>
      </c>
    </row>
    <row r="132" spans="1:65" s="2" customFormat="1" ht="24.15" customHeight="1">
      <c r="A132" s="37"/>
      <c r="B132" s="38"/>
      <c r="C132" s="210" t="s">
        <v>122</v>
      </c>
      <c r="D132" s="210" t="s">
        <v>117</v>
      </c>
      <c r="E132" s="211" t="s">
        <v>137</v>
      </c>
      <c r="F132" s="212" t="s">
        <v>138</v>
      </c>
      <c r="G132" s="213" t="s">
        <v>139</v>
      </c>
      <c r="H132" s="214">
        <v>19.39</v>
      </c>
      <c r="I132" s="215"/>
      <c r="J132" s="216">
        <f>ROUND(I132*H132,2)</f>
        <v>0</v>
      </c>
      <c r="K132" s="212" t="s">
        <v>121</v>
      </c>
      <c r="L132" s="43"/>
      <c r="M132" s="217" t="s">
        <v>1</v>
      </c>
      <c r="N132" s="218" t="s">
        <v>41</v>
      </c>
      <c r="O132" s="90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1" t="s">
        <v>122</v>
      </c>
      <c r="AT132" s="221" t="s">
        <v>117</v>
      </c>
      <c r="AU132" s="221" t="s">
        <v>83</v>
      </c>
      <c r="AY132" s="16" t="s">
        <v>115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6" t="s">
        <v>81</v>
      </c>
      <c r="BK132" s="222">
        <f>ROUND(I132*H132,2)</f>
        <v>0</v>
      </c>
      <c r="BL132" s="16" t="s">
        <v>122</v>
      </c>
      <c r="BM132" s="221" t="s">
        <v>140</v>
      </c>
    </row>
    <row r="133" spans="1:51" s="13" customFormat="1" ht="12">
      <c r="A133" s="13"/>
      <c r="B133" s="223"/>
      <c r="C133" s="224"/>
      <c r="D133" s="225" t="s">
        <v>124</v>
      </c>
      <c r="E133" s="226" t="s">
        <v>1</v>
      </c>
      <c r="F133" s="227" t="s">
        <v>141</v>
      </c>
      <c r="G133" s="224"/>
      <c r="H133" s="228">
        <v>17.5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124</v>
      </c>
      <c r="AU133" s="234" t="s">
        <v>83</v>
      </c>
      <c r="AV133" s="13" t="s">
        <v>83</v>
      </c>
      <c r="AW133" s="13" t="s">
        <v>32</v>
      </c>
      <c r="AX133" s="13" t="s">
        <v>76</v>
      </c>
      <c r="AY133" s="234" t="s">
        <v>115</v>
      </c>
    </row>
    <row r="134" spans="1:51" s="13" customFormat="1" ht="12">
      <c r="A134" s="13"/>
      <c r="B134" s="223"/>
      <c r="C134" s="224"/>
      <c r="D134" s="225" t="s">
        <v>124</v>
      </c>
      <c r="E134" s="226" t="s">
        <v>1</v>
      </c>
      <c r="F134" s="227" t="s">
        <v>142</v>
      </c>
      <c r="G134" s="224"/>
      <c r="H134" s="228">
        <v>1.89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124</v>
      </c>
      <c r="AU134" s="234" t="s">
        <v>83</v>
      </c>
      <c r="AV134" s="13" t="s">
        <v>83</v>
      </c>
      <c r="AW134" s="13" t="s">
        <v>32</v>
      </c>
      <c r="AX134" s="13" t="s">
        <v>76</v>
      </c>
      <c r="AY134" s="234" t="s">
        <v>115</v>
      </c>
    </row>
    <row r="135" spans="1:51" s="14" customFormat="1" ht="12">
      <c r="A135" s="14"/>
      <c r="B135" s="235"/>
      <c r="C135" s="236"/>
      <c r="D135" s="225" t="s">
        <v>124</v>
      </c>
      <c r="E135" s="237" t="s">
        <v>1</v>
      </c>
      <c r="F135" s="238" t="s">
        <v>128</v>
      </c>
      <c r="G135" s="236"/>
      <c r="H135" s="239">
        <v>19.39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124</v>
      </c>
      <c r="AU135" s="245" t="s">
        <v>83</v>
      </c>
      <c r="AV135" s="14" t="s">
        <v>122</v>
      </c>
      <c r="AW135" s="14" t="s">
        <v>32</v>
      </c>
      <c r="AX135" s="14" t="s">
        <v>81</v>
      </c>
      <c r="AY135" s="245" t="s">
        <v>115</v>
      </c>
    </row>
    <row r="136" spans="1:65" s="2" customFormat="1" ht="37.8" customHeight="1">
      <c r="A136" s="37"/>
      <c r="B136" s="38"/>
      <c r="C136" s="210" t="s">
        <v>143</v>
      </c>
      <c r="D136" s="210" t="s">
        <v>117</v>
      </c>
      <c r="E136" s="211" t="s">
        <v>144</v>
      </c>
      <c r="F136" s="212" t="s">
        <v>145</v>
      </c>
      <c r="G136" s="213" t="s">
        <v>139</v>
      </c>
      <c r="H136" s="214">
        <v>19.39</v>
      </c>
      <c r="I136" s="215"/>
      <c r="J136" s="216">
        <f>ROUND(I136*H136,2)</f>
        <v>0</v>
      </c>
      <c r="K136" s="212" t="s">
        <v>121</v>
      </c>
      <c r="L136" s="43"/>
      <c r="M136" s="217" t="s">
        <v>1</v>
      </c>
      <c r="N136" s="218" t="s">
        <v>41</v>
      </c>
      <c r="O136" s="90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1" t="s">
        <v>122</v>
      </c>
      <c r="AT136" s="221" t="s">
        <v>117</v>
      </c>
      <c r="AU136" s="221" t="s">
        <v>83</v>
      </c>
      <c r="AY136" s="16" t="s">
        <v>115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6" t="s">
        <v>81</v>
      </c>
      <c r="BK136" s="222">
        <f>ROUND(I136*H136,2)</f>
        <v>0</v>
      </c>
      <c r="BL136" s="16" t="s">
        <v>122</v>
      </c>
      <c r="BM136" s="221" t="s">
        <v>146</v>
      </c>
    </row>
    <row r="137" spans="1:65" s="2" customFormat="1" ht="37.8" customHeight="1">
      <c r="A137" s="37"/>
      <c r="B137" s="38"/>
      <c r="C137" s="210" t="s">
        <v>147</v>
      </c>
      <c r="D137" s="210" t="s">
        <v>117</v>
      </c>
      <c r="E137" s="211" t="s">
        <v>148</v>
      </c>
      <c r="F137" s="212" t="s">
        <v>149</v>
      </c>
      <c r="G137" s="213" t="s">
        <v>139</v>
      </c>
      <c r="H137" s="214">
        <v>19.39</v>
      </c>
      <c r="I137" s="215"/>
      <c r="J137" s="216">
        <f>ROUND(I137*H137,2)</f>
        <v>0</v>
      </c>
      <c r="K137" s="212" t="s">
        <v>121</v>
      </c>
      <c r="L137" s="43"/>
      <c r="M137" s="217" t="s">
        <v>1</v>
      </c>
      <c r="N137" s="218" t="s">
        <v>41</v>
      </c>
      <c r="O137" s="90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1" t="s">
        <v>122</v>
      </c>
      <c r="AT137" s="221" t="s">
        <v>117</v>
      </c>
      <c r="AU137" s="221" t="s">
        <v>83</v>
      </c>
      <c r="AY137" s="16" t="s">
        <v>115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6" t="s">
        <v>81</v>
      </c>
      <c r="BK137" s="222">
        <f>ROUND(I137*H137,2)</f>
        <v>0</v>
      </c>
      <c r="BL137" s="16" t="s">
        <v>122</v>
      </c>
      <c r="BM137" s="221" t="s">
        <v>150</v>
      </c>
    </row>
    <row r="138" spans="1:65" s="2" customFormat="1" ht="24.15" customHeight="1">
      <c r="A138" s="37"/>
      <c r="B138" s="38"/>
      <c r="C138" s="210" t="s">
        <v>151</v>
      </c>
      <c r="D138" s="210" t="s">
        <v>117</v>
      </c>
      <c r="E138" s="211" t="s">
        <v>152</v>
      </c>
      <c r="F138" s="212" t="s">
        <v>153</v>
      </c>
      <c r="G138" s="213" t="s">
        <v>139</v>
      </c>
      <c r="H138" s="214">
        <v>19.39</v>
      </c>
      <c r="I138" s="215"/>
      <c r="J138" s="216">
        <f>ROUND(I138*H138,2)</f>
        <v>0</v>
      </c>
      <c r="K138" s="212" t="s">
        <v>121</v>
      </c>
      <c r="L138" s="43"/>
      <c r="M138" s="217" t="s">
        <v>1</v>
      </c>
      <c r="N138" s="218" t="s">
        <v>41</v>
      </c>
      <c r="O138" s="90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1" t="s">
        <v>122</v>
      </c>
      <c r="AT138" s="221" t="s">
        <v>117</v>
      </c>
      <c r="AU138" s="221" t="s">
        <v>83</v>
      </c>
      <c r="AY138" s="16" t="s">
        <v>115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6" t="s">
        <v>81</v>
      </c>
      <c r="BK138" s="222">
        <f>ROUND(I138*H138,2)</f>
        <v>0</v>
      </c>
      <c r="BL138" s="16" t="s">
        <v>122</v>
      </c>
      <c r="BM138" s="221" t="s">
        <v>154</v>
      </c>
    </row>
    <row r="139" spans="1:65" s="2" customFormat="1" ht="24.15" customHeight="1">
      <c r="A139" s="37"/>
      <c r="B139" s="38"/>
      <c r="C139" s="210" t="s">
        <v>155</v>
      </c>
      <c r="D139" s="210" t="s">
        <v>117</v>
      </c>
      <c r="E139" s="211" t="s">
        <v>156</v>
      </c>
      <c r="F139" s="212" t="s">
        <v>157</v>
      </c>
      <c r="G139" s="213" t="s">
        <v>139</v>
      </c>
      <c r="H139" s="214">
        <v>19.39</v>
      </c>
      <c r="I139" s="215"/>
      <c r="J139" s="216">
        <f>ROUND(I139*H139,2)</f>
        <v>0</v>
      </c>
      <c r="K139" s="212" t="s">
        <v>121</v>
      </c>
      <c r="L139" s="43"/>
      <c r="M139" s="217" t="s">
        <v>1</v>
      </c>
      <c r="N139" s="218" t="s">
        <v>41</v>
      </c>
      <c r="O139" s="90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1" t="s">
        <v>122</v>
      </c>
      <c r="AT139" s="221" t="s">
        <v>117</v>
      </c>
      <c r="AU139" s="221" t="s">
        <v>83</v>
      </c>
      <c r="AY139" s="16" t="s">
        <v>115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6" t="s">
        <v>81</v>
      </c>
      <c r="BK139" s="222">
        <f>ROUND(I139*H139,2)</f>
        <v>0</v>
      </c>
      <c r="BL139" s="16" t="s">
        <v>122</v>
      </c>
      <c r="BM139" s="221" t="s">
        <v>158</v>
      </c>
    </row>
    <row r="140" spans="1:65" s="2" customFormat="1" ht="33" customHeight="1">
      <c r="A140" s="37"/>
      <c r="B140" s="38"/>
      <c r="C140" s="210" t="s">
        <v>159</v>
      </c>
      <c r="D140" s="210" t="s">
        <v>117</v>
      </c>
      <c r="E140" s="211" t="s">
        <v>160</v>
      </c>
      <c r="F140" s="212" t="s">
        <v>161</v>
      </c>
      <c r="G140" s="213" t="s">
        <v>162</v>
      </c>
      <c r="H140" s="214">
        <v>36.841</v>
      </c>
      <c r="I140" s="215"/>
      <c r="J140" s="216">
        <f>ROUND(I140*H140,2)</f>
        <v>0</v>
      </c>
      <c r="K140" s="212" t="s">
        <v>121</v>
      </c>
      <c r="L140" s="43"/>
      <c r="M140" s="217" t="s">
        <v>1</v>
      </c>
      <c r="N140" s="218" t="s">
        <v>41</v>
      </c>
      <c r="O140" s="90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1" t="s">
        <v>122</v>
      </c>
      <c r="AT140" s="221" t="s">
        <v>117</v>
      </c>
      <c r="AU140" s="221" t="s">
        <v>83</v>
      </c>
      <c r="AY140" s="16" t="s">
        <v>115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6" t="s">
        <v>81</v>
      </c>
      <c r="BK140" s="222">
        <f>ROUND(I140*H140,2)</f>
        <v>0</v>
      </c>
      <c r="BL140" s="16" t="s">
        <v>122</v>
      </c>
      <c r="BM140" s="221" t="s">
        <v>163</v>
      </c>
    </row>
    <row r="141" spans="1:51" s="13" customFormat="1" ht="12">
      <c r="A141" s="13"/>
      <c r="B141" s="223"/>
      <c r="C141" s="224"/>
      <c r="D141" s="225" t="s">
        <v>124</v>
      </c>
      <c r="E141" s="224"/>
      <c r="F141" s="227" t="s">
        <v>164</v>
      </c>
      <c r="G141" s="224"/>
      <c r="H141" s="228">
        <v>36.841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124</v>
      </c>
      <c r="AU141" s="234" t="s">
        <v>83</v>
      </c>
      <c r="AV141" s="13" t="s">
        <v>83</v>
      </c>
      <c r="AW141" s="13" t="s">
        <v>4</v>
      </c>
      <c r="AX141" s="13" t="s">
        <v>81</v>
      </c>
      <c r="AY141" s="234" t="s">
        <v>115</v>
      </c>
    </row>
    <row r="142" spans="1:65" s="2" customFormat="1" ht="16.5" customHeight="1">
      <c r="A142" s="37"/>
      <c r="B142" s="38"/>
      <c r="C142" s="210" t="s">
        <v>165</v>
      </c>
      <c r="D142" s="210" t="s">
        <v>117</v>
      </c>
      <c r="E142" s="211" t="s">
        <v>166</v>
      </c>
      <c r="F142" s="212" t="s">
        <v>167</v>
      </c>
      <c r="G142" s="213" t="s">
        <v>139</v>
      </c>
      <c r="H142" s="214">
        <v>19.39</v>
      </c>
      <c r="I142" s="215"/>
      <c r="J142" s="216">
        <f>ROUND(I142*H142,2)</f>
        <v>0</v>
      </c>
      <c r="K142" s="212" t="s">
        <v>121</v>
      </c>
      <c r="L142" s="43"/>
      <c r="M142" s="217" t="s">
        <v>1</v>
      </c>
      <c r="N142" s="218" t="s">
        <v>41</v>
      </c>
      <c r="O142" s="90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1" t="s">
        <v>122</v>
      </c>
      <c r="AT142" s="221" t="s">
        <v>117</v>
      </c>
      <c r="AU142" s="221" t="s">
        <v>83</v>
      </c>
      <c r="AY142" s="16" t="s">
        <v>115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6" t="s">
        <v>81</v>
      </c>
      <c r="BK142" s="222">
        <f>ROUND(I142*H142,2)</f>
        <v>0</v>
      </c>
      <c r="BL142" s="16" t="s">
        <v>122</v>
      </c>
      <c r="BM142" s="221" t="s">
        <v>168</v>
      </c>
    </row>
    <row r="143" spans="1:65" s="2" customFormat="1" ht="37.8" customHeight="1">
      <c r="A143" s="37"/>
      <c r="B143" s="38"/>
      <c r="C143" s="210" t="s">
        <v>169</v>
      </c>
      <c r="D143" s="210" t="s">
        <v>117</v>
      </c>
      <c r="E143" s="211" t="s">
        <v>170</v>
      </c>
      <c r="F143" s="212" t="s">
        <v>171</v>
      </c>
      <c r="G143" s="213" t="s">
        <v>120</v>
      </c>
      <c r="H143" s="214">
        <v>80</v>
      </c>
      <c r="I143" s="215"/>
      <c r="J143" s="216">
        <f>ROUND(I143*H143,2)</f>
        <v>0</v>
      </c>
      <c r="K143" s="212" t="s">
        <v>121</v>
      </c>
      <c r="L143" s="43"/>
      <c r="M143" s="217" t="s">
        <v>1</v>
      </c>
      <c r="N143" s="218" t="s">
        <v>41</v>
      </c>
      <c r="O143" s="90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1" t="s">
        <v>122</v>
      </c>
      <c r="AT143" s="221" t="s">
        <v>117</v>
      </c>
      <c r="AU143" s="221" t="s">
        <v>83</v>
      </c>
      <c r="AY143" s="16" t="s">
        <v>115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6" t="s">
        <v>81</v>
      </c>
      <c r="BK143" s="222">
        <f>ROUND(I143*H143,2)</f>
        <v>0</v>
      </c>
      <c r="BL143" s="16" t="s">
        <v>122</v>
      </c>
      <c r="BM143" s="221" t="s">
        <v>172</v>
      </c>
    </row>
    <row r="144" spans="1:65" s="2" customFormat="1" ht="24.15" customHeight="1">
      <c r="A144" s="37"/>
      <c r="B144" s="38"/>
      <c r="C144" s="210" t="s">
        <v>173</v>
      </c>
      <c r="D144" s="210" t="s">
        <v>117</v>
      </c>
      <c r="E144" s="211" t="s">
        <v>174</v>
      </c>
      <c r="F144" s="212" t="s">
        <v>175</v>
      </c>
      <c r="G144" s="213" t="s">
        <v>120</v>
      </c>
      <c r="H144" s="214">
        <v>16</v>
      </c>
      <c r="I144" s="215"/>
      <c r="J144" s="216">
        <f>ROUND(I144*H144,2)</f>
        <v>0</v>
      </c>
      <c r="K144" s="212" t="s">
        <v>121</v>
      </c>
      <c r="L144" s="43"/>
      <c r="M144" s="217" t="s">
        <v>1</v>
      </c>
      <c r="N144" s="218" t="s">
        <v>41</v>
      </c>
      <c r="O144" s="90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1" t="s">
        <v>122</v>
      </c>
      <c r="AT144" s="221" t="s">
        <v>117</v>
      </c>
      <c r="AU144" s="221" t="s">
        <v>83</v>
      </c>
      <c r="AY144" s="16" t="s">
        <v>115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6" t="s">
        <v>81</v>
      </c>
      <c r="BK144" s="222">
        <f>ROUND(I144*H144,2)</f>
        <v>0</v>
      </c>
      <c r="BL144" s="16" t="s">
        <v>122</v>
      </c>
      <c r="BM144" s="221" t="s">
        <v>176</v>
      </c>
    </row>
    <row r="145" spans="1:51" s="13" customFormat="1" ht="12">
      <c r="A145" s="13"/>
      <c r="B145" s="223"/>
      <c r="C145" s="224"/>
      <c r="D145" s="225" t="s">
        <v>124</v>
      </c>
      <c r="E145" s="226" t="s">
        <v>1</v>
      </c>
      <c r="F145" s="227" t="s">
        <v>177</v>
      </c>
      <c r="G145" s="224"/>
      <c r="H145" s="228">
        <v>3.6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124</v>
      </c>
      <c r="AU145" s="234" t="s">
        <v>83</v>
      </c>
      <c r="AV145" s="13" t="s">
        <v>83</v>
      </c>
      <c r="AW145" s="13" t="s">
        <v>32</v>
      </c>
      <c r="AX145" s="13" t="s">
        <v>76</v>
      </c>
      <c r="AY145" s="234" t="s">
        <v>115</v>
      </c>
    </row>
    <row r="146" spans="1:51" s="13" customFormat="1" ht="12">
      <c r="A146" s="13"/>
      <c r="B146" s="223"/>
      <c r="C146" s="224"/>
      <c r="D146" s="225" t="s">
        <v>124</v>
      </c>
      <c r="E146" s="226" t="s">
        <v>1</v>
      </c>
      <c r="F146" s="227" t="s">
        <v>178</v>
      </c>
      <c r="G146" s="224"/>
      <c r="H146" s="228">
        <v>4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124</v>
      </c>
      <c r="AU146" s="234" t="s">
        <v>83</v>
      </c>
      <c r="AV146" s="13" t="s">
        <v>83</v>
      </c>
      <c r="AW146" s="13" t="s">
        <v>32</v>
      </c>
      <c r="AX146" s="13" t="s">
        <v>76</v>
      </c>
      <c r="AY146" s="234" t="s">
        <v>115</v>
      </c>
    </row>
    <row r="147" spans="1:51" s="13" customFormat="1" ht="12">
      <c r="A147" s="13"/>
      <c r="B147" s="223"/>
      <c r="C147" s="224"/>
      <c r="D147" s="225" t="s">
        <v>124</v>
      </c>
      <c r="E147" s="226" t="s">
        <v>1</v>
      </c>
      <c r="F147" s="227" t="s">
        <v>179</v>
      </c>
      <c r="G147" s="224"/>
      <c r="H147" s="228">
        <v>8.4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124</v>
      </c>
      <c r="AU147" s="234" t="s">
        <v>83</v>
      </c>
      <c r="AV147" s="13" t="s">
        <v>83</v>
      </c>
      <c r="AW147" s="13" t="s">
        <v>32</v>
      </c>
      <c r="AX147" s="13" t="s">
        <v>76</v>
      </c>
      <c r="AY147" s="234" t="s">
        <v>115</v>
      </c>
    </row>
    <row r="148" spans="1:51" s="14" customFormat="1" ht="12">
      <c r="A148" s="14"/>
      <c r="B148" s="235"/>
      <c r="C148" s="236"/>
      <c r="D148" s="225" t="s">
        <v>124</v>
      </c>
      <c r="E148" s="237" t="s">
        <v>1</v>
      </c>
      <c r="F148" s="238" t="s">
        <v>128</v>
      </c>
      <c r="G148" s="236"/>
      <c r="H148" s="239">
        <v>16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124</v>
      </c>
      <c r="AU148" s="245" t="s">
        <v>83</v>
      </c>
      <c r="AV148" s="14" t="s">
        <v>122</v>
      </c>
      <c r="AW148" s="14" t="s">
        <v>32</v>
      </c>
      <c r="AX148" s="14" t="s">
        <v>81</v>
      </c>
      <c r="AY148" s="245" t="s">
        <v>115</v>
      </c>
    </row>
    <row r="149" spans="1:65" s="2" customFormat="1" ht="16.5" customHeight="1">
      <c r="A149" s="37"/>
      <c r="B149" s="38"/>
      <c r="C149" s="246" t="s">
        <v>180</v>
      </c>
      <c r="D149" s="246" t="s">
        <v>181</v>
      </c>
      <c r="E149" s="247" t="s">
        <v>182</v>
      </c>
      <c r="F149" s="248" t="s">
        <v>183</v>
      </c>
      <c r="G149" s="249" t="s">
        <v>162</v>
      </c>
      <c r="H149" s="250">
        <v>5.12</v>
      </c>
      <c r="I149" s="251"/>
      <c r="J149" s="252">
        <f>ROUND(I149*H149,2)</f>
        <v>0</v>
      </c>
      <c r="K149" s="248" t="s">
        <v>121</v>
      </c>
      <c r="L149" s="253"/>
      <c r="M149" s="254" t="s">
        <v>1</v>
      </c>
      <c r="N149" s="255" t="s">
        <v>41</v>
      </c>
      <c r="O149" s="90"/>
      <c r="P149" s="219">
        <f>O149*H149</f>
        <v>0</v>
      </c>
      <c r="Q149" s="219">
        <v>1</v>
      </c>
      <c r="R149" s="219">
        <f>Q149*H149</f>
        <v>5.12</v>
      </c>
      <c r="S149" s="219">
        <v>0</v>
      </c>
      <c r="T149" s="22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1" t="s">
        <v>155</v>
      </c>
      <c r="AT149" s="221" t="s">
        <v>181</v>
      </c>
      <c r="AU149" s="221" t="s">
        <v>83</v>
      </c>
      <c r="AY149" s="16" t="s">
        <v>115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6" t="s">
        <v>81</v>
      </c>
      <c r="BK149" s="222">
        <f>ROUND(I149*H149,2)</f>
        <v>0</v>
      </c>
      <c r="BL149" s="16" t="s">
        <v>122</v>
      </c>
      <c r="BM149" s="221" t="s">
        <v>184</v>
      </c>
    </row>
    <row r="150" spans="1:51" s="13" customFormat="1" ht="12">
      <c r="A150" s="13"/>
      <c r="B150" s="223"/>
      <c r="C150" s="224"/>
      <c r="D150" s="225" t="s">
        <v>124</v>
      </c>
      <c r="E150" s="226" t="s">
        <v>1</v>
      </c>
      <c r="F150" s="227" t="s">
        <v>185</v>
      </c>
      <c r="G150" s="224"/>
      <c r="H150" s="228">
        <v>5.12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124</v>
      </c>
      <c r="AU150" s="234" t="s">
        <v>83</v>
      </c>
      <c r="AV150" s="13" t="s">
        <v>83</v>
      </c>
      <c r="AW150" s="13" t="s">
        <v>32</v>
      </c>
      <c r="AX150" s="13" t="s">
        <v>81</v>
      </c>
      <c r="AY150" s="234" t="s">
        <v>115</v>
      </c>
    </row>
    <row r="151" spans="1:65" s="2" customFormat="1" ht="24.15" customHeight="1">
      <c r="A151" s="37"/>
      <c r="B151" s="38"/>
      <c r="C151" s="210" t="s">
        <v>186</v>
      </c>
      <c r="D151" s="210" t="s">
        <v>117</v>
      </c>
      <c r="E151" s="211" t="s">
        <v>187</v>
      </c>
      <c r="F151" s="212" t="s">
        <v>188</v>
      </c>
      <c r="G151" s="213" t="s">
        <v>120</v>
      </c>
      <c r="H151" s="214">
        <v>80</v>
      </c>
      <c r="I151" s="215"/>
      <c r="J151" s="216">
        <f>ROUND(I151*H151,2)</f>
        <v>0</v>
      </c>
      <c r="K151" s="212" t="s">
        <v>121</v>
      </c>
      <c r="L151" s="43"/>
      <c r="M151" s="217" t="s">
        <v>1</v>
      </c>
      <c r="N151" s="218" t="s">
        <v>41</v>
      </c>
      <c r="O151" s="90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1" t="s">
        <v>122</v>
      </c>
      <c r="AT151" s="221" t="s">
        <v>117</v>
      </c>
      <c r="AU151" s="221" t="s">
        <v>83</v>
      </c>
      <c r="AY151" s="16" t="s">
        <v>115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6" t="s">
        <v>81</v>
      </c>
      <c r="BK151" s="222">
        <f>ROUND(I151*H151,2)</f>
        <v>0</v>
      </c>
      <c r="BL151" s="16" t="s">
        <v>122</v>
      </c>
      <c r="BM151" s="221" t="s">
        <v>189</v>
      </c>
    </row>
    <row r="152" spans="1:51" s="13" customFormat="1" ht="12">
      <c r="A152" s="13"/>
      <c r="B152" s="223"/>
      <c r="C152" s="224"/>
      <c r="D152" s="225" t="s">
        <v>124</v>
      </c>
      <c r="E152" s="226" t="s">
        <v>1</v>
      </c>
      <c r="F152" s="227" t="s">
        <v>190</v>
      </c>
      <c r="G152" s="224"/>
      <c r="H152" s="228">
        <v>42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124</v>
      </c>
      <c r="AU152" s="234" t="s">
        <v>83</v>
      </c>
      <c r="AV152" s="13" t="s">
        <v>83</v>
      </c>
      <c r="AW152" s="13" t="s">
        <v>32</v>
      </c>
      <c r="AX152" s="13" t="s">
        <v>76</v>
      </c>
      <c r="AY152" s="234" t="s">
        <v>115</v>
      </c>
    </row>
    <row r="153" spans="1:51" s="13" customFormat="1" ht="12">
      <c r="A153" s="13"/>
      <c r="B153" s="223"/>
      <c r="C153" s="224"/>
      <c r="D153" s="225" t="s">
        <v>124</v>
      </c>
      <c r="E153" s="226" t="s">
        <v>1</v>
      </c>
      <c r="F153" s="227" t="s">
        <v>191</v>
      </c>
      <c r="G153" s="224"/>
      <c r="H153" s="228">
        <v>20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124</v>
      </c>
      <c r="AU153" s="234" t="s">
        <v>83</v>
      </c>
      <c r="AV153" s="13" t="s">
        <v>83</v>
      </c>
      <c r="AW153" s="13" t="s">
        <v>32</v>
      </c>
      <c r="AX153" s="13" t="s">
        <v>76</v>
      </c>
      <c r="AY153" s="234" t="s">
        <v>115</v>
      </c>
    </row>
    <row r="154" spans="1:51" s="13" customFormat="1" ht="12">
      <c r="A154" s="13"/>
      <c r="B154" s="223"/>
      <c r="C154" s="224"/>
      <c r="D154" s="225" t="s">
        <v>124</v>
      </c>
      <c r="E154" s="226" t="s">
        <v>1</v>
      </c>
      <c r="F154" s="227" t="s">
        <v>192</v>
      </c>
      <c r="G154" s="224"/>
      <c r="H154" s="228">
        <v>18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124</v>
      </c>
      <c r="AU154" s="234" t="s">
        <v>83</v>
      </c>
      <c r="AV154" s="13" t="s">
        <v>83</v>
      </c>
      <c r="AW154" s="13" t="s">
        <v>32</v>
      </c>
      <c r="AX154" s="13" t="s">
        <v>76</v>
      </c>
      <c r="AY154" s="234" t="s">
        <v>115</v>
      </c>
    </row>
    <row r="155" spans="1:51" s="14" customFormat="1" ht="12">
      <c r="A155" s="14"/>
      <c r="B155" s="235"/>
      <c r="C155" s="236"/>
      <c r="D155" s="225" t="s">
        <v>124</v>
      </c>
      <c r="E155" s="237" t="s">
        <v>1</v>
      </c>
      <c r="F155" s="238" t="s">
        <v>128</v>
      </c>
      <c r="G155" s="236"/>
      <c r="H155" s="239">
        <v>80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124</v>
      </c>
      <c r="AU155" s="245" t="s">
        <v>83</v>
      </c>
      <c r="AV155" s="14" t="s">
        <v>122</v>
      </c>
      <c r="AW155" s="14" t="s">
        <v>32</v>
      </c>
      <c r="AX155" s="14" t="s">
        <v>81</v>
      </c>
      <c r="AY155" s="245" t="s">
        <v>115</v>
      </c>
    </row>
    <row r="156" spans="1:65" s="2" customFormat="1" ht="16.5" customHeight="1">
      <c r="A156" s="37"/>
      <c r="B156" s="38"/>
      <c r="C156" s="246" t="s">
        <v>8</v>
      </c>
      <c r="D156" s="246" t="s">
        <v>181</v>
      </c>
      <c r="E156" s="247" t="s">
        <v>193</v>
      </c>
      <c r="F156" s="248" t="s">
        <v>194</v>
      </c>
      <c r="G156" s="249" t="s">
        <v>195</v>
      </c>
      <c r="H156" s="250">
        <v>1.6</v>
      </c>
      <c r="I156" s="251"/>
      <c r="J156" s="252">
        <f>ROUND(I156*H156,2)</f>
        <v>0</v>
      </c>
      <c r="K156" s="248" t="s">
        <v>121</v>
      </c>
      <c r="L156" s="253"/>
      <c r="M156" s="254" t="s">
        <v>1</v>
      </c>
      <c r="N156" s="255" t="s">
        <v>41</v>
      </c>
      <c r="O156" s="90"/>
      <c r="P156" s="219">
        <f>O156*H156</f>
        <v>0</v>
      </c>
      <c r="Q156" s="219">
        <v>0.001</v>
      </c>
      <c r="R156" s="219">
        <f>Q156*H156</f>
        <v>0.0016</v>
      </c>
      <c r="S156" s="219">
        <v>0</v>
      </c>
      <c r="T156" s="22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1" t="s">
        <v>155</v>
      </c>
      <c r="AT156" s="221" t="s">
        <v>181</v>
      </c>
      <c r="AU156" s="221" t="s">
        <v>83</v>
      </c>
      <c r="AY156" s="16" t="s">
        <v>115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6" t="s">
        <v>81</v>
      </c>
      <c r="BK156" s="222">
        <f>ROUND(I156*H156,2)</f>
        <v>0</v>
      </c>
      <c r="BL156" s="16" t="s">
        <v>122</v>
      </c>
      <c r="BM156" s="221" t="s">
        <v>196</v>
      </c>
    </row>
    <row r="157" spans="1:51" s="13" customFormat="1" ht="12">
      <c r="A157" s="13"/>
      <c r="B157" s="223"/>
      <c r="C157" s="224"/>
      <c r="D157" s="225" t="s">
        <v>124</v>
      </c>
      <c r="E157" s="224"/>
      <c r="F157" s="227" t="s">
        <v>197</v>
      </c>
      <c r="G157" s="224"/>
      <c r="H157" s="228">
        <v>1.6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124</v>
      </c>
      <c r="AU157" s="234" t="s">
        <v>83</v>
      </c>
      <c r="AV157" s="13" t="s">
        <v>83</v>
      </c>
      <c r="AW157" s="13" t="s">
        <v>4</v>
      </c>
      <c r="AX157" s="13" t="s">
        <v>81</v>
      </c>
      <c r="AY157" s="234" t="s">
        <v>115</v>
      </c>
    </row>
    <row r="158" spans="1:65" s="2" customFormat="1" ht="24.15" customHeight="1">
      <c r="A158" s="37"/>
      <c r="B158" s="38"/>
      <c r="C158" s="210" t="s">
        <v>198</v>
      </c>
      <c r="D158" s="210" t="s">
        <v>117</v>
      </c>
      <c r="E158" s="211" t="s">
        <v>199</v>
      </c>
      <c r="F158" s="212" t="s">
        <v>200</v>
      </c>
      <c r="G158" s="213" t="s">
        <v>120</v>
      </c>
      <c r="H158" s="214">
        <v>70</v>
      </c>
      <c r="I158" s="215"/>
      <c r="J158" s="216">
        <f>ROUND(I158*H158,2)</f>
        <v>0</v>
      </c>
      <c r="K158" s="212" t="s">
        <v>121</v>
      </c>
      <c r="L158" s="43"/>
      <c r="M158" s="217" t="s">
        <v>1</v>
      </c>
      <c r="N158" s="218" t="s">
        <v>41</v>
      </c>
      <c r="O158" s="90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1" t="s">
        <v>122</v>
      </c>
      <c r="AT158" s="221" t="s">
        <v>117</v>
      </c>
      <c r="AU158" s="221" t="s">
        <v>83</v>
      </c>
      <c r="AY158" s="16" t="s">
        <v>115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6" t="s">
        <v>81</v>
      </c>
      <c r="BK158" s="222">
        <f>ROUND(I158*H158,2)</f>
        <v>0</v>
      </c>
      <c r="BL158" s="16" t="s">
        <v>122</v>
      </c>
      <c r="BM158" s="221" t="s">
        <v>201</v>
      </c>
    </row>
    <row r="159" spans="1:51" s="13" customFormat="1" ht="12">
      <c r="A159" s="13"/>
      <c r="B159" s="223"/>
      <c r="C159" s="224"/>
      <c r="D159" s="225" t="s">
        <v>124</v>
      </c>
      <c r="E159" s="226" t="s">
        <v>1</v>
      </c>
      <c r="F159" s="227" t="s">
        <v>202</v>
      </c>
      <c r="G159" s="224"/>
      <c r="H159" s="228">
        <v>70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124</v>
      </c>
      <c r="AU159" s="234" t="s">
        <v>83</v>
      </c>
      <c r="AV159" s="13" t="s">
        <v>83</v>
      </c>
      <c r="AW159" s="13" t="s">
        <v>32</v>
      </c>
      <c r="AX159" s="13" t="s">
        <v>81</v>
      </c>
      <c r="AY159" s="234" t="s">
        <v>115</v>
      </c>
    </row>
    <row r="160" spans="1:63" s="12" customFormat="1" ht="22.8" customHeight="1">
      <c r="A160" s="12"/>
      <c r="B160" s="194"/>
      <c r="C160" s="195"/>
      <c r="D160" s="196" t="s">
        <v>75</v>
      </c>
      <c r="E160" s="208" t="s">
        <v>143</v>
      </c>
      <c r="F160" s="208" t="s">
        <v>203</v>
      </c>
      <c r="G160" s="195"/>
      <c r="H160" s="195"/>
      <c r="I160" s="198"/>
      <c r="J160" s="209">
        <f>BK160</f>
        <v>0</v>
      </c>
      <c r="K160" s="195"/>
      <c r="L160" s="200"/>
      <c r="M160" s="201"/>
      <c r="N160" s="202"/>
      <c r="O160" s="202"/>
      <c r="P160" s="203">
        <f>SUM(P161:P165)</f>
        <v>0</v>
      </c>
      <c r="Q160" s="202"/>
      <c r="R160" s="203">
        <f>SUM(R161:R165)</f>
        <v>45.707499999999996</v>
      </c>
      <c r="S160" s="202"/>
      <c r="T160" s="204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5" t="s">
        <v>81</v>
      </c>
      <c r="AT160" s="206" t="s">
        <v>75</v>
      </c>
      <c r="AU160" s="206" t="s">
        <v>81</v>
      </c>
      <c r="AY160" s="205" t="s">
        <v>115</v>
      </c>
      <c r="BK160" s="207">
        <f>SUM(BK161:BK165)</f>
        <v>0</v>
      </c>
    </row>
    <row r="161" spans="1:65" s="2" customFormat="1" ht="21.75" customHeight="1">
      <c r="A161" s="37"/>
      <c r="B161" s="38"/>
      <c r="C161" s="210" t="s">
        <v>204</v>
      </c>
      <c r="D161" s="210" t="s">
        <v>117</v>
      </c>
      <c r="E161" s="211" t="s">
        <v>205</v>
      </c>
      <c r="F161" s="212" t="s">
        <v>206</v>
      </c>
      <c r="G161" s="213" t="s">
        <v>120</v>
      </c>
      <c r="H161" s="214">
        <v>50</v>
      </c>
      <c r="I161" s="215"/>
      <c r="J161" s="216">
        <f>ROUND(I161*H161,2)</f>
        <v>0</v>
      </c>
      <c r="K161" s="212" t="s">
        <v>121</v>
      </c>
      <c r="L161" s="43"/>
      <c r="M161" s="217" t="s">
        <v>1</v>
      </c>
      <c r="N161" s="218" t="s">
        <v>41</v>
      </c>
      <c r="O161" s="90"/>
      <c r="P161" s="219">
        <f>O161*H161</f>
        <v>0</v>
      </c>
      <c r="Q161" s="219">
        <v>0.69</v>
      </c>
      <c r="R161" s="219">
        <f>Q161*H161</f>
        <v>34.5</v>
      </c>
      <c r="S161" s="219">
        <v>0</v>
      </c>
      <c r="T161" s="22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1" t="s">
        <v>122</v>
      </c>
      <c r="AT161" s="221" t="s">
        <v>117</v>
      </c>
      <c r="AU161" s="221" t="s">
        <v>83</v>
      </c>
      <c r="AY161" s="16" t="s">
        <v>115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6" t="s">
        <v>81</v>
      </c>
      <c r="BK161" s="222">
        <f>ROUND(I161*H161,2)</f>
        <v>0</v>
      </c>
      <c r="BL161" s="16" t="s">
        <v>122</v>
      </c>
      <c r="BM161" s="221" t="s">
        <v>207</v>
      </c>
    </row>
    <row r="162" spans="1:65" s="2" customFormat="1" ht="24.15" customHeight="1">
      <c r="A162" s="37"/>
      <c r="B162" s="38"/>
      <c r="C162" s="210" t="s">
        <v>208</v>
      </c>
      <c r="D162" s="210" t="s">
        <v>117</v>
      </c>
      <c r="E162" s="211" t="s">
        <v>209</v>
      </c>
      <c r="F162" s="212" t="s">
        <v>210</v>
      </c>
      <c r="G162" s="213" t="s">
        <v>120</v>
      </c>
      <c r="H162" s="214">
        <v>50</v>
      </c>
      <c r="I162" s="215"/>
      <c r="J162" s="216">
        <f>ROUND(I162*H162,2)</f>
        <v>0</v>
      </c>
      <c r="K162" s="212" t="s">
        <v>121</v>
      </c>
      <c r="L162" s="43"/>
      <c r="M162" s="217" t="s">
        <v>1</v>
      </c>
      <c r="N162" s="218" t="s">
        <v>41</v>
      </c>
      <c r="O162" s="90"/>
      <c r="P162" s="219">
        <f>O162*H162</f>
        <v>0</v>
      </c>
      <c r="Q162" s="219">
        <v>0.08922</v>
      </c>
      <c r="R162" s="219">
        <f>Q162*H162</f>
        <v>4.460999999999999</v>
      </c>
      <c r="S162" s="219">
        <v>0</v>
      </c>
      <c r="T162" s="22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1" t="s">
        <v>122</v>
      </c>
      <c r="AT162" s="221" t="s">
        <v>117</v>
      </c>
      <c r="AU162" s="221" t="s">
        <v>83</v>
      </c>
      <c r="AY162" s="16" t="s">
        <v>115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6" t="s">
        <v>81</v>
      </c>
      <c r="BK162" s="222">
        <f>ROUND(I162*H162,2)</f>
        <v>0</v>
      </c>
      <c r="BL162" s="16" t="s">
        <v>122</v>
      </c>
      <c r="BM162" s="221" t="s">
        <v>211</v>
      </c>
    </row>
    <row r="163" spans="1:51" s="13" customFormat="1" ht="12">
      <c r="A163" s="13"/>
      <c r="B163" s="223"/>
      <c r="C163" s="224"/>
      <c r="D163" s="225" t="s">
        <v>124</v>
      </c>
      <c r="E163" s="226" t="s">
        <v>1</v>
      </c>
      <c r="F163" s="227" t="s">
        <v>212</v>
      </c>
      <c r="G163" s="224"/>
      <c r="H163" s="228">
        <v>50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124</v>
      </c>
      <c r="AU163" s="234" t="s">
        <v>83</v>
      </c>
      <c r="AV163" s="13" t="s">
        <v>83</v>
      </c>
      <c r="AW163" s="13" t="s">
        <v>32</v>
      </c>
      <c r="AX163" s="13" t="s">
        <v>81</v>
      </c>
      <c r="AY163" s="234" t="s">
        <v>115</v>
      </c>
    </row>
    <row r="164" spans="1:65" s="2" customFormat="1" ht="21.75" customHeight="1">
      <c r="A164" s="37"/>
      <c r="B164" s="38"/>
      <c r="C164" s="246" t="s">
        <v>213</v>
      </c>
      <c r="D164" s="246" t="s">
        <v>181</v>
      </c>
      <c r="E164" s="247" t="s">
        <v>214</v>
      </c>
      <c r="F164" s="248" t="s">
        <v>215</v>
      </c>
      <c r="G164" s="249" t="s">
        <v>120</v>
      </c>
      <c r="H164" s="250">
        <v>51.5</v>
      </c>
      <c r="I164" s="251"/>
      <c r="J164" s="252">
        <f>ROUND(I164*H164,2)</f>
        <v>0</v>
      </c>
      <c r="K164" s="248" t="s">
        <v>121</v>
      </c>
      <c r="L164" s="253"/>
      <c r="M164" s="254" t="s">
        <v>1</v>
      </c>
      <c r="N164" s="255" t="s">
        <v>41</v>
      </c>
      <c r="O164" s="90"/>
      <c r="P164" s="219">
        <f>O164*H164</f>
        <v>0</v>
      </c>
      <c r="Q164" s="219">
        <v>0.131</v>
      </c>
      <c r="R164" s="219">
        <f>Q164*H164</f>
        <v>6.7465</v>
      </c>
      <c r="S164" s="219">
        <v>0</v>
      </c>
      <c r="T164" s="22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1" t="s">
        <v>155</v>
      </c>
      <c r="AT164" s="221" t="s">
        <v>181</v>
      </c>
      <c r="AU164" s="221" t="s">
        <v>83</v>
      </c>
      <c r="AY164" s="16" t="s">
        <v>115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6" t="s">
        <v>81</v>
      </c>
      <c r="BK164" s="222">
        <f>ROUND(I164*H164,2)</f>
        <v>0</v>
      </c>
      <c r="BL164" s="16" t="s">
        <v>122</v>
      </c>
      <c r="BM164" s="221" t="s">
        <v>216</v>
      </c>
    </row>
    <row r="165" spans="1:51" s="13" customFormat="1" ht="12">
      <c r="A165" s="13"/>
      <c r="B165" s="223"/>
      <c r="C165" s="224"/>
      <c r="D165" s="225" t="s">
        <v>124</v>
      </c>
      <c r="E165" s="226" t="s">
        <v>1</v>
      </c>
      <c r="F165" s="227" t="s">
        <v>217</v>
      </c>
      <c r="G165" s="224"/>
      <c r="H165" s="228">
        <v>51.5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124</v>
      </c>
      <c r="AU165" s="234" t="s">
        <v>83</v>
      </c>
      <c r="AV165" s="13" t="s">
        <v>83</v>
      </c>
      <c r="AW165" s="13" t="s">
        <v>32</v>
      </c>
      <c r="AX165" s="13" t="s">
        <v>81</v>
      </c>
      <c r="AY165" s="234" t="s">
        <v>115</v>
      </c>
    </row>
    <row r="166" spans="1:63" s="12" customFormat="1" ht="22.8" customHeight="1">
      <c r="A166" s="12"/>
      <c r="B166" s="194"/>
      <c r="C166" s="195"/>
      <c r="D166" s="196" t="s">
        <v>75</v>
      </c>
      <c r="E166" s="208" t="s">
        <v>159</v>
      </c>
      <c r="F166" s="208" t="s">
        <v>218</v>
      </c>
      <c r="G166" s="195"/>
      <c r="H166" s="195"/>
      <c r="I166" s="198"/>
      <c r="J166" s="209">
        <f>BK166</f>
        <v>0</v>
      </c>
      <c r="K166" s="195"/>
      <c r="L166" s="200"/>
      <c r="M166" s="201"/>
      <c r="N166" s="202"/>
      <c r="O166" s="202"/>
      <c r="P166" s="203">
        <f>SUM(P167:P172)</f>
        <v>0</v>
      </c>
      <c r="Q166" s="202"/>
      <c r="R166" s="203">
        <f>SUM(R167:R172)</f>
        <v>29.970809999999997</v>
      </c>
      <c r="S166" s="202"/>
      <c r="T166" s="204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5" t="s">
        <v>81</v>
      </c>
      <c r="AT166" s="206" t="s">
        <v>75</v>
      </c>
      <c r="AU166" s="206" t="s">
        <v>81</v>
      </c>
      <c r="AY166" s="205" t="s">
        <v>115</v>
      </c>
      <c r="BK166" s="207">
        <f>SUM(BK167:BK172)</f>
        <v>0</v>
      </c>
    </row>
    <row r="167" spans="1:65" s="2" customFormat="1" ht="33" customHeight="1">
      <c r="A167" s="37"/>
      <c r="B167" s="38"/>
      <c r="C167" s="210" t="s">
        <v>219</v>
      </c>
      <c r="D167" s="210" t="s">
        <v>117</v>
      </c>
      <c r="E167" s="211" t="s">
        <v>220</v>
      </c>
      <c r="F167" s="212" t="s">
        <v>221</v>
      </c>
      <c r="G167" s="213" t="s">
        <v>135</v>
      </c>
      <c r="H167" s="214">
        <v>100</v>
      </c>
      <c r="I167" s="215"/>
      <c r="J167" s="216">
        <f>ROUND(I167*H167,2)</f>
        <v>0</v>
      </c>
      <c r="K167" s="212" t="s">
        <v>121</v>
      </c>
      <c r="L167" s="43"/>
      <c r="M167" s="217" t="s">
        <v>1</v>
      </c>
      <c r="N167" s="218" t="s">
        <v>41</v>
      </c>
      <c r="O167" s="90"/>
      <c r="P167" s="219">
        <f>O167*H167</f>
        <v>0</v>
      </c>
      <c r="Q167" s="219">
        <v>0.1295</v>
      </c>
      <c r="R167" s="219">
        <f>Q167*H167</f>
        <v>12.950000000000001</v>
      </c>
      <c r="S167" s="219">
        <v>0</v>
      </c>
      <c r="T167" s="22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1" t="s">
        <v>122</v>
      </c>
      <c r="AT167" s="221" t="s">
        <v>117</v>
      </c>
      <c r="AU167" s="221" t="s">
        <v>83</v>
      </c>
      <c r="AY167" s="16" t="s">
        <v>115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6" t="s">
        <v>81</v>
      </c>
      <c r="BK167" s="222">
        <f>ROUND(I167*H167,2)</f>
        <v>0</v>
      </c>
      <c r="BL167" s="16" t="s">
        <v>122</v>
      </c>
      <c r="BM167" s="221" t="s">
        <v>222</v>
      </c>
    </row>
    <row r="168" spans="1:51" s="13" customFormat="1" ht="12">
      <c r="A168" s="13"/>
      <c r="B168" s="223"/>
      <c r="C168" s="224"/>
      <c r="D168" s="225" t="s">
        <v>124</v>
      </c>
      <c r="E168" s="226" t="s">
        <v>1</v>
      </c>
      <c r="F168" s="227" t="s">
        <v>223</v>
      </c>
      <c r="G168" s="224"/>
      <c r="H168" s="228">
        <v>100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124</v>
      </c>
      <c r="AU168" s="234" t="s">
        <v>83</v>
      </c>
      <c r="AV168" s="13" t="s">
        <v>83</v>
      </c>
      <c r="AW168" s="13" t="s">
        <v>32</v>
      </c>
      <c r="AX168" s="13" t="s">
        <v>81</v>
      </c>
      <c r="AY168" s="234" t="s">
        <v>115</v>
      </c>
    </row>
    <row r="169" spans="1:65" s="2" customFormat="1" ht="16.5" customHeight="1">
      <c r="A169" s="37"/>
      <c r="B169" s="38"/>
      <c r="C169" s="246" t="s">
        <v>7</v>
      </c>
      <c r="D169" s="246" t="s">
        <v>181</v>
      </c>
      <c r="E169" s="247" t="s">
        <v>224</v>
      </c>
      <c r="F169" s="248" t="s">
        <v>225</v>
      </c>
      <c r="G169" s="249" t="s">
        <v>135</v>
      </c>
      <c r="H169" s="250">
        <v>100</v>
      </c>
      <c r="I169" s="251"/>
      <c r="J169" s="252">
        <f>ROUND(I169*H169,2)</f>
        <v>0</v>
      </c>
      <c r="K169" s="248" t="s">
        <v>121</v>
      </c>
      <c r="L169" s="253"/>
      <c r="M169" s="254" t="s">
        <v>1</v>
      </c>
      <c r="N169" s="255" t="s">
        <v>41</v>
      </c>
      <c r="O169" s="90"/>
      <c r="P169" s="219">
        <f>O169*H169</f>
        <v>0</v>
      </c>
      <c r="Q169" s="219">
        <v>0.05612</v>
      </c>
      <c r="R169" s="219">
        <f>Q169*H169</f>
        <v>5.612</v>
      </c>
      <c r="S169" s="219">
        <v>0</v>
      </c>
      <c r="T169" s="22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1" t="s">
        <v>155</v>
      </c>
      <c r="AT169" s="221" t="s">
        <v>181</v>
      </c>
      <c r="AU169" s="221" t="s">
        <v>83</v>
      </c>
      <c r="AY169" s="16" t="s">
        <v>115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6" t="s">
        <v>81</v>
      </c>
      <c r="BK169" s="222">
        <f>ROUND(I169*H169,2)</f>
        <v>0</v>
      </c>
      <c r="BL169" s="16" t="s">
        <v>122</v>
      </c>
      <c r="BM169" s="221" t="s">
        <v>226</v>
      </c>
    </row>
    <row r="170" spans="1:65" s="2" customFormat="1" ht="24.15" customHeight="1">
      <c r="A170" s="37"/>
      <c r="B170" s="38"/>
      <c r="C170" s="210" t="s">
        <v>227</v>
      </c>
      <c r="D170" s="210" t="s">
        <v>117</v>
      </c>
      <c r="E170" s="211" t="s">
        <v>228</v>
      </c>
      <c r="F170" s="212" t="s">
        <v>229</v>
      </c>
      <c r="G170" s="213" t="s">
        <v>139</v>
      </c>
      <c r="H170" s="214">
        <v>5</v>
      </c>
      <c r="I170" s="215"/>
      <c r="J170" s="216">
        <f>ROUND(I170*H170,2)</f>
        <v>0</v>
      </c>
      <c r="K170" s="212" t="s">
        <v>121</v>
      </c>
      <c r="L170" s="43"/>
      <c r="M170" s="217" t="s">
        <v>1</v>
      </c>
      <c r="N170" s="218" t="s">
        <v>41</v>
      </c>
      <c r="O170" s="90"/>
      <c r="P170" s="219">
        <f>O170*H170</f>
        <v>0</v>
      </c>
      <c r="Q170" s="219">
        <v>2.25634</v>
      </c>
      <c r="R170" s="219">
        <f>Q170*H170</f>
        <v>11.281699999999999</v>
      </c>
      <c r="S170" s="219">
        <v>0</v>
      </c>
      <c r="T170" s="22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1" t="s">
        <v>122</v>
      </c>
      <c r="AT170" s="221" t="s">
        <v>117</v>
      </c>
      <c r="AU170" s="221" t="s">
        <v>83</v>
      </c>
      <c r="AY170" s="16" t="s">
        <v>115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6" t="s">
        <v>81</v>
      </c>
      <c r="BK170" s="222">
        <f>ROUND(I170*H170,2)</f>
        <v>0</v>
      </c>
      <c r="BL170" s="16" t="s">
        <v>122</v>
      </c>
      <c r="BM170" s="221" t="s">
        <v>230</v>
      </c>
    </row>
    <row r="171" spans="1:51" s="13" customFormat="1" ht="12">
      <c r="A171" s="13"/>
      <c r="B171" s="223"/>
      <c r="C171" s="224"/>
      <c r="D171" s="225" t="s">
        <v>124</v>
      </c>
      <c r="E171" s="226" t="s">
        <v>1</v>
      </c>
      <c r="F171" s="227" t="s">
        <v>231</v>
      </c>
      <c r="G171" s="224"/>
      <c r="H171" s="228">
        <v>5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124</v>
      </c>
      <c r="AU171" s="234" t="s">
        <v>83</v>
      </c>
      <c r="AV171" s="13" t="s">
        <v>83</v>
      </c>
      <c r="AW171" s="13" t="s">
        <v>32</v>
      </c>
      <c r="AX171" s="13" t="s">
        <v>81</v>
      </c>
      <c r="AY171" s="234" t="s">
        <v>115</v>
      </c>
    </row>
    <row r="172" spans="1:65" s="2" customFormat="1" ht="24.15" customHeight="1">
      <c r="A172" s="37"/>
      <c r="B172" s="38"/>
      <c r="C172" s="210" t="s">
        <v>232</v>
      </c>
      <c r="D172" s="210" t="s">
        <v>117</v>
      </c>
      <c r="E172" s="211" t="s">
        <v>233</v>
      </c>
      <c r="F172" s="212" t="s">
        <v>234</v>
      </c>
      <c r="G172" s="213" t="s">
        <v>135</v>
      </c>
      <c r="H172" s="214">
        <v>1</v>
      </c>
      <c r="I172" s="215"/>
      <c r="J172" s="216">
        <f>ROUND(I172*H172,2)</f>
        <v>0</v>
      </c>
      <c r="K172" s="212" t="s">
        <v>121</v>
      </c>
      <c r="L172" s="43"/>
      <c r="M172" s="217" t="s">
        <v>1</v>
      </c>
      <c r="N172" s="218" t="s">
        <v>41</v>
      </c>
      <c r="O172" s="90"/>
      <c r="P172" s="219">
        <f>O172*H172</f>
        <v>0</v>
      </c>
      <c r="Q172" s="219">
        <v>0.12711</v>
      </c>
      <c r="R172" s="219">
        <f>Q172*H172</f>
        <v>0.12711</v>
      </c>
      <c r="S172" s="219">
        <v>0</v>
      </c>
      <c r="T172" s="22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1" t="s">
        <v>122</v>
      </c>
      <c r="AT172" s="221" t="s">
        <v>117</v>
      </c>
      <c r="AU172" s="221" t="s">
        <v>83</v>
      </c>
      <c r="AY172" s="16" t="s">
        <v>115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6" t="s">
        <v>81</v>
      </c>
      <c r="BK172" s="222">
        <f>ROUND(I172*H172,2)</f>
        <v>0</v>
      </c>
      <c r="BL172" s="16" t="s">
        <v>122</v>
      </c>
      <c r="BM172" s="221" t="s">
        <v>235</v>
      </c>
    </row>
    <row r="173" spans="1:63" s="12" customFormat="1" ht="22.8" customHeight="1">
      <c r="A173" s="12"/>
      <c r="B173" s="194"/>
      <c r="C173" s="195"/>
      <c r="D173" s="196" t="s">
        <v>75</v>
      </c>
      <c r="E173" s="208" t="s">
        <v>236</v>
      </c>
      <c r="F173" s="208" t="s">
        <v>237</v>
      </c>
      <c r="G173" s="195"/>
      <c r="H173" s="195"/>
      <c r="I173" s="198"/>
      <c r="J173" s="209">
        <f>BK173</f>
        <v>0</v>
      </c>
      <c r="K173" s="195"/>
      <c r="L173" s="200"/>
      <c r="M173" s="201"/>
      <c r="N173" s="202"/>
      <c r="O173" s="202"/>
      <c r="P173" s="203">
        <f>SUM(P174:P185)</f>
        <v>0</v>
      </c>
      <c r="Q173" s="202"/>
      <c r="R173" s="203">
        <f>SUM(R174:R185)</f>
        <v>0</v>
      </c>
      <c r="S173" s="202"/>
      <c r="T173" s="204">
        <f>SUM(T174:T185)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5" t="s">
        <v>81</v>
      </c>
      <c r="AT173" s="206" t="s">
        <v>75</v>
      </c>
      <c r="AU173" s="206" t="s">
        <v>81</v>
      </c>
      <c r="AY173" s="205" t="s">
        <v>115</v>
      </c>
      <c r="BK173" s="207">
        <f>SUM(BK174:BK185)</f>
        <v>0</v>
      </c>
    </row>
    <row r="174" spans="1:65" s="2" customFormat="1" ht="21.75" customHeight="1">
      <c r="A174" s="37"/>
      <c r="B174" s="38"/>
      <c r="C174" s="210" t="s">
        <v>238</v>
      </c>
      <c r="D174" s="210" t="s">
        <v>117</v>
      </c>
      <c r="E174" s="211" t="s">
        <v>239</v>
      </c>
      <c r="F174" s="212" t="s">
        <v>240</v>
      </c>
      <c r="G174" s="213" t="s">
        <v>162</v>
      </c>
      <c r="H174" s="214">
        <v>24.214</v>
      </c>
      <c r="I174" s="215"/>
      <c r="J174" s="216">
        <f>ROUND(I174*H174,2)</f>
        <v>0</v>
      </c>
      <c r="K174" s="212" t="s">
        <v>121</v>
      </c>
      <c r="L174" s="43"/>
      <c r="M174" s="217" t="s">
        <v>1</v>
      </c>
      <c r="N174" s="218" t="s">
        <v>41</v>
      </c>
      <c r="O174" s="90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1" t="s">
        <v>122</v>
      </c>
      <c r="AT174" s="221" t="s">
        <v>117</v>
      </c>
      <c r="AU174" s="221" t="s">
        <v>83</v>
      </c>
      <c r="AY174" s="16" t="s">
        <v>115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6" t="s">
        <v>81</v>
      </c>
      <c r="BK174" s="222">
        <f>ROUND(I174*H174,2)</f>
        <v>0</v>
      </c>
      <c r="BL174" s="16" t="s">
        <v>122</v>
      </c>
      <c r="BM174" s="221" t="s">
        <v>241</v>
      </c>
    </row>
    <row r="175" spans="1:65" s="2" customFormat="1" ht="21.75" customHeight="1">
      <c r="A175" s="37"/>
      <c r="B175" s="38"/>
      <c r="C175" s="210" t="s">
        <v>242</v>
      </c>
      <c r="D175" s="210" t="s">
        <v>117</v>
      </c>
      <c r="E175" s="211" t="s">
        <v>243</v>
      </c>
      <c r="F175" s="212" t="s">
        <v>244</v>
      </c>
      <c r="G175" s="213" t="s">
        <v>162</v>
      </c>
      <c r="H175" s="214">
        <v>12.107</v>
      </c>
      <c r="I175" s="215"/>
      <c r="J175" s="216">
        <f>ROUND(I175*H175,2)</f>
        <v>0</v>
      </c>
      <c r="K175" s="212" t="s">
        <v>121</v>
      </c>
      <c r="L175" s="43"/>
      <c r="M175" s="217" t="s">
        <v>1</v>
      </c>
      <c r="N175" s="218" t="s">
        <v>41</v>
      </c>
      <c r="O175" s="90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1" t="s">
        <v>122</v>
      </c>
      <c r="AT175" s="221" t="s">
        <v>117</v>
      </c>
      <c r="AU175" s="221" t="s">
        <v>83</v>
      </c>
      <c r="AY175" s="16" t="s">
        <v>115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6" t="s">
        <v>81</v>
      </c>
      <c r="BK175" s="222">
        <f>ROUND(I175*H175,2)</f>
        <v>0</v>
      </c>
      <c r="BL175" s="16" t="s">
        <v>122</v>
      </c>
      <c r="BM175" s="221" t="s">
        <v>245</v>
      </c>
    </row>
    <row r="176" spans="1:65" s="2" customFormat="1" ht="24.15" customHeight="1">
      <c r="A176" s="37"/>
      <c r="B176" s="38"/>
      <c r="C176" s="210" t="s">
        <v>246</v>
      </c>
      <c r="D176" s="210" t="s">
        <v>117</v>
      </c>
      <c r="E176" s="211" t="s">
        <v>247</v>
      </c>
      <c r="F176" s="212" t="s">
        <v>248</v>
      </c>
      <c r="G176" s="213" t="s">
        <v>162</v>
      </c>
      <c r="H176" s="214">
        <v>121.07</v>
      </c>
      <c r="I176" s="215"/>
      <c r="J176" s="216">
        <f>ROUND(I176*H176,2)</f>
        <v>0</v>
      </c>
      <c r="K176" s="212" t="s">
        <v>121</v>
      </c>
      <c r="L176" s="43"/>
      <c r="M176" s="217" t="s">
        <v>1</v>
      </c>
      <c r="N176" s="218" t="s">
        <v>41</v>
      </c>
      <c r="O176" s="90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1" t="s">
        <v>122</v>
      </c>
      <c r="AT176" s="221" t="s">
        <v>117</v>
      </c>
      <c r="AU176" s="221" t="s">
        <v>83</v>
      </c>
      <c r="AY176" s="16" t="s">
        <v>115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6" t="s">
        <v>81</v>
      </c>
      <c r="BK176" s="222">
        <f>ROUND(I176*H176,2)</f>
        <v>0</v>
      </c>
      <c r="BL176" s="16" t="s">
        <v>122</v>
      </c>
      <c r="BM176" s="221" t="s">
        <v>249</v>
      </c>
    </row>
    <row r="177" spans="1:51" s="13" customFormat="1" ht="12">
      <c r="A177" s="13"/>
      <c r="B177" s="223"/>
      <c r="C177" s="224"/>
      <c r="D177" s="225" t="s">
        <v>124</v>
      </c>
      <c r="E177" s="226" t="s">
        <v>1</v>
      </c>
      <c r="F177" s="227" t="s">
        <v>250</v>
      </c>
      <c r="G177" s="224"/>
      <c r="H177" s="228">
        <v>121.07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124</v>
      </c>
      <c r="AU177" s="234" t="s">
        <v>83</v>
      </c>
      <c r="AV177" s="13" t="s">
        <v>83</v>
      </c>
      <c r="AW177" s="13" t="s">
        <v>32</v>
      </c>
      <c r="AX177" s="13" t="s">
        <v>81</v>
      </c>
      <c r="AY177" s="234" t="s">
        <v>115</v>
      </c>
    </row>
    <row r="178" spans="1:65" s="2" customFormat="1" ht="16.5" customHeight="1">
      <c r="A178" s="37"/>
      <c r="B178" s="38"/>
      <c r="C178" s="210" t="s">
        <v>251</v>
      </c>
      <c r="D178" s="210" t="s">
        <v>117</v>
      </c>
      <c r="E178" s="211" t="s">
        <v>252</v>
      </c>
      <c r="F178" s="212" t="s">
        <v>253</v>
      </c>
      <c r="G178" s="213" t="s">
        <v>162</v>
      </c>
      <c r="H178" s="214">
        <v>12.107</v>
      </c>
      <c r="I178" s="215"/>
      <c r="J178" s="216">
        <f>ROUND(I178*H178,2)</f>
        <v>0</v>
      </c>
      <c r="K178" s="212" t="s">
        <v>121</v>
      </c>
      <c r="L178" s="43"/>
      <c r="M178" s="217" t="s">
        <v>1</v>
      </c>
      <c r="N178" s="218" t="s">
        <v>41</v>
      </c>
      <c r="O178" s="90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1" t="s">
        <v>122</v>
      </c>
      <c r="AT178" s="221" t="s">
        <v>117</v>
      </c>
      <c r="AU178" s="221" t="s">
        <v>83</v>
      </c>
      <c r="AY178" s="16" t="s">
        <v>115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6" t="s">
        <v>81</v>
      </c>
      <c r="BK178" s="222">
        <f>ROUND(I178*H178,2)</f>
        <v>0</v>
      </c>
      <c r="BL178" s="16" t="s">
        <v>122</v>
      </c>
      <c r="BM178" s="221" t="s">
        <v>254</v>
      </c>
    </row>
    <row r="179" spans="1:51" s="13" customFormat="1" ht="12">
      <c r="A179" s="13"/>
      <c r="B179" s="223"/>
      <c r="C179" s="224"/>
      <c r="D179" s="225" t="s">
        <v>124</v>
      </c>
      <c r="E179" s="226" t="s">
        <v>1</v>
      </c>
      <c r="F179" s="227" t="s">
        <v>255</v>
      </c>
      <c r="G179" s="224"/>
      <c r="H179" s="228">
        <v>12.107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124</v>
      </c>
      <c r="AU179" s="234" t="s">
        <v>83</v>
      </c>
      <c r="AV179" s="13" t="s">
        <v>83</v>
      </c>
      <c r="AW179" s="13" t="s">
        <v>32</v>
      </c>
      <c r="AX179" s="13" t="s">
        <v>81</v>
      </c>
      <c r="AY179" s="234" t="s">
        <v>115</v>
      </c>
    </row>
    <row r="180" spans="1:65" s="2" customFormat="1" ht="24.15" customHeight="1">
      <c r="A180" s="37"/>
      <c r="B180" s="38"/>
      <c r="C180" s="210" t="s">
        <v>256</v>
      </c>
      <c r="D180" s="210" t="s">
        <v>117</v>
      </c>
      <c r="E180" s="211" t="s">
        <v>257</v>
      </c>
      <c r="F180" s="212" t="s">
        <v>258</v>
      </c>
      <c r="G180" s="213" t="s">
        <v>162</v>
      </c>
      <c r="H180" s="214">
        <v>121.07</v>
      </c>
      <c r="I180" s="215"/>
      <c r="J180" s="216">
        <f>ROUND(I180*H180,2)</f>
        <v>0</v>
      </c>
      <c r="K180" s="212" t="s">
        <v>121</v>
      </c>
      <c r="L180" s="43"/>
      <c r="M180" s="217" t="s">
        <v>1</v>
      </c>
      <c r="N180" s="218" t="s">
        <v>41</v>
      </c>
      <c r="O180" s="90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1" t="s">
        <v>122</v>
      </c>
      <c r="AT180" s="221" t="s">
        <v>117</v>
      </c>
      <c r="AU180" s="221" t="s">
        <v>83</v>
      </c>
      <c r="AY180" s="16" t="s">
        <v>115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6" t="s">
        <v>81</v>
      </c>
      <c r="BK180" s="222">
        <f>ROUND(I180*H180,2)</f>
        <v>0</v>
      </c>
      <c r="BL180" s="16" t="s">
        <v>122</v>
      </c>
      <c r="BM180" s="221" t="s">
        <v>259</v>
      </c>
    </row>
    <row r="181" spans="1:51" s="13" customFormat="1" ht="12">
      <c r="A181" s="13"/>
      <c r="B181" s="223"/>
      <c r="C181" s="224"/>
      <c r="D181" s="225" t="s">
        <v>124</v>
      </c>
      <c r="E181" s="226" t="s">
        <v>1</v>
      </c>
      <c r="F181" s="227" t="s">
        <v>250</v>
      </c>
      <c r="G181" s="224"/>
      <c r="H181" s="228">
        <v>121.07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124</v>
      </c>
      <c r="AU181" s="234" t="s">
        <v>83</v>
      </c>
      <c r="AV181" s="13" t="s">
        <v>83</v>
      </c>
      <c r="AW181" s="13" t="s">
        <v>32</v>
      </c>
      <c r="AX181" s="13" t="s">
        <v>81</v>
      </c>
      <c r="AY181" s="234" t="s">
        <v>115</v>
      </c>
    </row>
    <row r="182" spans="1:65" s="2" customFormat="1" ht="24.15" customHeight="1">
      <c r="A182" s="37"/>
      <c r="B182" s="38"/>
      <c r="C182" s="210" t="s">
        <v>260</v>
      </c>
      <c r="D182" s="210" t="s">
        <v>117</v>
      </c>
      <c r="E182" s="211" t="s">
        <v>261</v>
      </c>
      <c r="F182" s="212" t="s">
        <v>262</v>
      </c>
      <c r="G182" s="213" t="s">
        <v>162</v>
      </c>
      <c r="H182" s="214">
        <v>12.107</v>
      </c>
      <c r="I182" s="215"/>
      <c r="J182" s="216">
        <f>ROUND(I182*H182,2)</f>
        <v>0</v>
      </c>
      <c r="K182" s="212" t="s">
        <v>121</v>
      </c>
      <c r="L182" s="43"/>
      <c r="M182" s="217" t="s">
        <v>1</v>
      </c>
      <c r="N182" s="218" t="s">
        <v>41</v>
      </c>
      <c r="O182" s="90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1" t="s">
        <v>122</v>
      </c>
      <c r="AT182" s="221" t="s">
        <v>117</v>
      </c>
      <c r="AU182" s="221" t="s">
        <v>83</v>
      </c>
      <c r="AY182" s="16" t="s">
        <v>115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6" t="s">
        <v>81</v>
      </c>
      <c r="BK182" s="222">
        <f>ROUND(I182*H182,2)</f>
        <v>0</v>
      </c>
      <c r="BL182" s="16" t="s">
        <v>122</v>
      </c>
      <c r="BM182" s="221" t="s">
        <v>263</v>
      </c>
    </row>
    <row r="183" spans="1:51" s="13" customFormat="1" ht="12">
      <c r="A183" s="13"/>
      <c r="B183" s="223"/>
      <c r="C183" s="224"/>
      <c r="D183" s="225" t="s">
        <v>124</v>
      </c>
      <c r="E183" s="226" t="s">
        <v>1</v>
      </c>
      <c r="F183" s="227" t="s">
        <v>264</v>
      </c>
      <c r="G183" s="224"/>
      <c r="H183" s="228">
        <v>12.107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124</v>
      </c>
      <c r="AU183" s="234" t="s">
        <v>83</v>
      </c>
      <c r="AV183" s="13" t="s">
        <v>83</v>
      </c>
      <c r="AW183" s="13" t="s">
        <v>32</v>
      </c>
      <c r="AX183" s="13" t="s">
        <v>81</v>
      </c>
      <c r="AY183" s="234" t="s">
        <v>115</v>
      </c>
    </row>
    <row r="184" spans="1:65" s="2" customFormat="1" ht="24.15" customHeight="1">
      <c r="A184" s="37"/>
      <c r="B184" s="38"/>
      <c r="C184" s="210" t="s">
        <v>265</v>
      </c>
      <c r="D184" s="210" t="s">
        <v>117</v>
      </c>
      <c r="E184" s="211" t="s">
        <v>266</v>
      </c>
      <c r="F184" s="212" t="s">
        <v>267</v>
      </c>
      <c r="G184" s="213" t="s">
        <v>162</v>
      </c>
      <c r="H184" s="214">
        <v>12.107</v>
      </c>
      <c r="I184" s="215"/>
      <c r="J184" s="216">
        <f>ROUND(I184*H184,2)</f>
        <v>0</v>
      </c>
      <c r="K184" s="212" t="s">
        <v>121</v>
      </c>
      <c r="L184" s="43"/>
      <c r="M184" s="217" t="s">
        <v>1</v>
      </c>
      <c r="N184" s="218" t="s">
        <v>41</v>
      </c>
      <c r="O184" s="90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1" t="s">
        <v>122</v>
      </c>
      <c r="AT184" s="221" t="s">
        <v>117</v>
      </c>
      <c r="AU184" s="221" t="s">
        <v>83</v>
      </c>
      <c r="AY184" s="16" t="s">
        <v>115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6" t="s">
        <v>81</v>
      </c>
      <c r="BK184" s="222">
        <f>ROUND(I184*H184,2)</f>
        <v>0</v>
      </c>
      <c r="BL184" s="16" t="s">
        <v>122</v>
      </c>
      <c r="BM184" s="221" t="s">
        <v>268</v>
      </c>
    </row>
    <row r="185" spans="1:65" s="2" customFormat="1" ht="37.8" customHeight="1">
      <c r="A185" s="37"/>
      <c r="B185" s="38"/>
      <c r="C185" s="210" t="s">
        <v>269</v>
      </c>
      <c r="D185" s="210" t="s">
        <v>117</v>
      </c>
      <c r="E185" s="211" t="s">
        <v>270</v>
      </c>
      <c r="F185" s="212" t="s">
        <v>271</v>
      </c>
      <c r="G185" s="213" t="s">
        <v>162</v>
      </c>
      <c r="H185" s="214">
        <v>24.214</v>
      </c>
      <c r="I185" s="215"/>
      <c r="J185" s="216">
        <f>ROUND(I185*H185,2)</f>
        <v>0</v>
      </c>
      <c r="K185" s="212" t="s">
        <v>121</v>
      </c>
      <c r="L185" s="43"/>
      <c r="M185" s="217" t="s">
        <v>1</v>
      </c>
      <c r="N185" s="218" t="s">
        <v>41</v>
      </c>
      <c r="O185" s="90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1" t="s">
        <v>122</v>
      </c>
      <c r="AT185" s="221" t="s">
        <v>117</v>
      </c>
      <c r="AU185" s="221" t="s">
        <v>83</v>
      </c>
      <c r="AY185" s="16" t="s">
        <v>115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6" t="s">
        <v>81</v>
      </c>
      <c r="BK185" s="222">
        <f>ROUND(I185*H185,2)</f>
        <v>0</v>
      </c>
      <c r="BL185" s="16" t="s">
        <v>122</v>
      </c>
      <c r="BM185" s="221" t="s">
        <v>272</v>
      </c>
    </row>
    <row r="186" spans="1:63" s="12" customFormat="1" ht="22.8" customHeight="1">
      <c r="A186" s="12"/>
      <c r="B186" s="194"/>
      <c r="C186" s="195"/>
      <c r="D186" s="196" t="s">
        <v>75</v>
      </c>
      <c r="E186" s="208" t="s">
        <v>273</v>
      </c>
      <c r="F186" s="208" t="s">
        <v>274</v>
      </c>
      <c r="G186" s="195"/>
      <c r="H186" s="195"/>
      <c r="I186" s="198"/>
      <c r="J186" s="209">
        <f>BK186</f>
        <v>0</v>
      </c>
      <c r="K186" s="195"/>
      <c r="L186" s="200"/>
      <c r="M186" s="201"/>
      <c r="N186" s="202"/>
      <c r="O186" s="202"/>
      <c r="P186" s="203">
        <f>P187</f>
        <v>0</v>
      </c>
      <c r="Q186" s="202"/>
      <c r="R186" s="203">
        <f>R187</f>
        <v>0</v>
      </c>
      <c r="S186" s="202"/>
      <c r="T186" s="204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5" t="s">
        <v>81</v>
      </c>
      <c r="AT186" s="206" t="s">
        <v>75</v>
      </c>
      <c r="AU186" s="206" t="s">
        <v>81</v>
      </c>
      <c r="AY186" s="205" t="s">
        <v>115</v>
      </c>
      <c r="BK186" s="207">
        <f>BK187</f>
        <v>0</v>
      </c>
    </row>
    <row r="187" spans="1:65" s="2" customFormat="1" ht="24.15" customHeight="1">
      <c r="A187" s="37"/>
      <c r="B187" s="38"/>
      <c r="C187" s="210" t="s">
        <v>275</v>
      </c>
      <c r="D187" s="210" t="s">
        <v>117</v>
      </c>
      <c r="E187" s="211" t="s">
        <v>276</v>
      </c>
      <c r="F187" s="212" t="s">
        <v>277</v>
      </c>
      <c r="G187" s="213" t="s">
        <v>162</v>
      </c>
      <c r="H187" s="214">
        <v>80.8</v>
      </c>
      <c r="I187" s="215"/>
      <c r="J187" s="216">
        <f>ROUND(I187*H187,2)</f>
        <v>0</v>
      </c>
      <c r="K187" s="212" t="s">
        <v>121</v>
      </c>
      <c r="L187" s="43"/>
      <c r="M187" s="217" t="s">
        <v>1</v>
      </c>
      <c r="N187" s="218" t="s">
        <v>41</v>
      </c>
      <c r="O187" s="90"/>
      <c r="P187" s="219">
        <f>O187*H187</f>
        <v>0</v>
      </c>
      <c r="Q187" s="219">
        <v>0</v>
      </c>
      <c r="R187" s="219">
        <f>Q187*H187</f>
        <v>0</v>
      </c>
      <c r="S187" s="219">
        <v>0</v>
      </c>
      <c r="T187" s="22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1" t="s">
        <v>122</v>
      </c>
      <c r="AT187" s="221" t="s">
        <v>117</v>
      </c>
      <c r="AU187" s="221" t="s">
        <v>83</v>
      </c>
      <c r="AY187" s="16" t="s">
        <v>115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6" t="s">
        <v>81</v>
      </c>
      <c r="BK187" s="222">
        <f>ROUND(I187*H187,2)</f>
        <v>0</v>
      </c>
      <c r="BL187" s="16" t="s">
        <v>122</v>
      </c>
      <c r="BM187" s="221" t="s">
        <v>278</v>
      </c>
    </row>
    <row r="188" spans="1:63" s="12" customFormat="1" ht="25.9" customHeight="1">
      <c r="A188" s="12"/>
      <c r="B188" s="194"/>
      <c r="C188" s="195"/>
      <c r="D188" s="196" t="s">
        <v>75</v>
      </c>
      <c r="E188" s="197" t="s">
        <v>279</v>
      </c>
      <c r="F188" s="197" t="s">
        <v>280</v>
      </c>
      <c r="G188" s="195"/>
      <c r="H188" s="195"/>
      <c r="I188" s="198"/>
      <c r="J188" s="199">
        <f>BK188</f>
        <v>0</v>
      </c>
      <c r="K188" s="195"/>
      <c r="L188" s="200"/>
      <c r="M188" s="201"/>
      <c r="N188" s="202"/>
      <c r="O188" s="202"/>
      <c r="P188" s="203">
        <f>P189+P192+P194</f>
        <v>0</v>
      </c>
      <c r="Q188" s="202"/>
      <c r="R188" s="203">
        <f>R189+R192+R194</f>
        <v>0</v>
      </c>
      <c r="S188" s="202"/>
      <c r="T188" s="204">
        <f>T189+T192+T194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5" t="s">
        <v>143</v>
      </c>
      <c r="AT188" s="206" t="s">
        <v>75</v>
      </c>
      <c r="AU188" s="206" t="s">
        <v>76</v>
      </c>
      <c r="AY188" s="205" t="s">
        <v>115</v>
      </c>
      <c r="BK188" s="207">
        <f>BK189+BK192+BK194</f>
        <v>0</v>
      </c>
    </row>
    <row r="189" spans="1:63" s="12" customFormat="1" ht="22.8" customHeight="1">
      <c r="A189" s="12"/>
      <c r="B189" s="194"/>
      <c r="C189" s="195"/>
      <c r="D189" s="196" t="s">
        <v>75</v>
      </c>
      <c r="E189" s="208" t="s">
        <v>281</v>
      </c>
      <c r="F189" s="208" t="s">
        <v>282</v>
      </c>
      <c r="G189" s="195"/>
      <c r="H189" s="195"/>
      <c r="I189" s="198"/>
      <c r="J189" s="209">
        <f>BK189</f>
        <v>0</v>
      </c>
      <c r="K189" s="195"/>
      <c r="L189" s="200"/>
      <c r="M189" s="201"/>
      <c r="N189" s="202"/>
      <c r="O189" s="202"/>
      <c r="P189" s="203">
        <f>SUM(P190:P191)</f>
        <v>0</v>
      </c>
      <c r="Q189" s="202"/>
      <c r="R189" s="203">
        <f>SUM(R190:R191)</f>
        <v>0</v>
      </c>
      <c r="S189" s="202"/>
      <c r="T189" s="204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5" t="s">
        <v>143</v>
      </c>
      <c r="AT189" s="206" t="s">
        <v>75</v>
      </c>
      <c r="AU189" s="206" t="s">
        <v>81</v>
      </c>
      <c r="AY189" s="205" t="s">
        <v>115</v>
      </c>
      <c r="BK189" s="207">
        <f>SUM(BK190:BK191)</f>
        <v>0</v>
      </c>
    </row>
    <row r="190" spans="1:65" s="2" customFormat="1" ht="16.5" customHeight="1">
      <c r="A190" s="37"/>
      <c r="B190" s="38"/>
      <c r="C190" s="210" t="s">
        <v>283</v>
      </c>
      <c r="D190" s="210" t="s">
        <v>117</v>
      </c>
      <c r="E190" s="211" t="s">
        <v>284</v>
      </c>
      <c r="F190" s="212" t="s">
        <v>285</v>
      </c>
      <c r="G190" s="213" t="s">
        <v>286</v>
      </c>
      <c r="H190" s="214">
        <v>1</v>
      </c>
      <c r="I190" s="215"/>
      <c r="J190" s="216">
        <f>ROUND(I190*H190,2)</f>
        <v>0</v>
      </c>
      <c r="K190" s="212" t="s">
        <v>121</v>
      </c>
      <c r="L190" s="43"/>
      <c r="M190" s="217" t="s">
        <v>1</v>
      </c>
      <c r="N190" s="218" t="s">
        <v>41</v>
      </c>
      <c r="O190" s="90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1" t="s">
        <v>287</v>
      </c>
      <c r="AT190" s="221" t="s">
        <v>117</v>
      </c>
      <c r="AU190" s="221" t="s">
        <v>83</v>
      </c>
      <c r="AY190" s="16" t="s">
        <v>115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6" t="s">
        <v>81</v>
      </c>
      <c r="BK190" s="222">
        <f>ROUND(I190*H190,2)</f>
        <v>0</v>
      </c>
      <c r="BL190" s="16" t="s">
        <v>287</v>
      </c>
      <c r="BM190" s="221" t="s">
        <v>288</v>
      </c>
    </row>
    <row r="191" spans="1:65" s="2" customFormat="1" ht="24.15" customHeight="1">
      <c r="A191" s="37"/>
      <c r="B191" s="38"/>
      <c r="C191" s="210" t="s">
        <v>289</v>
      </c>
      <c r="D191" s="210" t="s">
        <v>117</v>
      </c>
      <c r="E191" s="211" t="s">
        <v>290</v>
      </c>
      <c r="F191" s="212" t="s">
        <v>291</v>
      </c>
      <c r="G191" s="213" t="s">
        <v>286</v>
      </c>
      <c r="H191" s="214">
        <v>1</v>
      </c>
      <c r="I191" s="215"/>
      <c r="J191" s="216">
        <f>ROUND(I191*H191,2)</f>
        <v>0</v>
      </c>
      <c r="K191" s="212" t="s">
        <v>121</v>
      </c>
      <c r="L191" s="43"/>
      <c r="M191" s="217" t="s">
        <v>1</v>
      </c>
      <c r="N191" s="218" t="s">
        <v>41</v>
      </c>
      <c r="O191" s="90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1" t="s">
        <v>287</v>
      </c>
      <c r="AT191" s="221" t="s">
        <v>117</v>
      </c>
      <c r="AU191" s="221" t="s">
        <v>83</v>
      </c>
      <c r="AY191" s="16" t="s">
        <v>115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6" t="s">
        <v>81</v>
      </c>
      <c r="BK191" s="222">
        <f>ROUND(I191*H191,2)</f>
        <v>0</v>
      </c>
      <c r="BL191" s="16" t="s">
        <v>287</v>
      </c>
      <c r="BM191" s="221" t="s">
        <v>292</v>
      </c>
    </row>
    <row r="192" spans="1:63" s="12" customFormat="1" ht="22.8" customHeight="1">
      <c r="A192" s="12"/>
      <c r="B192" s="194"/>
      <c r="C192" s="195"/>
      <c r="D192" s="196" t="s">
        <v>75</v>
      </c>
      <c r="E192" s="208" t="s">
        <v>293</v>
      </c>
      <c r="F192" s="208" t="s">
        <v>294</v>
      </c>
      <c r="G192" s="195"/>
      <c r="H192" s="195"/>
      <c r="I192" s="198"/>
      <c r="J192" s="209">
        <f>BK192</f>
        <v>0</v>
      </c>
      <c r="K192" s="195"/>
      <c r="L192" s="200"/>
      <c r="M192" s="201"/>
      <c r="N192" s="202"/>
      <c r="O192" s="202"/>
      <c r="P192" s="203">
        <f>P193</f>
        <v>0</v>
      </c>
      <c r="Q192" s="202"/>
      <c r="R192" s="203">
        <f>R193</f>
        <v>0</v>
      </c>
      <c r="S192" s="202"/>
      <c r="T192" s="204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5" t="s">
        <v>143</v>
      </c>
      <c r="AT192" s="206" t="s">
        <v>75</v>
      </c>
      <c r="AU192" s="206" t="s">
        <v>81</v>
      </c>
      <c r="AY192" s="205" t="s">
        <v>115</v>
      </c>
      <c r="BK192" s="207">
        <f>BK193</f>
        <v>0</v>
      </c>
    </row>
    <row r="193" spans="1:65" s="2" customFormat="1" ht="16.5" customHeight="1">
      <c r="A193" s="37"/>
      <c r="B193" s="38"/>
      <c r="C193" s="210" t="s">
        <v>295</v>
      </c>
      <c r="D193" s="210" t="s">
        <v>117</v>
      </c>
      <c r="E193" s="211" t="s">
        <v>296</v>
      </c>
      <c r="F193" s="212" t="s">
        <v>297</v>
      </c>
      <c r="G193" s="213" t="s">
        <v>286</v>
      </c>
      <c r="H193" s="214">
        <v>1</v>
      </c>
      <c r="I193" s="215"/>
      <c r="J193" s="216">
        <f>ROUND(I193*H193,2)</f>
        <v>0</v>
      </c>
      <c r="K193" s="212" t="s">
        <v>121</v>
      </c>
      <c r="L193" s="43"/>
      <c r="M193" s="217" t="s">
        <v>1</v>
      </c>
      <c r="N193" s="218" t="s">
        <v>41</v>
      </c>
      <c r="O193" s="90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1" t="s">
        <v>287</v>
      </c>
      <c r="AT193" s="221" t="s">
        <v>117</v>
      </c>
      <c r="AU193" s="221" t="s">
        <v>83</v>
      </c>
      <c r="AY193" s="16" t="s">
        <v>115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6" t="s">
        <v>81</v>
      </c>
      <c r="BK193" s="222">
        <f>ROUND(I193*H193,2)</f>
        <v>0</v>
      </c>
      <c r="BL193" s="16" t="s">
        <v>287</v>
      </c>
      <c r="BM193" s="221" t="s">
        <v>298</v>
      </c>
    </row>
    <row r="194" spans="1:63" s="12" customFormat="1" ht="22.8" customHeight="1">
      <c r="A194" s="12"/>
      <c r="B194" s="194"/>
      <c r="C194" s="195"/>
      <c r="D194" s="196" t="s">
        <v>75</v>
      </c>
      <c r="E194" s="208" t="s">
        <v>299</v>
      </c>
      <c r="F194" s="208" t="s">
        <v>300</v>
      </c>
      <c r="G194" s="195"/>
      <c r="H194" s="195"/>
      <c r="I194" s="198"/>
      <c r="J194" s="209">
        <f>BK194</f>
        <v>0</v>
      </c>
      <c r="K194" s="195"/>
      <c r="L194" s="200"/>
      <c r="M194" s="201"/>
      <c r="N194" s="202"/>
      <c r="O194" s="202"/>
      <c r="P194" s="203">
        <f>P195</f>
        <v>0</v>
      </c>
      <c r="Q194" s="202"/>
      <c r="R194" s="203">
        <f>R195</f>
        <v>0</v>
      </c>
      <c r="S194" s="202"/>
      <c r="T194" s="204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5" t="s">
        <v>143</v>
      </c>
      <c r="AT194" s="206" t="s">
        <v>75</v>
      </c>
      <c r="AU194" s="206" t="s">
        <v>81</v>
      </c>
      <c r="AY194" s="205" t="s">
        <v>115</v>
      </c>
      <c r="BK194" s="207">
        <f>BK195</f>
        <v>0</v>
      </c>
    </row>
    <row r="195" spans="1:65" s="2" customFormat="1" ht="24.15" customHeight="1">
      <c r="A195" s="37"/>
      <c r="B195" s="38"/>
      <c r="C195" s="210" t="s">
        <v>301</v>
      </c>
      <c r="D195" s="210" t="s">
        <v>117</v>
      </c>
      <c r="E195" s="211" t="s">
        <v>302</v>
      </c>
      <c r="F195" s="212" t="s">
        <v>303</v>
      </c>
      <c r="G195" s="213" t="s">
        <v>286</v>
      </c>
      <c r="H195" s="214">
        <v>1</v>
      </c>
      <c r="I195" s="215"/>
      <c r="J195" s="216">
        <f>ROUND(I195*H195,2)</f>
        <v>0</v>
      </c>
      <c r="K195" s="212" t="s">
        <v>121</v>
      </c>
      <c r="L195" s="43"/>
      <c r="M195" s="256" t="s">
        <v>1</v>
      </c>
      <c r="N195" s="257" t="s">
        <v>41</v>
      </c>
      <c r="O195" s="258"/>
      <c r="P195" s="259">
        <f>O195*H195</f>
        <v>0</v>
      </c>
      <c r="Q195" s="259">
        <v>0</v>
      </c>
      <c r="R195" s="259">
        <f>Q195*H195</f>
        <v>0</v>
      </c>
      <c r="S195" s="259">
        <v>0</v>
      </c>
      <c r="T195" s="26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1" t="s">
        <v>287</v>
      </c>
      <c r="AT195" s="221" t="s">
        <v>117</v>
      </c>
      <c r="AU195" s="221" t="s">
        <v>83</v>
      </c>
      <c r="AY195" s="16" t="s">
        <v>115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6" t="s">
        <v>81</v>
      </c>
      <c r="BK195" s="222">
        <f>ROUND(I195*H195,2)</f>
        <v>0</v>
      </c>
      <c r="BL195" s="16" t="s">
        <v>287</v>
      </c>
      <c r="BM195" s="221" t="s">
        <v>304</v>
      </c>
    </row>
    <row r="196" spans="1:31" s="2" customFormat="1" ht="6.95" customHeight="1">
      <c r="A196" s="37"/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43"/>
      <c r="M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</sheetData>
  <sheetProtection password="CC35" sheet="1" objects="1" scenarios="1" formatColumns="0" formatRows="0" autoFilter="0"/>
  <autoFilter ref="C121:K195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2022-08-22T16:29:08Z</dcterms:created>
  <dcterms:modified xsi:type="dcterms:W3CDTF">2022-08-22T16:29:11Z</dcterms:modified>
  <cp:category/>
  <cp:version/>
  <cp:contentType/>
  <cp:contentStatus/>
</cp:coreProperties>
</file>