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Oprava bytu  1+1" sheetId="2" r:id="rId2"/>
  </sheets>
  <definedNames>
    <definedName name="_xlnm._FilterDatabase" localSheetId="1" hidden="1">'Oprava bytu  1+1'!$C$135:$K$488</definedName>
    <definedName name="_xlnm.Print_Area" localSheetId="1">'Oprava bytu  1+1'!$C$4:$J$76,'Oprava bytu  1+1'!$C$82:$J$117,'Oprava bytu  1+1'!$C$123:$K$488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'Oprava bytu  1+1'!$135:$135</definedName>
  </definedNames>
  <calcPr calcId="162913"/>
</workbook>
</file>

<file path=xl/sharedStrings.xml><?xml version="1.0" encoding="utf-8"?>
<sst xmlns="http://schemas.openxmlformats.org/spreadsheetml/2006/main" count="4736" uniqueCount="1134">
  <si>
    <t>Export Komplet</t>
  </si>
  <si>
    <t/>
  </si>
  <si>
    <t>2.0</t>
  </si>
  <si>
    <t>False</t>
  </si>
  <si>
    <t>{f1a72138-5a6b-414f-950d-054432be3596}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</si>
  <si>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</si>
  <si>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</si>
  <si>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</si>
  <si>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</si>
  <si>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</si>
  <si>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</si>
  <si>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</si>
  <si>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</si>
  <si>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</si>
  <si>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ULesa2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</si>
  <si>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</si>
  <si>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</si>
  <si>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</si>
  <si>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</si>
  <si>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</si>
  <si>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Karviná</t>
  </si>
  <si>
    <t>Datum:</t>
  </si>
  <si>
    <t>Zadavatel:</t>
  </si>
  <si>
    <t>IČ:</t>
  </si>
  <si>
    <t>Statutární město  Karviná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</si>
  <si>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</si>
  <si>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</si>
  <si>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</si>
  <si>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</si>
  <si>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</si>
  <si>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</si>
  <si>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</si>
  <si>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</si>
  <si>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</si>
  <si>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</si>
  <si>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</si>
  <si>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</si>
  <si>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</si>
  <si>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</si>
  <si>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</si>
  <si>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</si>
  <si>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</si>
  <si>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</si>
  <si>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</si>
  <si>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</si>
  <si>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</si>
  <si>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</si>
  <si>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</si>
  <si>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</si>
  <si>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</si>
  <si>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</si>
  <si>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</si>
  <si>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</si>
  <si>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</si>
  <si>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</si>
  <si>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</si>
  <si>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</si>
  <si>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</si>
  <si>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</si>
  <si>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</si>
  <si>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</si>
  <si>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</si>
  <si>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</si>
  <si>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</si>
  <si>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</si>
  <si>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</si>
  <si>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</si>
  <si>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</si>
  <si>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</si>
  <si>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</si>
  <si>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</si>
  <si>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</si>
  <si>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</si>
  <si>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</si>
  <si>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</si>
  <si>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</si>
  <si>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</si>
  <si>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</si>
  <si>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</si>
  <si>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</si>
  <si>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Rekonstrukce bytu  1+1</t>
  </si>
  <si>
    <t>STA</t>
  </si>
  <si>
    <t>1</t>
  </si>
  <si>
    <t>{04da84ba-c19e-401f-b614-aca1c5f47d80}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</si>
  <si>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</si>
  <si>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</si>
  <si>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</si>
  <si>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</si>
  <si>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</si>
  <si>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</si>
  <si>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</si>
  <si>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</si>
  <si>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</si>
  <si>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</si>
  <si>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</si>
  <si>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</si>
  <si>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</si>
  <si>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</si>
  <si>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</si>
  <si>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</si>
  <si>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</si>
  <si>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</si>
  <si>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</si>
  <si>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</si>
  <si>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</si>
  <si>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</si>
  <si>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</si>
  <si>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</si>
  <si>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</si>
  <si>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</si>
  <si>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</si>
  <si>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</si>
  <si>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</si>
  <si>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</si>
  <si>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</si>
  <si>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</si>
  <si>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</si>
  <si>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</si>
  <si>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</si>
  <si>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</si>
  <si>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</si>
  <si>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</si>
  <si>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</si>
  <si>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</si>
  <si>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</si>
  <si>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</si>
  <si>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</si>
  <si>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</si>
  <si>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</si>
  <si>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</si>
  <si>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</si>
  <si>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Penetrační disperzní nátěr vnitřních stropů nanášený ručně</t>
  </si>
  <si>
    <t>m2</t>
  </si>
  <si>
    <t>CS ÚRS 2022 01</t>
  </si>
  <si>
    <t>4</t>
  </si>
  <si>
    <t>2</t>
  </si>
  <si>
    <t>472544237</t>
  </si>
  <si>
    <t>VV</t>
  </si>
  <si>
    <t>"pokoj s KL"  4,05*5,1*2</t>
  </si>
  <si>
    <t>"chodba"    1,9*1,9*2</t>
  </si>
  <si>
    <t>"pokoj"   2,85*5,9*2</t>
  </si>
  <si>
    <t>Součet</t>
  </si>
  <si>
    <t>611142001</t>
  </si>
  <si>
    <t>Potažení vnitřních stropů sklovláknitým pletivem vtlačeným do tenkovrstvé hmoty</t>
  </si>
  <si>
    <t>-104740036</t>
  </si>
  <si>
    <t>"pokoj s KL"  4,05*5,1</t>
  </si>
  <si>
    <t>"chodba"    1,9*1,9</t>
  </si>
  <si>
    <t>"pokoj"    2,85*5,9</t>
  </si>
  <si>
    <t>3</t>
  </si>
  <si>
    <t>611311131</t>
  </si>
  <si>
    <t>Potažení vnitřních rovných stropů vápenným štukem tloušťky do 3 mm</t>
  </si>
  <si>
    <t>-281685786</t>
  </si>
  <si>
    <t>611325101</t>
  </si>
  <si>
    <t>Vápenocementová hrubá omítka rýh ve stropech š do 150 mm</t>
  </si>
  <si>
    <t>337657002</t>
  </si>
  <si>
    <t>5</t>
  </si>
  <si>
    <t>612131121</t>
  </si>
  <si>
    <t>Penetrační disperzní nátěr vnitřních stěn nanášený ručně</t>
  </si>
  <si>
    <t>-1384366887</t>
  </si>
  <si>
    <t>"pokoj s KL"  ((4,05*2+5,1*2+0,6*2)*2,7-0,8*2*2-3*1,5*0,5)*2</t>
  </si>
  <si>
    <t>"chodba"    (1,9*3*2,7-0,8*2*2)*2</t>
  </si>
  <si>
    <t>"pokoj"   ((2,85*2+5,9*2)*2,7-0,8*2)*2</t>
  </si>
  <si>
    <t>612142001</t>
  </si>
  <si>
    <t>Potažení vnitřních stěn sklovláknitým pletivem vtlačeným do tenkovrstvé hmoty</t>
  </si>
  <si>
    <t>1114549419</t>
  </si>
  <si>
    <t>"pokoj s KL"  (4,05*2+5,1*2+0,6*2)*2,7-0,8*2*2-3*1,5*0,5</t>
  </si>
  <si>
    <t>"chodba"    1,9*3*2,7-0,8*2*2</t>
  </si>
  <si>
    <t>"pokoj"   (2,85*2+5,9*2)*2,7-0,8*2</t>
  </si>
  <si>
    <t>7</t>
  </si>
  <si>
    <t>612311131</t>
  </si>
  <si>
    <t>Potažení vnitřních stěn vápenným štukem tloušťky do 3 mm</t>
  </si>
  <si>
    <t>-641062254</t>
  </si>
  <si>
    <t>8</t>
  </si>
  <si>
    <t>612325101</t>
  </si>
  <si>
    <t>Vápenocementová hrubá omítka rýh ve stěnách š do 150 mm</t>
  </si>
  <si>
    <t>-358188341</t>
  </si>
  <si>
    <t>9</t>
  </si>
  <si>
    <t>619995001</t>
  </si>
  <si>
    <t>Začištění omítek kolem oken, dveří, podlah nebo obkladů</t>
  </si>
  <si>
    <t>m</t>
  </si>
  <si>
    <t>981471366</t>
  </si>
  <si>
    <t>"vstupní dveře do bytu"</t>
  </si>
  <si>
    <t>(0,9*2+2*2)*2</t>
  </si>
  <si>
    <t>10</t>
  </si>
  <si>
    <t>622252002.1</t>
  </si>
  <si>
    <t>Montáž profilů omítkovýchí lepených</t>
  </si>
  <si>
    <t>-661279249</t>
  </si>
  <si>
    <t>3+1,5*2+2,7*2+2*2+1+2,1+1,5*2</t>
  </si>
  <si>
    <t>3+1,5*2+2,1+1,5*2</t>
  </si>
  <si>
    <t>11</t>
  </si>
  <si>
    <t>M</t>
  </si>
  <si>
    <t>63127464</t>
  </si>
  <si>
    <t>profil rohový Al 15x15mm s výztužnou tkaninou š 100mm</t>
  </si>
  <si>
    <t>-518830564</t>
  </si>
  <si>
    <t>(3+2,1+1,5*2*2+2,7*2+2*2+1)*1,1</t>
  </si>
  <si>
    <t>12</t>
  </si>
  <si>
    <t>28342205</t>
  </si>
  <si>
    <t xml:space="preserve">profil začišťovací PVC 6mm s výztužnou tkaninou pro ostění </t>
  </si>
  <si>
    <t>1077212363</t>
  </si>
  <si>
    <t>(3+1,5*2+2,1+1,2*2)*1,1</t>
  </si>
  <si>
    <t>13</t>
  </si>
  <si>
    <t>642944121</t>
  </si>
  <si>
    <t>Osazování ocelových zárubní dodatečné pl do 2,5 m2</t>
  </si>
  <si>
    <t>kus</t>
  </si>
  <si>
    <t>925156253</t>
  </si>
  <si>
    <t>14</t>
  </si>
  <si>
    <t>55331487</t>
  </si>
  <si>
    <t>zárubeň jednokřídlá ocelová pro zdění tl stěny 110-150mm rozměru 800/1970, 2100mm</t>
  </si>
  <si>
    <t>807711881</t>
  </si>
  <si>
    <t>642945111</t>
  </si>
  <si>
    <t>Osazování protipožárních nebo protiplynových zárubní dveří jednokřídlových do 2,5 m2</t>
  </si>
  <si>
    <t>-1843495072</t>
  </si>
  <si>
    <t>16</t>
  </si>
  <si>
    <t>55331567</t>
  </si>
  <si>
    <t>zárubeň jednokřídlá ocelová pro zdění s protipožární úpravou tl stěny 160-200mm rozměru 800/1970, 2100mm</t>
  </si>
  <si>
    <t>-1964405522</t>
  </si>
  <si>
    <t>Ostatní konstrukce a práce, bourání</t>
  </si>
  <si>
    <t>17</t>
  </si>
  <si>
    <t>952901111</t>
  </si>
  <si>
    <t>Vyčištění budov bytové a občanské výstavby při výšce podlaží do 4 m</t>
  </si>
  <si>
    <t>837948156</t>
  </si>
  <si>
    <t>"koupelna +WC"  1,9*2,1</t>
  </si>
  <si>
    <t>"pokoj"   2,85*5,9</t>
  </si>
  <si>
    <t>18</t>
  </si>
  <si>
    <t>968072455</t>
  </si>
  <si>
    <t>Vybourání kovových dveřních zárubní pl do 2 m2</t>
  </si>
  <si>
    <t>1003502883</t>
  </si>
  <si>
    <t>0,6*2+0,8*2*3</t>
  </si>
  <si>
    <t>19</t>
  </si>
  <si>
    <t>977342111</t>
  </si>
  <si>
    <t>Frézování drážek ve stěnách i z betonu do 30x30 mm</t>
  </si>
  <si>
    <t>450581290</t>
  </si>
  <si>
    <t>20</t>
  </si>
  <si>
    <t>977343111</t>
  </si>
  <si>
    <t>Frézování drážek ve stropech z betonu do 30x30 mm</t>
  </si>
  <si>
    <t>-395394961</t>
  </si>
  <si>
    <t>997</t>
  </si>
  <si>
    <t>Přesun sutě</t>
  </si>
  <si>
    <t>997013215</t>
  </si>
  <si>
    <t>Vnitrostaveništní doprava suti a vybouraných hmot pro budovy v přes 15 do 18 m ručně</t>
  </si>
  <si>
    <t>t</t>
  </si>
  <si>
    <t>-1300429476</t>
  </si>
  <si>
    <t>22</t>
  </si>
  <si>
    <t>997013501</t>
  </si>
  <si>
    <t>Odvoz suti a vybouraných hmot na skládku nebo meziskládku do 1 km se složením</t>
  </si>
  <si>
    <t>1128847989</t>
  </si>
  <si>
    <t>23</t>
  </si>
  <si>
    <t>997013509</t>
  </si>
  <si>
    <t>Příplatek k odvozu suti a vybouraných hmot na skládku ZKD 1 km přes 1 km</t>
  </si>
  <si>
    <t>-674556749</t>
  </si>
  <si>
    <t>2,556*14 'Přepočtené koeficientem množství</t>
  </si>
  <si>
    <t>24</t>
  </si>
  <si>
    <t>997013631</t>
  </si>
  <si>
    <t>Poplatek za uložení na skládce (skládkovné) stavebního odpadu směsného kód odpadu 17 09 04</t>
  </si>
  <si>
    <t>1929146638</t>
  </si>
  <si>
    <t>998</t>
  </si>
  <si>
    <t>Přesun hmot</t>
  </si>
  <si>
    <t>25</t>
  </si>
  <si>
    <t>998018003</t>
  </si>
  <si>
    <t>Přesun hmot ruční pro budovy v přes 12 do 24 m</t>
  </si>
  <si>
    <t>-915233369</t>
  </si>
  <si>
    <t>PSV</t>
  </si>
  <si>
    <t>Práce a dodávky PSV</t>
  </si>
  <si>
    <t>721</t>
  </si>
  <si>
    <t>Zdravotechnika - vnitřní kanalizace</t>
  </si>
  <si>
    <t>26</t>
  </si>
  <si>
    <t>721171803</t>
  </si>
  <si>
    <t>Demontáž potrubí z PVC D do 75</t>
  </si>
  <si>
    <t>-117299344</t>
  </si>
  <si>
    <t>27</t>
  </si>
  <si>
    <t>721171808</t>
  </si>
  <si>
    <t>Demontáž potrubí z PVC D přes 75 do 114</t>
  </si>
  <si>
    <t>-1548205731</t>
  </si>
  <si>
    <t>28</t>
  </si>
  <si>
    <t>721171905</t>
  </si>
  <si>
    <t>Potrubí z PP vsazení odbočky do hrdla DN 110</t>
  </si>
  <si>
    <t>1208594845</t>
  </si>
  <si>
    <t>29</t>
  </si>
  <si>
    <t>721171915</t>
  </si>
  <si>
    <t>Potrubí z PP propojení potrubí DN 110</t>
  </si>
  <si>
    <t>-8665144</t>
  </si>
  <si>
    <t>30</t>
  </si>
  <si>
    <t>721174042</t>
  </si>
  <si>
    <t>Potrubí kanalizační z PP připojovací DN 40</t>
  </si>
  <si>
    <t>554229352</t>
  </si>
  <si>
    <t>31</t>
  </si>
  <si>
    <t>721174043</t>
  </si>
  <si>
    <t>Potrubí kanalizační z PP připojovací DN 50</t>
  </si>
  <si>
    <t>-793273542</t>
  </si>
  <si>
    <t>32</t>
  </si>
  <si>
    <t>721174045</t>
  </si>
  <si>
    <t>Potrubí kanalizační z PP připojovací DN 110</t>
  </si>
  <si>
    <t>1990149522</t>
  </si>
  <si>
    <t>33</t>
  </si>
  <si>
    <t>721194103</t>
  </si>
  <si>
    <t>Vyvedení a upevnění odpadních výpustek DN 32</t>
  </si>
  <si>
    <t>-1564711504</t>
  </si>
  <si>
    <t>34</t>
  </si>
  <si>
    <t>721194104</t>
  </si>
  <si>
    <t>Vyvedení a upevnění odpadních výpustek DN 40</t>
  </si>
  <si>
    <t>324890698</t>
  </si>
  <si>
    <t>35</t>
  </si>
  <si>
    <t>721194105</t>
  </si>
  <si>
    <t>Vyvedení a upevnění odpadních výpustek DN 50</t>
  </si>
  <si>
    <t>-803094494</t>
  </si>
  <si>
    <t>36</t>
  </si>
  <si>
    <t>721194109</t>
  </si>
  <si>
    <t>Vyvedení a upevnění odpadních výpustek DN 110</t>
  </si>
  <si>
    <t>1793570143</t>
  </si>
  <si>
    <t>37</t>
  </si>
  <si>
    <t>721290111</t>
  </si>
  <si>
    <t>Zkouška těsnosti potrubí kanalizace vodou DN do 125</t>
  </si>
  <si>
    <t>-1051026870</t>
  </si>
  <si>
    <t>38</t>
  </si>
  <si>
    <t>998721103</t>
  </si>
  <si>
    <t>Přesun hmot tonážní pro vnitřní kanalizace v objektech v přes 12 do 24 m</t>
  </si>
  <si>
    <t>1514231199</t>
  </si>
  <si>
    <t>722</t>
  </si>
  <si>
    <t>Zdravotechnika - vnitřní vodovod</t>
  </si>
  <si>
    <t>39</t>
  </si>
  <si>
    <t>722170801</t>
  </si>
  <si>
    <t>Demontáž rozvodů vody z plastů D do 25</t>
  </si>
  <si>
    <t>136215179</t>
  </si>
  <si>
    <t>40</t>
  </si>
  <si>
    <t>722170953</t>
  </si>
  <si>
    <t>Propojení potrubí G 3/4</t>
  </si>
  <si>
    <t>-213196304</t>
  </si>
  <si>
    <t>41</t>
  </si>
  <si>
    <t>722174002</t>
  </si>
  <si>
    <t>Potrubí vodovodní plastové PPR svar polyfúze PN 16 D 20x2,8 mm</t>
  </si>
  <si>
    <t>-1784903071</t>
  </si>
  <si>
    <t>42</t>
  </si>
  <si>
    <t>722174003</t>
  </si>
  <si>
    <t>Potrubí vodovodní plastové PPR svar polyfúze PN 16 D 25x3,5 mm</t>
  </si>
  <si>
    <t>1951274874</t>
  </si>
  <si>
    <t>43</t>
  </si>
  <si>
    <t>722179191</t>
  </si>
  <si>
    <t>Příplatek k rozvodu vody z plastů za malý rozsah prací na zakázce do 20 m</t>
  </si>
  <si>
    <t>soubor</t>
  </si>
  <si>
    <t>1210491026</t>
  </si>
  <si>
    <t>44</t>
  </si>
  <si>
    <t>722181231</t>
  </si>
  <si>
    <t>Ochrana vodovodního potrubí přilepenými termoizolačními trubicemi z PE tl přes 9 do 13 mm DN do 22 mm</t>
  </si>
  <si>
    <t>-880794980</t>
  </si>
  <si>
    <t>45</t>
  </si>
  <si>
    <t>722181232</t>
  </si>
  <si>
    <t>Ochrana vodovodního potrubí přilepenými termoizolačními trubicemi z PE tl přes 9 do 13 mm DN přes 22 do 45 mm</t>
  </si>
  <si>
    <t>-1420344021</t>
  </si>
  <si>
    <t>46</t>
  </si>
  <si>
    <t>722190401</t>
  </si>
  <si>
    <t>Vyvedení a upevnění výpustku DN do 25</t>
  </si>
  <si>
    <t>-254309906</t>
  </si>
  <si>
    <t>47</t>
  </si>
  <si>
    <t>722220111</t>
  </si>
  <si>
    <t>Nástěnka pro výtokový ventil G 1/2" s jedním závitem</t>
  </si>
  <si>
    <t>-745780192</t>
  </si>
  <si>
    <t>48</t>
  </si>
  <si>
    <t>722220121</t>
  </si>
  <si>
    <t>Nástěnka pro baterii G 1/2" s jedním závitem</t>
  </si>
  <si>
    <t>pár</t>
  </si>
  <si>
    <t>-1087757444</t>
  </si>
  <si>
    <t>49</t>
  </si>
  <si>
    <t>722220231</t>
  </si>
  <si>
    <t>Přechodka dGK PPR PN 20 D 20 x G 1/2" s kovovým vnitřním závitem</t>
  </si>
  <si>
    <t>-1839762905</t>
  </si>
  <si>
    <t>50</t>
  </si>
  <si>
    <t>722260812</t>
  </si>
  <si>
    <t>Demontáž vodoměrů závitových G 3/4</t>
  </si>
  <si>
    <t>2087894535</t>
  </si>
  <si>
    <t>51</t>
  </si>
  <si>
    <t>722261922</t>
  </si>
  <si>
    <t>-2133703031</t>
  </si>
  <si>
    <t>52</t>
  </si>
  <si>
    <t>722290226</t>
  </si>
  <si>
    <t>Zkouška těsnosti vodovodního potrubí závitového DN do 50</t>
  </si>
  <si>
    <t>-568590010</t>
  </si>
  <si>
    <t>53</t>
  </si>
  <si>
    <t>998722103</t>
  </si>
  <si>
    <t>Přesun hmot tonážní pro vnitřní vodovod v objektech v přes 12 do 24 m</t>
  </si>
  <si>
    <t>-1075032178</t>
  </si>
  <si>
    <t>725</t>
  </si>
  <si>
    <t>Zdravotechnika - zařizovací předměty</t>
  </si>
  <si>
    <t>54</t>
  </si>
  <si>
    <t>725110814</t>
  </si>
  <si>
    <t>Demontáž klozetu Kombi</t>
  </si>
  <si>
    <t>1710983320</t>
  </si>
  <si>
    <t>55</t>
  </si>
  <si>
    <t>725112173</t>
  </si>
  <si>
    <t xml:space="preserve">Kombi klozet s hlubokým splachováním zvýšený </t>
  </si>
  <si>
    <t>251160383</t>
  </si>
  <si>
    <t>56</t>
  </si>
  <si>
    <t>725210821</t>
  </si>
  <si>
    <t>Demontáž umyvadel bez výtokových armatur</t>
  </si>
  <si>
    <t>-1461773181</t>
  </si>
  <si>
    <t>57</t>
  </si>
  <si>
    <t>725211602</t>
  </si>
  <si>
    <t>Umyvadlo keramické bílé šířky 550 mm bez krytu na sifon připevněné na stěnu šrouby</t>
  </si>
  <si>
    <t>1537579719</t>
  </si>
  <si>
    <t>58</t>
  </si>
  <si>
    <t>725240812</t>
  </si>
  <si>
    <t>Demontáž vaniček sprchových bez výtokových armatur</t>
  </si>
  <si>
    <t>-1187018449</t>
  </si>
  <si>
    <t>59</t>
  </si>
  <si>
    <t>725241127</t>
  </si>
  <si>
    <t>Vanička sprchová akrylátová obdélníková 1200x800 mm</t>
  </si>
  <si>
    <t>375674878</t>
  </si>
  <si>
    <t>60</t>
  </si>
  <si>
    <t>725241130.1</t>
  </si>
  <si>
    <t>Podezdění vaničky</t>
  </si>
  <si>
    <t>-1543417287</t>
  </si>
  <si>
    <t>61</t>
  </si>
  <si>
    <t>725241130.2</t>
  </si>
  <si>
    <t>Dodávka a montáž sprchové tyče včetně závěsu</t>
  </si>
  <si>
    <t>kpl</t>
  </si>
  <si>
    <t>1495332451</t>
  </si>
  <si>
    <t>62</t>
  </si>
  <si>
    <t>725291703.1</t>
  </si>
  <si>
    <t>Doplňky zařízení koupelen a záchodů nerezové madlo rovné dl 500 mm</t>
  </si>
  <si>
    <t>996508900</t>
  </si>
  <si>
    <t>63</t>
  </si>
  <si>
    <t>725310823</t>
  </si>
  <si>
    <t>Demontáž dřez jednoduchý vestavěný v kuchyňských sestavách bez výtokových armatur</t>
  </si>
  <si>
    <t>1741250422</t>
  </si>
  <si>
    <t>64</t>
  </si>
  <si>
    <t>725311121</t>
  </si>
  <si>
    <t>-520431499</t>
  </si>
  <si>
    <t>65</t>
  </si>
  <si>
    <t>725813112</t>
  </si>
  <si>
    <t>Ventil rohový pračkový G 3/4"</t>
  </si>
  <si>
    <t>-1848788352</t>
  </si>
  <si>
    <t>66</t>
  </si>
  <si>
    <t>725819401</t>
  </si>
  <si>
    <t>Montáž ventilů rohových G 1/2" s připojovací trubičkou</t>
  </si>
  <si>
    <t>-1289801522</t>
  </si>
  <si>
    <t>67</t>
  </si>
  <si>
    <t>55141001</t>
  </si>
  <si>
    <t>kohout kulový rohový mosazný R 1/2"x3/8"</t>
  </si>
  <si>
    <t>428892215</t>
  </si>
  <si>
    <t>68</t>
  </si>
  <si>
    <t>55190005</t>
  </si>
  <si>
    <t>flexi hadice ohebná k baterii D 8x12mm F 1/2"xM10 500mm</t>
  </si>
  <si>
    <t>-1256003304</t>
  </si>
  <si>
    <t>69</t>
  </si>
  <si>
    <t>725820801</t>
  </si>
  <si>
    <t>Demontáž baterie nástěnné do G 3 / 4</t>
  </si>
  <si>
    <t>-351430161</t>
  </si>
  <si>
    <t>70</t>
  </si>
  <si>
    <t>725821325</t>
  </si>
  <si>
    <t>Baterie dřezová stojánková páková s otáčivým kulatým ústím a délkou ramínka 220 mm</t>
  </si>
  <si>
    <t>-932541159</t>
  </si>
  <si>
    <t>71</t>
  </si>
  <si>
    <t>725822611</t>
  </si>
  <si>
    <t>Baterie umyvadlová stojánková páková bez výpusti</t>
  </si>
  <si>
    <t>-999533233</t>
  </si>
  <si>
    <t>72</t>
  </si>
  <si>
    <t>725840850</t>
  </si>
  <si>
    <t>Demontáž baterie sprch diferenciální do G 3/4x1</t>
  </si>
  <si>
    <t>-70524435</t>
  </si>
  <si>
    <t>73</t>
  </si>
  <si>
    <t>725849411</t>
  </si>
  <si>
    <t>Montáž baterie sprchové nástěnná s nastavitelnou výškou sprchy</t>
  </si>
  <si>
    <t>-444344102</t>
  </si>
  <si>
    <t>74</t>
  </si>
  <si>
    <t>55145594</t>
  </si>
  <si>
    <t>baterie sprchová páková 150mm chrom + sprchový set</t>
  </si>
  <si>
    <t>-1588985802</t>
  </si>
  <si>
    <t>75</t>
  </si>
  <si>
    <t>725851325</t>
  </si>
  <si>
    <t>Ventil odpadní umyvadlový bez přepadu G 5/4"</t>
  </si>
  <si>
    <t>1226943411</t>
  </si>
  <si>
    <t>76</t>
  </si>
  <si>
    <t>725860811</t>
  </si>
  <si>
    <t>Demontáž uzávěrů zápachu jednoduchých</t>
  </si>
  <si>
    <t>-1296409693</t>
  </si>
  <si>
    <t>77</t>
  </si>
  <si>
    <t>725861311</t>
  </si>
  <si>
    <t>Zápachová uzávěrka pro umyvadla DN 40 s přípojkou pro pračku nebo myčku</t>
  </si>
  <si>
    <t>97052072</t>
  </si>
  <si>
    <t>78</t>
  </si>
  <si>
    <t>725862103</t>
  </si>
  <si>
    <t>Zápachová uzávěrka pro dřezy DN 40/50</t>
  </si>
  <si>
    <t>-929696889</t>
  </si>
  <si>
    <t>79</t>
  </si>
  <si>
    <t>725865312</t>
  </si>
  <si>
    <t>Zápachová uzávěrka sprchových van DN 40/50 s kulovým kloubem na odtoku a odpadním ventilem</t>
  </si>
  <si>
    <t>1289716126</t>
  </si>
  <si>
    <t>80</t>
  </si>
  <si>
    <t>998725103</t>
  </si>
  <si>
    <t>Přesun hmot tonážní pro zařizovací předměty v objektech v přes 12 do 24 m</t>
  </si>
  <si>
    <t>-1327333686</t>
  </si>
  <si>
    <t>735</t>
  </si>
  <si>
    <t>Ústřední vytápění - otopná tělesa</t>
  </si>
  <si>
    <t>81</t>
  </si>
  <si>
    <t>735001</t>
  </si>
  <si>
    <t>Oprava radiátoru - přetěsnění článků,ventilu a růžice</t>
  </si>
  <si>
    <t>-1308850355</t>
  </si>
  <si>
    <t>741</t>
  </si>
  <si>
    <t>Elektroinstalace - silnoproud</t>
  </si>
  <si>
    <t>82</t>
  </si>
  <si>
    <t>741001</t>
  </si>
  <si>
    <t>Dodávka a montáž  svorek , pásků , háku  a  jiných drobných el.inst. materiálů</t>
  </si>
  <si>
    <t>-696503841</t>
  </si>
  <si>
    <t>83</t>
  </si>
  <si>
    <t>741002</t>
  </si>
  <si>
    <t xml:space="preserve">Demontáže stávajícího rozvodu  </t>
  </si>
  <si>
    <t>1930344428</t>
  </si>
  <si>
    <t>84</t>
  </si>
  <si>
    <t>741003</t>
  </si>
  <si>
    <t>Úprava a montáž napojení stávajícího napojení do domovní rozvodnice</t>
  </si>
  <si>
    <t>1122820081</t>
  </si>
  <si>
    <t>85</t>
  </si>
  <si>
    <t>741101</t>
  </si>
  <si>
    <t>D+M  Vestavná sklokeramická varná deska</t>
  </si>
  <si>
    <t>-408764912</t>
  </si>
  <si>
    <t>86</t>
  </si>
  <si>
    <t>741102</t>
  </si>
  <si>
    <t>D+M  Vestavná  elektro trouba</t>
  </si>
  <si>
    <t>-2106256492</t>
  </si>
  <si>
    <t>87</t>
  </si>
  <si>
    <t>741110511</t>
  </si>
  <si>
    <t>Montáž lišta a kanálek vkládací šířky do 60 mm s víčkem</t>
  </si>
  <si>
    <t>1946070606</t>
  </si>
  <si>
    <t>88</t>
  </si>
  <si>
    <t>34571007</t>
  </si>
  <si>
    <t>lišta elektroinstalační hranatá PVC 40x20mm</t>
  </si>
  <si>
    <t>1238115850</t>
  </si>
  <si>
    <t>39*1,05 'Přepočtené koeficientem množství</t>
  </si>
  <si>
    <t>89</t>
  </si>
  <si>
    <t>34571205</t>
  </si>
  <si>
    <t>kryt koncový k liště elektroinstalační hranaté PVC 40x20mm</t>
  </si>
  <si>
    <t>1888648017</t>
  </si>
  <si>
    <t>90</t>
  </si>
  <si>
    <t>741112001</t>
  </si>
  <si>
    <t>Montáž krabice zapuštěná plastová kruhová</t>
  </si>
  <si>
    <t>-1354333251</t>
  </si>
  <si>
    <t>91</t>
  </si>
  <si>
    <t>34571521</t>
  </si>
  <si>
    <t>krabice pod omítku PVC odbočná kruhová D 70mm s víčkem a svorkovnicí</t>
  </si>
  <si>
    <t>-877859778</t>
  </si>
  <si>
    <t>92</t>
  </si>
  <si>
    <t>741112061</t>
  </si>
  <si>
    <t>Montáž krabice přístrojová zapuštěná plastová kruhová</t>
  </si>
  <si>
    <t>888402974</t>
  </si>
  <si>
    <t>93</t>
  </si>
  <si>
    <t>34571450</t>
  </si>
  <si>
    <t>krabice pod omítku PVC přístrojová kruhová D 70mm</t>
  </si>
  <si>
    <t>772861727</t>
  </si>
  <si>
    <t>94</t>
  </si>
  <si>
    <t>741120401</t>
  </si>
  <si>
    <t>Montáž vodič Cu izolovaný drátovací plný a laněný žíla 0,35-6 mm2 v rozváděči (např. CY)</t>
  </si>
  <si>
    <t>1889521714</t>
  </si>
  <si>
    <t>95</t>
  </si>
  <si>
    <t>34141044</t>
  </si>
  <si>
    <t>vodič propojovací jádro Cu plné dvojitá izolace PVC 450/750V (CYY) 1x6mm2</t>
  </si>
  <si>
    <t>-435693519</t>
  </si>
  <si>
    <t>12*1,15 'Přepočtené koeficientem množství</t>
  </si>
  <si>
    <t>96</t>
  </si>
  <si>
    <t>741122015</t>
  </si>
  <si>
    <t>Montáž kabel Cu bez ukončení uložený pod omítku plný kulatý 3x1,5 mm2 (např. CYKY)</t>
  </si>
  <si>
    <t>820524312</t>
  </si>
  <si>
    <t>97</t>
  </si>
  <si>
    <t>34111030</t>
  </si>
  <si>
    <t>kabel instalační jádro Cu plné izolace PVC plášť PVC 450/750V (CYKY) 3x1,5mm2</t>
  </si>
  <si>
    <t>-814276678</t>
  </si>
  <si>
    <t>62*1,15 'Přepočtené koeficientem množství</t>
  </si>
  <si>
    <t>98</t>
  </si>
  <si>
    <t>741122016</t>
  </si>
  <si>
    <t>Montáž kabel Cu bez ukončení uložený pod omítku plný kulatý 3x2,5 až 6 mm2 (např. CYKY)</t>
  </si>
  <si>
    <t>-769362073</t>
  </si>
  <si>
    <t>99</t>
  </si>
  <si>
    <t>34111036</t>
  </si>
  <si>
    <t>kabel instalační jádro Cu plné izolace PVC plášť PVC 450/750V (CYKY) 3x2,5mm2</t>
  </si>
  <si>
    <t>-117937763</t>
  </si>
  <si>
    <t>58*1,15 'Přepočtené koeficientem množství</t>
  </si>
  <si>
    <t>100</t>
  </si>
  <si>
    <t>741122031</t>
  </si>
  <si>
    <t>Montáž kabel Cu bez ukončení uložený pod omítku plný kulatý 5x1,5 až 2,5 mm2 (např. CYKY)</t>
  </si>
  <si>
    <t>1082703834</t>
  </si>
  <si>
    <t>101</t>
  </si>
  <si>
    <t>34111094</t>
  </si>
  <si>
    <t>kabel instalační jádro Cu plné izolace PVC plášť PVC 450/750V (CYKY) 5x2,5mm2</t>
  </si>
  <si>
    <t>-324185595</t>
  </si>
  <si>
    <t>11*1,15 'Přepočtené koeficientem množství</t>
  </si>
  <si>
    <t>102</t>
  </si>
  <si>
    <t>741130001</t>
  </si>
  <si>
    <t>Ukončení vodič izolovaný do 2,5 mm2 v rozváděči nebo na přístroji</t>
  </si>
  <si>
    <t>-1753795686</t>
  </si>
  <si>
    <t>103</t>
  </si>
  <si>
    <t>741130004</t>
  </si>
  <si>
    <t>Ukončení vodič izolovaný do 6 mm2 v rozváděči nebo na přístroji</t>
  </si>
  <si>
    <t>-520595922</t>
  </si>
  <si>
    <t>104</t>
  </si>
  <si>
    <t>741210001</t>
  </si>
  <si>
    <t>Montáž rozvodnice oceloplechová nebo plastová běžná do 20 kg</t>
  </si>
  <si>
    <t>-191777027</t>
  </si>
  <si>
    <t>105</t>
  </si>
  <si>
    <t>35711032</t>
  </si>
  <si>
    <t>rozvodnice nástěnná IP65/18 modulů, vč. N/pE, průhledná dvířka</t>
  </si>
  <si>
    <t>1039931150</t>
  </si>
  <si>
    <t>106</t>
  </si>
  <si>
    <t>741310101</t>
  </si>
  <si>
    <t>Montáž spínač (polo)zapuštěný bezšroubové připojení 1-jednopólový se zapojením vodičů</t>
  </si>
  <si>
    <t>1340025082</t>
  </si>
  <si>
    <t>107</t>
  </si>
  <si>
    <t>ABB.3559A01345</t>
  </si>
  <si>
    <t>Přístroj spínače jednopólového, řazení 1, 1So</t>
  </si>
  <si>
    <t>-2084495522</t>
  </si>
  <si>
    <t>108</t>
  </si>
  <si>
    <t>741310121</t>
  </si>
  <si>
    <t>Montáž přepínač (polo)zapuštěný bezšroubové připojení 5-seriový se zapojením vodičů</t>
  </si>
  <si>
    <t>511311600</t>
  </si>
  <si>
    <t>109</t>
  </si>
  <si>
    <t>34539012</t>
  </si>
  <si>
    <t>přístroj přepínače sériového, řazení 5 bezšroubové svorky</t>
  </si>
  <si>
    <t>-1832403608</t>
  </si>
  <si>
    <t>110</t>
  </si>
  <si>
    <t>741310122</t>
  </si>
  <si>
    <t>Montáž přepínač (polo)zapuštěný bezšroubové připojení 6-střídavý se zapojením vodičů</t>
  </si>
  <si>
    <t>-246813967</t>
  </si>
  <si>
    <t>111</t>
  </si>
  <si>
    <t>ABB.3559A25345</t>
  </si>
  <si>
    <t>Přístroj přepínače střídavého, řazení 6, 6So, 6S</t>
  </si>
  <si>
    <t>-1323066974</t>
  </si>
  <si>
    <t>112</t>
  </si>
  <si>
    <t>ABB.3558AA651B</t>
  </si>
  <si>
    <t>Kryt spínače jednoduchý</t>
  </si>
  <si>
    <t>-986539180</t>
  </si>
  <si>
    <t>113</t>
  </si>
  <si>
    <t>ABB.3558AA652B</t>
  </si>
  <si>
    <t>Kryt spínače dělený</t>
  </si>
  <si>
    <t>-564312502</t>
  </si>
  <si>
    <t>114</t>
  </si>
  <si>
    <t>ABB.3901AB10B</t>
  </si>
  <si>
    <t>Rámeček jednonásobný</t>
  </si>
  <si>
    <t>988052393</t>
  </si>
  <si>
    <t>115</t>
  </si>
  <si>
    <t>741311021</t>
  </si>
  <si>
    <t>Montáž přípojka sporáková s doutnavkou se zapojením vodičů</t>
  </si>
  <si>
    <t>964729457</t>
  </si>
  <si>
    <t>116</t>
  </si>
  <si>
    <t>ABB.3956323</t>
  </si>
  <si>
    <t>Přípojka sporáková se signalizační doutnavkou, zapuštěná</t>
  </si>
  <si>
    <t>436755680</t>
  </si>
  <si>
    <t>117</t>
  </si>
  <si>
    <t>741313003</t>
  </si>
  <si>
    <t>Montáž zásuvka (polo)zapuštěná bezšroubové připojení 2x(2P+PE) dvojnásobná se zapojením vodičů</t>
  </si>
  <si>
    <t>-1501513518</t>
  </si>
  <si>
    <t>118</t>
  </si>
  <si>
    <t>34555238</t>
  </si>
  <si>
    <t>zásuvka zápustná dvojnásobná, šroubové svorky</t>
  </si>
  <si>
    <t>-1709283096</t>
  </si>
  <si>
    <t>119</t>
  </si>
  <si>
    <t>741320105</t>
  </si>
  <si>
    <t>Montáž jističů jednopólových nn do 25 A ve skříni se zapojením vodičů</t>
  </si>
  <si>
    <t>-1614986293</t>
  </si>
  <si>
    <t>120</t>
  </si>
  <si>
    <t>35822115</t>
  </si>
  <si>
    <t xml:space="preserve">jistič 1-pólový 10 A </t>
  </si>
  <si>
    <t>-263459968</t>
  </si>
  <si>
    <t>121</t>
  </si>
  <si>
    <t>1227940608</t>
  </si>
  <si>
    <t>122</t>
  </si>
  <si>
    <t>35822111</t>
  </si>
  <si>
    <t xml:space="preserve">jistič 1-pólový 16 A </t>
  </si>
  <si>
    <t>1438366807</t>
  </si>
  <si>
    <t>123</t>
  </si>
  <si>
    <t>741320165</t>
  </si>
  <si>
    <t>Montáž jističů třípólových nn do 25 A ve skříni se zapojením vodičů</t>
  </si>
  <si>
    <t>91749631</t>
  </si>
  <si>
    <t>124</t>
  </si>
  <si>
    <t>35822167</t>
  </si>
  <si>
    <t xml:space="preserve">jistič 3-pólový 16 A </t>
  </si>
  <si>
    <t>-781639291</t>
  </si>
  <si>
    <t>125</t>
  </si>
  <si>
    <t>741321033</t>
  </si>
  <si>
    <t>Montáž proudových chráničů čtyřpólových nn do 25 A ve skříni se zapojením vodičů</t>
  </si>
  <si>
    <t>283969639</t>
  </si>
  <si>
    <t>126</t>
  </si>
  <si>
    <t>35889206</t>
  </si>
  <si>
    <t>chránič proudový 4pólový 25A pracovního proudu 0,03A</t>
  </si>
  <si>
    <t>-2066332505</t>
  </si>
  <si>
    <t>127</t>
  </si>
  <si>
    <t>741371002</t>
  </si>
  <si>
    <t xml:space="preserve">Montáž svítidel  stropních přisazených </t>
  </si>
  <si>
    <t>130687996</t>
  </si>
  <si>
    <t>128</t>
  </si>
  <si>
    <t>34825001.1</t>
  </si>
  <si>
    <t>svítidlo interiérové stropní přisazené s krytem IP 20</t>
  </si>
  <si>
    <t>611940762</t>
  </si>
  <si>
    <t>129</t>
  </si>
  <si>
    <t>34825001.2</t>
  </si>
  <si>
    <t>svítidlo interiérové stropní přisazené s krytem IP 44</t>
  </si>
  <si>
    <t>2130261428</t>
  </si>
  <si>
    <t>130</t>
  </si>
  <si>
    <t>34774102</t>
  </si>
  <si>
    <t>žárovka LED E27/6W</t>
  </si>
  <si>
    <t>1047120692</t>
  </si>
  <si>
    <t>131</t>
  </si>
  <si>
    <t>741371102</t>
  </si>
  <si>
    <t>Montáž svítidlo zářivkové podlinkové přisazené 1 zdroj s krytem</t>
  </si>
  <si>
    <t>2029835933</t>
  </si>
  <si>
    <t>132</t>
  </si>
  <si>
    <t>34818210</t>
  </si>
  <si>
    <t xml:space="preserve">svítidlo interiérové nástěnné plastové podlinkové </t>
  </si>
  <si>
    <t>-1830796036</t>
  </si>
  <si>
    <t>133</t>
  </si>
  <si>
    <t>741810001</t>
  </si>
  <si>
    <t>-1058073690</t>
  </si>
  <si>
    <t>134</t>
  </si>
  <si>
    <t>998741103</t>
  </si>
  <si>
    <t>Přesun hmot tonážní pro silnoproud v objektech v přes 12 do 24 m</t>
  </si>
  <si>
    <t>-1113385819</t>
  </si>
  <si>
    <t>742</t>
  </si>
  <si>
    <t>Elektroinstalace - slaboproud</t>
  </si>
  <si>
    <t>135</t>
  </si>
  <si>
    <t>742001</t>
  </si>
  <si>
    <t>Výměna zásuvky TV</t>
  </si>
  <si>
    <t>-1168175592</t>
  </si>
  <si>
    <t>136</t>
  </si>
  <si>
    <t>742002</t>
  </si>
  <si>
    <t>D+M hlásiče požáru včetně napojení  na rozvaděč + baterie</t>
  </si>
  <si>
    <t>1124392969</t>
  </si>
  <si>
    <t>751</t>
  </si>
  <si>
    <t>Vzduchotechnika</t>
  </si>
  <si>
    <t>137</t>
  </si>
  <si>
    <t>751001.1</t>
  </si>
  <si>
    <t xml:space="preserve">Dodávka a montáž větrací mřížky </t>
  </si>
  <si>
    <t>-1461506209</t>
  </si>
  <si>
    <t>138</t>
  </si>
  <si>
    <t>751377011</t>
  </si>
  <si>
    <t>Montáž odsávacího zákrytu (digestoř) bytového vestavěného</t>
  </si>
  <si>
    <t>1984946928</t>
  </si>
  <si>
    <t>139</t>
  </si>
  <si>
    <t>42958001</t>
  </si>
  <si>
    <t>odsavač par vestavěný (digestoř) nerez, max. výkon 640 m3/hod</t>
  </si>
  <si>
    <t>-212541051</t>
  </si>
  <si>
    <t>140</t>
  </si>
  <si>
    <t>751377812</t>
  </si>
  <si>
    <t>Demontáž odsávacího zákrytu (digestoř) bytového komínového</t>
  </si>
  <si>
    <t>742730578</t>
  </si>
  <si>
    <t>141</t>
  </si>
  <si>
    <t>998751102</t>
  </si>
  <si>
    <t>Přesun hmot tonážní pro vzduchotechniku v objektech výšky přes 12 do 24 m</t>
  </si>
  <si>
    <t>2050768969</t>
  </si>
  <si>
    <t>763</t>
  </si>
  <si>
    <t>Konstrukce suché výstavby</t>
  </si>
  <si>
    <t>142</t>
  </si>
  <si>
    <t>763111331</t>
  </si>
  <si>
    <t>SDK příčka tl 75 mm profil CW+UW 50 desky 1xH2 12,5 s izolací EI 30 Rw do 45 dB</t>
  </si>
  <si>
    <t>-663617724</t>
  </si>
  <si>
    <t>1,9*2,7-0,8*2</t>
  </si>
  <si>
    <t>143</t>
  </si>
  <si>
    <t>763121422</t>
  </si>
  <si>
    <t>SDK stěna předsazená tl 62,5 mm profil CW+UW 50 deska 1xH2 12,5  bez izolace EI 15</t>
  </si>
  <si>
    <t>-1188586958</t>
  </si>
  <si>
    <t>(1+1)*2,7</t>
  </si>
  <si>
    <t>144</t>
  </si>
  <si>
    <t>763121422.1</t>
  </si>
  <si>
    <t>SDK stěna předsazená - vyrovnání stěn deska 1xH2 12,5  bez izolace EI 15</t>
  </si>
  <si>
    <t>1007094168</t>
  </si>
  <si>
    <t>(2,1+1+1,1)*2,7</t>
  </si>
  <si>
    <t>145</t>
  </si>
  <si>
    <t>763121590</t>
  </si>
  <si>
    <t xml:space="preserve">SDK předstěny pro zakrytí  rozvodů </t>
  </si>
  <si>
    <t>1849055310</t>
  </si>
  <si>
    <t>146</t>
  </si>
  <si>
    <t>763131451</t>
  </si>
  <si>
    <t>SDK podhled deska 1xH2 12,5 bez izolace dvouvrstvá spodní kce profil CD+UD</t>
  </si>
  <si>
    <t>-1896266630</t>
  </si>
  <si>
    <t>1,9*2,1</t>
  </si>
  <si>
    <t>147</t>
  </si>
  <si>
    <t>763181311</t>
  </si>
  <si>
    <t>Montáž jednokřídlové kovové zárubně SDK příčka</t>
  </si>
  <si>
    <t>1126779694</t>
  </si>
  <si>
    <t>148</t>
  </si>
  <si>
    <t>55331590</t>
  </si>
  <si>
    <t>zárubeň jednokřídlá ocelová pro sádrokartonové příčky tl stěny 75-100mm rozměru 800/1970, 2100mm</t>
  </si>
  <si>
    <t>387924553</t>
  </si>
  <si>
    <t>149</t>
  </si>
  <si>
    <t>763181411</t>
  </si>
  <si>
    <t>Ztužující výplň otvoru pro dveře pro příčky do 2,75 m zátěž křídla do 25 kg</t>
  </si>
  <si>
    <t>772294232</t>
  </si>
  <si>
    <t>150</t>
  </si>
  <si>
    <t>998763303</t>
  </si>
  <si>
    <t>Přesun hmot tonážní pro sádrokartonové konstrukce v objektech v přes 12 do 24 m</t>
  </si>
  <si>
    <t>1415605446</t>
  </si>
  <si>
    <t>151</t>
  </si>
  <si>
    <t>998763381</t>
  </si>
  <si>
    <t>Příplatek k přesunu hmot tonážní 763 SDK prováděný bez použití mechanizace</t>
  </si>
  <si>
    <t>2020818957</t>
  </si>
  <si>
    <t>152</t>
  </si>
  <si>
    <t>998763393</t>
  </si>
  <si>
    <t>Příplatek k přesunu hmot tonážní 763 SDK za zvětšený přesun do 1000 m</t>
  </si>
  <si>
    <t>-84621633</t>
  </si>
  <si>
    <t>766</t>
  </si>
  <si>
    <t>Konstrukce truhlářské</t>
  </si>
  <si>
    <t>153</t>
  </si>
  <si>
    <t>766001</t>
  </si>
  <si>
    <t>1230881423</t>
  </si>
  <si>
    <t>154</t>
  </si>
  <si>
    <t>766002</t>
  </si>
  <si>
    <t>-665409698</t>
  </si>
  <si>
    <t>155</t>
  </si>
  <si>
    <t>766003</t>
  </si>
  <si>
    <t>D+M revizních dvířek plastových 400*600mm</t>
  </si>
  <si>
    <t>457074437</t>
  </si>
  <si>
    <t>156</t>
  </si>
  <si>
    <t>766004</t>
  </si>
  <si>
    <t>D+M  prahu vstupních dveří</t>
  </si>
  <si>
    <t>241968800</t>
  </si>
  <si>
    <t>157</t>
  </si>
  <si>
    <t>766411811</t>
  </si>
  <si>
    <t>Demontáž truhlářského obložení stěn z panelů plochy do 1,5 m2</t>
  </si>
  <si>
    <t>1136525137</t>
  </si>
  <si>
    <t>"sociální jádro"</t>
  </si>
  <si>
    <t>(1,9*2+2,15*2+1)*2,7-0,8*2</t>
  </si>
  <si>
    <t>158</t>
  </si>
  <si>
    <t>766411822</t>
  </si>
  <si>
    <t>Demontáž truhlářského obložení stěn podkladových roštů</t>
  </si>
  <si>
    <t>819998396</t>
  </si>
  <si>
    <t>159</t>
  </si>
  <si>
    <t>766421811</t>
  </si>
  <si>
    <t>Demontáž truhlářského obložení podhledů z panelů plochy do 1,5 m2</t>
  </si>
  <si>
    <t>-1096111321</t>
  </si>
  <si>
    <t>1,9*2,15</t>
  </si>
  <si>
    <t>160</t>
  </si>
  <si>
    <t>766421822</t>
  </si>
  <si>
    <t>Demontáž truhlářského obložení podhledů podkladových roštů</t>
  </si>
  <si>
    <t>-1409302656</t>
  </si>
  <si>
    <t>161</t>
  </si>
  <si>
    <t>766491851</t>
  </si>
  <si>
    <t>Demontáž prahů dveří jednokřídlových</t>
  </si>
  <si>
    <t>-259058244</t>
  </si>
  <si>
    <t>162</t>
  </si>
  <si>
    <t>766660001</t>
  </si>
  <si>
    <t>Montáž dveřních křídel otvíravých jednokřídlových š do 0,8 m do ocelové zárubně</t>
  </si>
  <si>
    <t>-701026568</t>
  </si>
  <si>
    <t>163</t>
  </si>
  <si>
    <t>61162086</t>
  </si>
  <si>
    <t>dveře jednokřídlé dřevotřískové povrch laminátový plné 800x1970-2100mm</t>
  </si>
  <si>
    <t>1480738167</t>
  </si>
  <si>
    <t>164</t>
  </si>
  <si>
    <t>61162092</t>
  </si>
  <si>
    <t>dveře jednokřídlé dřevotřískové povrch laminátový částečně prosklené 800x1970-2100mm</t>
  </si>
  <si>
    <t>562880808</t>
  </si>
  <si>
    <t>165</t>
  </si>
  <si>
    <t>766660021</t>
  </si>
  <si>
    <t>Montáž dveřních křídel otvíravých jednokřídlových š do 0,8 m požárních do ocelové zárubně</t>
  </si>
  <si>
    <t>-1689516217</t>
  </si>
  <si>
    <t>166</t>
  </si>
  <si>
    <t>61162098</t>
  </si>
  <si>
    <t>-706836024</t>
  </si>
  <si>
    <t>167</t>
  </si>
  <si>
    <t>766660729</t>
  </si>
  <si>
    <t>Montáž dveřního interiérového kování - štítku s klikou</t>
  </si>
  <si>
    <t>-979711249</t>
  </si>
  <si>
    <t>168</t>
  </si>
  <si>
    <t>54914622</t>
  </si>
  <si>
    <t>kování dveřní vrchní klika včetně štítu a montážního materiálu BB 72 matný nikl</t>
  </si>
  <si>
    <t>-1266332976</t>
  </si>
  <si>
    <t>169</t>
  </si>
  <si>
    <t>766660731</t>
  </si>
  <si>
    <t>Montáž dveřního bezpečnostního kování - zámku</t>
  </si>
  <si>
    <t>1400828861</t>
  </si>
  <si>
    <t>170</t>
  </si>
  <si>
    <t>54964150</t>
  </si>
  <si>
    <t>vložka zámková cylindrická oboustranná+4 klíče</t>
  </si>
  <si>
    <t>1772327554</t>
  </si>
  <si>
    <t>171</t>
  </si>
  <si>
    <t>766660733</t>
  </si>
  <si>
    <t>Montáž dveřního bezpečnostního kování - štítku s klikou</t>
  </si>
  <si>
    <t>-1876748517</t>
  </si>
  <si>
    <t>172</t>
  </si>
  <si>
    <t>54914102</t>
  </si>
  <si>
    <t>kování dveřní bezpečnostní, knoflík-klika R 802 /O Cr</t>
  </si>
  <si>
    <t>350606519</t>
  </si>
  <si>
    <t>173</t>
  </si>
  <si>
    <t>766660739</t>
  </si>
  <si>
    <t>Montáž dveřního bezpečnostního kování - dveřního kukátka</t>
  </si>
  <si>
    <t>1047958034</t>
  </si>
  <si>
    <t>174</t>
  </si>
  <si>
    <t>54915552</t>
  </si>
  <si>
    <t>kukátko-průhledítko panoramatické chrom/mosaz</t>
  </si>
  <si>
    <t>1832505687</t>
  </si>
  <si>
    <t>175</t>
  </si>
  <si>
    <t>766812830</t>
  </si>
  <si>
    <t>Demontáž kuchyňských linek dřevěných nebo kovových dl přes 1,5 do 1,8 m</t>
  </si>
  <si>
    <t>-1744748845</t>
  </si>
  <si>
    <t>176</t>
  </si>
  <si>
    <t>766812840</t>
  </si>
  <si>
    <t>Demontáž kuchyňských linek dřevěných nebo kovových dl přes 1,8 do 2,1 m</t>
  </si>
  <si>
    <t>-1192794403</t>
  </si>
  <si>
    <t>177</t>
  </si>
  <si>
    <t>766825821</t>
  </si>
  <si>
    <t>Demontáž truhlářských vestavěných skříní dvoukřídlových</t>
  </si>
  <si>
    <t>-1172453226</t>
  </si>
  <si>
    <t>178</t>
  </si>
  <si>
    <t>998766103</t>
  </si>
  <si>
    <t>Přesun hmot tonážní pro kce truhlářské v objektech v přes 12 do 24 m</t>
  </si>
  <si>
    <t>217433501</t>
  </si>
  <si>
    <t>771</t>
  </si>
  <si>
    <t>Podlahy z dlaždic</t>
  </si>
  <si>
    <t>179</t>
  </si>
  <si>
    <t>771111011</t>
  </si>
  <si>
    <t>Vysátí podkladu před pokládkou dlažby</t>
  </si>
  <si>
    <t>-296415533</t>
  </si>
  <si>
    <t>1,9*2,1-0,6*0,5</t>
  </si>
  <si>
    <t>180</t>
  </si>
  <si>
    <t>771121011</t>
  </si>
  <si>
    <t>Nátěr penetrační na podlahu</t>
  </si>
  <si>
    <t>1936397400</t>
  </si>
  <si>
    <t>3,69*2</t>
  </si>
  <si>
    <t>181</t>
  </si>
  <si>
    <t>771151022</t>
  </si>
  <si>
    <t>Samonivelační stěrka podlah pevnosti 30 MPa tl přes 3 do 5 mm</t>
  </si>
  <si>
    <t>1198184697</t>
  </si>
  <si>
    <t>182</t>
  </si>
  <si>
    <t>771574260</t>
  </si>
  <si>
    <t>Montáž podlah keramických pro mechanické zatížení protiskluzných lepených flexibilním lepidlem do 9 ks/m2</t>
  </si>
  <si>
    <t>139162383</t>
  </si>
  <si>
    <t>1,9*1,5</t>
  </si>
  <si>
    <t>183</t>
  </si>
  <si>
    <t>59761617</t>
  </si>
  <si>
    <t>dlažba keramická slinutá protiskluzná do interiéru i exteriéru pro vysoké mechanické namáhání do 9ks/m2</t>
  </si>
  <si>
    <t>-1038850790</t>
  </si>
  <si>
    <t>1,9*1,5*1,15</t>
  </si>
  <si>
    <t>184</t>
  </si>
  <si>
    <t>771591112</t>
  </si>
  <si>
    <t>Izolace pod dlažbu nátěrem nebo stěrkou ve dvou vrstvách</t>
  </si>
  <si>
    <t>160219207</t>
  </si>
  <si>
    <t>185</t>
  </si>
  <si>
    <t>771591115</t>
  </si>
  <si>
    <t>Podlahy spárování silikonem</t>
  </si>
  <si>
    <t>-534785430</t>
  </si>
  <si>
    <t>1,9*2+1,5*2</t>
  </si>
  <si>
    <t>186</t>
  </si>
  <si>
    <t>771591184</t>
  </si>
  <si>
    <t>Pracnější řezání podlah z dlaždic keramických rovné</t>
  </si>
  <si>
    <t>410330148</t>
  </si>
  <si>
    <t>187</t>
  </si>
  <si>
    <t>771591264</t>
  </si>
  <si>
    <t>Izolace těsnícími pásy mezi podlahou a stěnou</t>
  </si>
  <si>
    <t>636328224</t>
  </si>
  <si>
    <t>1,9*2+2,1*2-0,8</t>
  </si>
  <si>
    <t>188</t>
  </si>
  <si>
    <t>998771103</t>
  </si>
  <si>
    <t>Přesun hmot tonážní pro podlahy z dlaždic v objektech v přes 12 do 24 m</t>
  </si>
  <si>
    <t>625244722</t>
  </si>
  <si>
    <t>776</t>
  </si>
  <si>
    <t>Podlahy povlakové</t>
  </si>
  <si>
    <t>189</t>
  </si>
  <si>
    <t>776111117</t>
  </si>
  <si>
    <t>Broušení stávajícího podkladu povlakových podlah diamantovým kotoučem</t>
  </si>
  <si>
    <t>551300525</t>
  </si>
  <si>
    <t>"koupelna+WC" 1,9*2,15-0,6*0,5</t>
  </si>
  <si>
    <t>190</t>
  </si>
  <si>
    <t>776111311</t>
  </si>
  <si>
    <t>Vysátí podkladu povlakových podlah</t>
  </si>
  <si>
    <t>1814744879</t>
  </si>
  <si>
    <t>191</t>
  </si>
  <si>
    <t>776121321</t>
  </si>
  <si>
    <t>Neředěná penetrace savého podkladu povlakových podlah</t>
  </si>
  <si>
    <t>19052864</t>
  </si>
  <si>
    <t>41,08*2</t>
  </si>
  <si>
    <t>192</t>
  </si>
  <si>
    <t>776141122</t>
  </si>
  <si>
    <t>Vyrovnání podkladu povlakových podlah stěrkou pevnosti 30 MPa tl přes 3 do 5 mm</t>
  </si>
  <si>
    <t>-1896348889</t>
  </si>
  <si>
    <t>193</t>
  </si>
  <si>
    <t>776201811</t>
  </si>
  <si>
    <t>Demontáž lepených povlakových podlah bez podložky ručně</t>
  </si>
  <si>
    <t>1527964585</t>
  </si>
  <si>
    <t>194</t>
  </si>
  <si>
    <t>776222111</t>
  </si>
  <si>
    <t>Lepení pásů z PVC 2-složkovým lepidlem</t>
  </si>
  <si>
    <t>-1133897171</t>
  </si>
  <si>
    <t>195</t>
  </si>
  <si>
    <t>28411017</t>
  </si>
  <si>
    <t>PVC vinyl heterogenní zátěžové tl 2,00mm, nášlapná vrstva 0,70mm, zátěž 34/43, otlak do 0,02mm, stálost do 0,10%, R10, hořlavost Bfl S1</t>
  </si>
  <si>
    <t>-415835604</t>
  </si>
  <si>
    <t>41,08*1,15 'Přepočtené koeficientem množství</t>
  </si>
  <si>
    <t>196</t>
  </si>
  <si>
    <t>776223112</t>
  </si>
  <si>
    <t>Spoj povlakových podlahovin z PVC svařováním za studena</t>
  </si>
  <si>
    <t>1082948922</t>
  </si>
  <si>
    <t>41,08/1,5</t>
  </si>
  <si>
    <t>197</t>
  </si>
  <si>
    <t>776410811</t>
  </si>
  <si>
    <t>Odstranění soklíků a lišt pryžových nebo plastových</t>
  </si>
  <si>
    <t>836144706</t>
  </si>
  <si>
    <t>"pokoj s KL"  4,05*2+5,1*2+0,6*2-0,8*2</t>
  </si>
  <si>
    <t>"chodba"    1,9*2+1,9*2-0,8*3</t>
  </si>
  <si>
    <t>"pokoj"   5,9*2+2,85*2-0,8</t>
  </si>
  <si>
    <t>"koupelna+WC" 1,9*2+2,15*2-0,8</t>
  </si>
  <si>
    <t>198</t>
  </si>
  <si>
    <t>776421111</t>
  </si>
  <si>
    <t>Montáž obvodových lišt lepením</t>
  </si>
  <si>
    <t>-2036194827</t>
  </si>
  <si>
    <t>199</t>
  </si>
  <si>
    <t>28411006</t>
  </si>
  <si>
    <t xml:space="preserve">lišta soklová PVC </t>
  </si>
  <si>
    <t>1686157246</t>
  </si>
  <si>
    <t>200</t>
  </si>
  <si>
    <t>776421312</t>
  </si>
  <si>
    <t>Montáž přechodových šroubovaných lišt</t>
  </si>
  <si>
    <t>447279353</t>
  </si>
  <si>
    <t>0,8+0,8+0,8</t>
  </si>
  <si>
    <t>201</t>
  </si>
  <si>
    <t>59054102</t>
  </si>
  <si>
    <t xml:space="preserve">profil přechodový Al </t>
  </si>
  <si>
    <t>-172212833</t>
  </si>
  <si>
    <t>202</t>
  </si>
  <si>
    <t>998776103</t>
  </si>
  <si>
    <t>Přesun hmot tonážní pro podlahy povlakové v objektech v přes 12 do 24 m</t>
  </si>
  <si>
    <t>-1329157243</t>
  </si>
  <si>
    <t>781</t>
  </si>
  <si>
    <t>Dokončovací práce - obklady</t>
  </si>
  <si>
    <t>203</t>
  </si>
  <si>
    <t>781121011</t>
  </si>
  <si>
    <t>Nátěr penetrační na stěnu</t>
  </si>
  <si>
    <t>1391203663</t>
  </si>
  <si>
    <t>21,04*2</t>
  </si>
  <si>
    <t>204</t>
  </si>
  <si>
    <t>781131112</t>
  </si>
  <si>
    <t>Izolace pod obklad nátěrem nebo stěrkou ve dvou vrstvách</t>
  </si>
  <si>
    <t>1709646757</t>
  </si>
  <si>
    <t>(1,2+1,2+1,2)*2,5</t>
  </si>
  <si>
    <t>205</t>
  </si>
  <si>
    <t>781131264</t>
  </si>
  <si>
    <t>Izolace pod obklad těsnícími pásy mezi podlahou a stěnou</t>
  </si>
  <si>
    <t>1578537263</t>
  </si>
  <si>
    <t>2,5*2</t>
  </si>
  <si>
    <t>206</t>
  </si>
  <si>
    <t>781474118</t>
  </si>
  <si>
    <t>Montáž obkladů vnitřních keramických hladkých lepených flexibilním lepidlem</t>
  </si>
  <si>
    <t>46643740</t>
  </si>
  <si>
    <t>(1,9*2+2,1*2)*2,5-0,8*2</t>
  </si>
  <si>
    <t>(0,6+2,4+0,6)*0,6+(0,6+0,6)*0,4</t>
  </si>
  <si>
    <t>207</t>
  </si>
  <si>
    <t>59761026</t>
  </si>
  <si>
    <t>obklad keramický hladký do 12ks/m2</t>
  </si>
  <si>
    <t>1835670262</t>
  </si>
  <si>
    <t>21,04*1,1 'Přepočtené koeficientem množství</t>
  </si>
  <si>
    <t>208</t>
  </si>
  <si>
    <t>781494111.1</t>
  </si>
  <si>
    <t>AL  profily rohové lepené flexibilním lepidlem</t>
  </si>
  <si>
    <t>1260872472</t>
  </si>
  <si>
    <t>2,5*(2+2+2)</t>
  </si>
  <si>
    <t>1+2*2</t>
  </si>
  <si>
    <t>209</t>
  </si>
  <si>
    <t>781495115</t>
  </si>
  <si>
    <t>Spárování vnitřních obkladů silikonem</t>
  </si>
  <si>
    <t>-1570962920</t>
  </si>
  <si>
    <t>1,9*2+2,1*2</t>
  </si>
  <si>
    <t>210</t>
  </si>
  <si>
    <t>781495141</t>
  </si>
  <si>
    <t>Průnik obkladem kruhový do DN 30</t>
  </si>
  <si>
    <t>-993424762</t>
  </si>
  <si>
    <t>211</t>
  </si>
  <si>
    <t>781495142</t>
  </si>
  <si>
    <t>Průnik obkladem kruhový přes DN 30 do DN 90</t>
  </si>
  <si>
    <t>-520009400</t>
  </si>
  <si>
    <t>212</t>
  </si>
  <si>
    <t>998781103</t>
  </si>
  <si>
    <t>Přesun hmot tonážní pro obklady keramické v objektech v přes 12 do 24 m</t>
  </si>
  <si>
    <t>297778535</t>
  </si>
  <si>
    <t>783</t>
  </si>
  <si>
    <t>Dokončovací práce - nátěry</t>
  </si>
  <si>
    <t>213</t>
  </si>
  <si>
    <t>783301313</t>
  </si>
  <si>
    <t>Odmaštění zámečnických konstrukcí ředidlovým odmašťovačem</t>
  </si>
  <si>
    <t>661041657</t>
  </si>
  <si>
    <t>4,8*0,35*4</t>
  </si>
  <si>
    <t>214</t>
  </si>
  <si>
    <t>783314101</t>
  </si>
  <si>
    <t>Základní jednonásobný syntetický nátěr zámečnických konstrukcí</t>
  </si>
  <si>
    <t>1228749963</t>
  </si>
  <si>
    <t>215</t>
  </si>
  <si>
    <t>783315101</t>
  </si>
  <si>
    <t>Mezinátěr jednonásobný syntetický standardní zámečnických konstrukcí</t>
  </si>
  <si>
    <t>1686625564</t>
  </si>
  <si>
    <t>216</t>
  </si>
  <si>
    <t>783317101</t>
  </si>
  <si>
    <t>Krycí jednonásobný syntetický standardní nátěr zámečnických konstrukcí</t>
  </si>
  <si>
    <t>-1212249061</t>
  </si>
  <si>
    <t>217</t>
  </si>
  <si>
    <t>783601325</t>
  </si>
  <si>
    <t>Odmaštění článkových otopných těles vodou ředitelným odmašťovačem před provedením nátěru</t>
  </si>
  <si>
    <t>1296357373</t>
  </si>
  <si>
    <t>218</t>
  </si>
  <si>
    <t>783606814</t>
  </si>
  <si>
    <t>Odstranění nátěrů z článkových otopných těles okartáčováním</t>
  </si>
  <si>
    <t>-1747462642</t>
  </si>
  <si>
    <t>219</t>
  </si>
  <si>
    <t>783614111</t>
  </si>
  <si>
    <t>Základní jednonásobný syntetický nátěr článkových otopných těles</t>
  </si>
  <si>
    <t>440561473</t>
  </si>
  <si>
    <t>220</t>
  </si>
  <si>
    <t>783617111</t>
  </si>
  <si>
    <t>Krycí jednonásobný syntetický nátěr článkových otopných těles</t>
  </si>
  <si>
    <t>-774275492</t>
  </si>
  <si>
    <t>784</t>
  </si>
  <si>
    <t>Dokončovací práce - malby a tapety</t>
  </si>
  <si>
    <t>221</t>
  </si>
  <si>
    <t>784111011</t>
  </si>
  <si>
    <t>Obroušení podkladu omítnutého v místnostech v do 3,80 m</t>
  </si>
  <si>
    <t>102145039</t>
  </si>
  <si>
    <t>222</t>
  </si>
  <si>
    <t>784121001</t>
  </si>
  <si>
    <t>Oškrabání malby v mísnostech v do 3,80 m</t>
  </si>
  <si>
    <t>-605625753</t>
  </si>
  <si>
    <t>"chodba"    1,9*1,9+1,9*3*2,7-0,8*2*2</t>
  </si>
  <si>
    <t>"pokoj"   2,85*5,9+(2,85*2+5,9*2)*2,7-0,8*2</t>
  </si>
  <si>
    <t>223</t>
  </si>
  <si>
    <t>784131013</t>
  </si>
  <si>
    <t>Odstranění lepených tapet s makulaturou ze stěn v do 3,80 m</t>
  </si>
  <si>
    <t>493265413</t>
  </si>
  <si>
    <t>"chodba"    1,9*4*2,7-0,8*2*3</t>
  </si>
  <si>
    <t>224</t>
  </si>
  <si>
    <t>784181121</t>
  </si>
  <si>
    <t>Hloubková jednonásobná bezbarvá penetrace podkladu v místnostech v do 3,80 m</t>
  </si>
  <si>
    <t>-420572458</t>
  </si>
  <si>
    <t>"chodba"    1,9*1,9+1,9*4*2,7-0,8*2*3</t>
  </si>
  <si>
    <t>225</t>
  </si>
  <si>
    <t>784221101</t>
  </si>
  <si>
    <t>Dvojnásobné bílé malby ze směsí za sucha dobře otěruvzdorných v místnostech do 3,80 m</t>
  </si>
  <si>
    <t>-1613464467</t>
  </si>
  <si>
    <t>Úprava rozvodu a zpětná montáž  vodoměrů G 3/4, vč. plomby a zaplombování</t>
  </si>
  <si>
    <t>Dřez jednoduchý nerezový se zápachovou uzávěrkou s odkapávací plochou</t>
  </si>
  <si>
    <t>Celková prohlídka elektrického rozvodu a zařízení do 100 000,- Kč (revize)</t>
  </si>
  <si>
    <t>D+M  Kuchyňské linky na míru- horní skříňky, délka 2400mm (dle skutečné délky výklenku)</t>
  </si>
  <si>
    <t xml:space="preserve">D+M  Kuchyňské linky na míru- spodní skříňky, délka 2400mm (dle skutečné délky výklenku)  </t>
  </si>
  <si>
    <t>dveře jednokřídlé dřevotřískové protipožární EI (EW) 30 D3 povrch laminátový plné 800x1970-2100mm vč. štítku s číslem BJ</t>
  </si>
  <si>
    <t>Oprava bytu 2+kk, U Lesa  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</si>
</sst>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B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93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24" t="s">
        <v>14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20"/>
      <c r="BE5" s="221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5" t="s">
        <v>1133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20"/>
      <c r="BE6" s="222"/>
      <c r="BS6" s="17" t="s">
        <v>6</v>
      </c>
    </row>
    <row r="7" spans="2:71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2"/>
      <c r="BS7" s="17" t="s">
        <v>6</v>
      </c>
    </row>
    <row r="8" spans="2:71" s="1" customFormat="1" ht="12" customHeight="1">
      <c r="B8" s="20"/>
      <c r="D8" s="27" t="s">
        <v>19</v>
      </c>
      <c r="K8" s="25" t="s">
        <v>20</v>
      </c>
      <c r="AK8" s="27" t="s">
        <v>21</v>
      </c>
      <c r="AN8" s="192"/>
      <c r="AR8" s="20"/>
      <c r="BE8" s="222"/>
      <c r="BS8" s="17" t="s">
        <v>6</v>
      </c>
    </row>
    <row r="9" spans="2:71" s="1" customFormat="1" ht="14.45" customHeight="1">
      <c r="B9" s="20"/>
      <c r="AR9" s="20"/>
      <c r="BE9" s="222"/>
      <c r="BS9" s="17" t="s">
        <v>6</v>
      </c>
    </row>
    <row r="10" spans="2:71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2"/>
      <c r="BS10" s="17" t="s">
        <v>6</v>
      </c>
    </row>
    <row r="11" spans="2:71" s="1" customFormat="1" ht="18.4" customHeight="1">
      <c r="B11" s="20"/>
      <c r="E11" s="25" t="s">
        <v>24</v>
      </c>
      <c r="AK11" s="27" t="s">
        <v>25</v>
      </c>
      <c r="AN11" s="25" t="s">
        <v>1</v>
      </c>
      <c r="AR11" s="20"/>
      <c r="BE11" s="222"/>
      <c r="BS11" s="17" t="s">
        <v>6</v>
      </c>
    </row>
    <row r="12" spans="2:71" s="1" customFormat="1" ht="6.95" customHeight="1">
      <c r="B12" s="20"/>
      <c r="AR12" s="20"/>
      <c r="BE12" s="222"/>
      <c r="BS12" s="17" t="s">
        <v>6</v>
      </c>
    </row>
    <row r="13" spans="2:71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2"/>
      <c r="BS13" s="17" t="s">
        <v>6</v>
      </c>
    </row>
    <row r="14" spans="2:71" ht="12.75">
      <c r="B14" s="20"/>
      <c r="E14" s="226" t="s">
        <v>27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7" t="s">
        <v>25</v>
      </c>
      <c r="AN14" s="29" t="s">
        <v>27</v>
      </c>
      <c r="AR14" s="20"/>
      <c r="BE14" s="222"/>
      <c r="BS14" s="17" t="s">
        <v>6</v>
      </c>
    </row>
    <row r="15" spans="2:71" s="1" customFormat="1" ht="6.95" customHeight="1">
      <c r="B15" s="20"/>
      <c r="AR15" s="20"/>
      <c r="BE15" s="222"/>
      <c r="BS15" s="17" t="s">
        <v>3</v>
      </c>
    </row>
    <row r="16" spans="2:71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2"/>
      <c r="BS16" s="17" t="s">
        <v>3</v>
      </c>
    </row>
    <row r="17" spans="2:71" s="1" customFormat="1" ht="18.4" customHeight="1">
      <c r="B17" s="20"/>
      <c r="E17" s="25" t="s">
        <v>29</v>
      </c>
      <c r="AK17" s="27" t="s">
        <v>25</v>
      </c>
      <c r="AN17" s="25" t="s">
        <v>1</v>
      </c>
      <c r="AR17" s="20"/>
      <c r="BE17" s="222"/>
      <c r="BS17" s="17" t="s">
        <v>30</v>
      </c>
    </row>
    <row r="18" spans="2:71" s="1" customFormat="1" ht="6.95" customHeight="1">
      <c r="B18" s="20"/>
      <c r="AR18" s="20"/>
      <c r="BE18" s="222"/>
      <c r="BS18" s="17" t="s">
        <v>6</v>
      </c>
    </row>
    <row r="19" spans="2:71" s="1" customFormat="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22"/>
      <c r="BS19" s="17" t="s">
        <v>6</v>
      </c>
    </row>
    <row r="20" spans="2:71" s="1" customFormat="1" ht="18.4" customHeight="1">
      <c r="B20" s="20"/>
      <c r="E20" s="25" t="s">
        <v>32</v>
      </c>
      <c r="AK20" s="27" t="s">
        <v>25</v>
      </c>
      <c r="AN20" s="25" t="s">
        <v>1</v>
      </c>
      <c r="AR20" s="20"/>
      <c r="BE20" s="222"/>
      <c r="BS20" s="17" t="s">
        <v>30</v>
      </c>
    </row>
    <row r="21" spans="2:57" s="1" customFormat="1" ht="6.95" customHeight="1">
      <c r="B21" s="20"/>
      <c r="AR21" s="20"/>
      <c r="BE21" s="222"/>
    </row>
    <row r="22" spans="2:57" s="1" customFormat="1" ht="12" customHeight="1">
      <c r="B22" s="20"/>
      <c r="D22" s="27" t="s">
        <v>33</v>
      </c>
      <c r="AR22" s="20"/>
      <c r="BE22" s="222"/>
    </row>
    <row r="23" spans="2:57" s="1" customFormat="1" ht="16.5" customHeight="1">
      <c r="B23" s="20"/>
      <c r="E23" s="228" t="s">
        <v>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20"/>
      <c r="BE23" s="222"/>
    </row>
    <row r="24" spans="2:57" s="1" customFormat="1" ht="6.95" customHeight="1">
      <c r="B24" s="20"/>
      <c r="AR24" s="20"/>
      <c r="BE24" s="222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2"/>
    </row>
    <row r="26" spans="1:57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9">
        <f>ROUND(AG94,2)</f>
        <v>0</v>
      </c>
      <c r="AL26" s="230"/>
      <c r="AM26" s="230"/>
      <c r="AN26" s="230"/>
      <c r="AO26" s="230"/>
      <c r="AP26" s="32"/>
      <c r="AQ26" s="32"/>
      <c r="AR26" s="33"/>
      <c r="BE26" s="222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2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1" t="s">
        <v>35</v>
      </c>
      <c r="M28" s="231"/>
      <c r="N28" s="231"/>
      <c r="O28" s="231"/>
      <c r="P28" s="231"/>
      <c r="Q28" s="32"/>
      <c r="R28" s="32"/>
      <c r="S28" s="32"/>
      <c r="T28" s="32"/>
      <c r="U28" s="32"/>
      <c r="V28" s="32"/>
      <c r="W28" s="231" t="s">
        <v>36</v>
      </c>
      <c r="X28" s="231"/>
      <c r="Y28" s="231"/>
      <c r="Z28" s="231"/>
      <c r="AA28" s="231"/>
      <c r="AB28" s="231"/>
      <c r="AC28" s="231"/>
      <c r="AD28" s="231"/>
      <c r="AE28" s="231"/>
      <c r="AF28" s="32"/>
      <c r="AG28" s="32"/>
      <c r="AH28" s="32"/>
      <c r="AI28" s="32"/>
      <c r="AJ28" s="32"/>
      <c r="AK28" s="231" t="s">
        <v>37</v>
      </c>
      <c r="AL28" s="231"/>
      <c r="AM28" s="231"/>
      <c r="AN28" s="231"/>
      <c r="AO28" s="231"/>
      <c r="AP28" s="32"/>
      <c r="AQ28" s="32"/>
      <c r="AR28" s="33"/>
      <c r="BE28" s="222"/>
    </row>
    <row r="29" spans="2:57" s="3" customFormat="1" ht="14.45" customHeight="1">
      <c r="B29" s="37"/>
      <c r="D29" s="27" t="s">
        <v>38</v>
      </c>
      <c r="F29" s="27" t="s">
        <v>39</v>
      </c>
      <c r="L29" s="211">
        <v>0.21</v>
      </c>
      <c r="M29" s="210"/>
      <c r="N29" s="210"/>
      <c r="O29" s="210"/>
      <c r="P29" s="210"/>
      <c r="W29" s="209">
        <f>ROUND(AZ94,2)</f>
        <v>0</v>
      </c>
      <c r="X29" s="210"/>
      <c r="Y29" s="210"/>
      <c r="Z29" s="210"/>
      <c r="AA29" s="210"/>
      <c r="AB29" s="210"/>
      <c r="AC29" s="210"/>
      <c r="AD29" s="210"/>
      <c r="AE29" s="210"/>
      <c r="AK29" s="209">
        <f>ROUND(AV94,2)</f>
        <v>0</v>
      </c>
      <c r="AL29" s="210"/>
      <c r="AM29" s="210"/>
      <c r="AN29" s="210"/>
      <c r="AO29" s="210"/>
      <c r="AR29" s="37"/>
      <c r="BE29" s="223"/>
    </row>
    <row r="30" spans="2:57" s="3" customFormat="1" ht="14.45" customHeight="1">
      <c r="B30" s="37"/>
      <c r="F30" s="27" t="s">
        <v>40</v>
      </c>
      <c r="L30" s="211">
        <v>0.15</v>
      </c>
      <c r="M30" s="210"/>
      <c r="N30" s="210"/>
      <c r="O30" s="210"/>
      <c r="P30" s="210"/>
      <c r="W30" s="209">
        <f>ROUND(BA94,2)</f>
        <v>0</v>
      </c>
      <c r="X30" s="210"/>
      <c r="Y30" s="210"/>
      <c r="Z30" s="210"/>
      <c r="AA30" s="210"/>
      <c r="AB30" s="210"/>
      <c r="AC30" s="210"/>
      <c r="AD30" s="210"/>
      <c r="AE30" s="210"/>
      <c r="AK30" s="209">
        <f>ROUND(AW94,2)</f>
        <v>0</v>
      </c>
      <c r="AL30" s="210"/>
      <c r="AM30" s="210"/>
      <c r="AN30" s="210"/>
      <c r="AO30" s="210"/>
      <c r="AR30" s="37"/>
      <c r="BE30" s="223"/>
    </row>
    <row r="31" spans="2:57" s="3" customFormat="1" ht="14.45" customHeight="1" hidden="1">
      <c r="B31" s="37"/>
      <c r="F31" s="27" t="s">
        <v>41</v>
      </c>
      <c r="L31" s="211">
        <v>0.21</v>
      </c>
      <c r="M31" s="210"/>
      <c r="N31" s="210"/>
      <c r="O31" s="210"/>
      <c r="P31" s="210"/>
      <c r="W31" s="209">
        <f>ROUND(BB94,2)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7"/>
      <c r="BE31" s="223"/>
    </row>
    <row r="32" spans="2:57" s="3" customFormat="1" ht="14.45" customHeight="1" hidden="1">
      <c r="B32" s="37"/>
      <c r="F32" s="27" t="s">
        <v>42</v>
      </c>
      <c r="L32" s="211">
        <v>0.15</v>
      </c>
      <c r="M32" s="210"/>
      <c r="N32" s="210"/>
      <c r="O32" s="210"/>
      <c r="P32" s="210"/>
      <c r="W32" s="209">
        <f>ROUND(BC94,2)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7"/>
      <c r="BE32" s="223"/>
    </row>
    <row r="33" spans="2:57" s="3" customFormat="1" ht="14.45" customHeight="1" hidden="1">
      <c r="B33" s="37"/>
      <c r="F33" s="27" t="s">
        <v>43</v>
      </c>
      <c r="L33" s="211">
        <v>0</v>
      </c>
      <c r="M33" s="210"/>
      <c r="N33" s="210"/>
      <c r="O33" s="210"/>
      <c r="P33" s="210"/>
      <c r="W33" s="209">
        <f>ROUND(BD94,2)</f>
        <v>0</v>
      </c>
      <c r="X33" s="210"/>
      <c r="Y33" s="210"/>
      <c r="Z33" s="210"/>
      <c r="AA33" s="210"/>
      <c r="AB33" s="210"/>
      <c r="AC33" s="210"/>
      <c r="AD33" s="210"/>
      <c r="AE33" s="210"/>
      <c r="AK33" s="209">
        <v>0</v>
      </c>
      <c r="AL33" s="210"/>
      <c r="AM33" s="210"/>
      <c r="AN33" s="210"/>
      <c r="AO33" s="210"/>
      <c r="AR33" s="37"/>
      <c r="BE33" s="223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2"/>
    </row>
    <row r="35" spans="1:57" s="2" customFormat="1" ht="25.9" customHeight="1">
      <c r="A35" s="32"/>
      <c r="B35" s="33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12" t="s">
        <v>46</v>
      </c>
      <c r="Y35" s="213"/>
      <c r="Z35" s="213"/>
      <c r="AA35" s="213"/>
      <c r="AB35" s="213"/>
      <c r="AC35" s="40"/>
      <c r="AD35" s="40"/>
      <c r="AE35" s="40"/>
      <c r="AF35" s="40"/>
      <c r="AG35" s="40"/>
      <c r="AH35" s="40"/>
      <c r="AI35" s="40"/>
      <c r="AJ35" s="40"/>
      <c r="AK35" s="214">
        <f>SUM(AK26:AK33)</f>
        <v>0</v>
      </c>
      <c r="AL35" s="213"/>
      <c r="AM35" s="213"/>
      <c r="AN35" s="213"/>
      <c r="AO35" s="215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49</v>
      </c>
      <c r="AI60" s="35"/>
      <c r="AJ60" s="35"/>
      <c r="AK60" s="35"/>
      <c r="AL60" s="35"/>
      <c r="AM60" s="45" t="s">
        <v>50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49</v>
      </c>
      <c r="AI75" s="35"/>
      <c r="AJ75" s="35"/>
      <c r="AK75" s="35"/>
      <c r="AL75" s="35"/>
      <c r="AM75" s="45" t="s">
        <v>50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ULesa2</v>
      </c>
      <c r="AR84" s="51"/>
    </row>
    <row r="85" spans="2:44" s="5" customFormat="1" ht="36.95" customHeight="1">
      <c r="B85" s="52"/>
      <c r="C85" s="53" t="s">
        <v>16</v>
      </c>
      <c r="L85" s="200" t="str">
        <f>K6</f>
        <v>Oprava bytu 2+kk, U Lesa  871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Karviná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02" t="str">
        <f>IF(AN8="","",AN8)</f>
        <v/>
      </c>
      <c r="AN87" s="202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Statutární město  Karviná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03" t="str">
        <f>IF(E17="","",E17)</f>
        <v xml:space="preserve"> </v>
      </c>
      <c r="AN89" s="204"/>
      <c r="AO89" s="204"/>
      <c r="AP89" s="204"/>
      <c r="AQ89" s="32"/>
      <c r="AR89" s="33"/>
      <c r="AS89" s="205" t="s">
        <v>54</v>
      </c>
      <c r="AT89" s="20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03" t="str">
        <f>IF(E20="","",E20)</f>
        <v>Martin  PNiok</v>
      </c>
      <c r="AN90" s="204"/>
      <c r="AO90" s="204"/>
      <c r="AP90" s="204"/>
      <c r="AQ90" s="32"/>
      <c r="AR90" s="33"/>
      <c r="AS90" s="207"/>
      <c r="AT90" s="20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07"/>
      <c r="AT91" s="20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195" t="s">
        <v>55</v>
      </c>
      <c r="D92" s="196"/>
      <c r="E92" s="196"/>
      <c r="F92" s="196"/>
      <c r="G92" s="196"/>
      <c r="H92" s="60"/>
      <c r="I92" s="197" t="s">
        <v>56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57</v>
      </c>
      <c r="AH92" s="196"/>
      <c r="AI92" s="196"/>
      <c r="AJ92" s="196"/>
      <c r="AK92" s="196"/>
      <c r="AL92" s="196"/>
      <c r="AM92" s="196"/>
      <c r="AN92" s="197" t="s">
        <v>58</v>
      </c>
      <c r="AO92" s="196"/>
      <c r="AP92" s="199"/>
      <c r="AQ92" s="61" t="s">
        <v>59</v>
      </c>
      <c r="AR92" s="33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9">
        <f>ROUND(AG95,2)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A95" s="79" t="s">
        <v>78</v>
      </c>
      <c r="B95" s="80"/>
      <c r="C95" s="81"/>
      <c r="D95" s="218" t="s">
        <v>79</v>
      </c>
      <c r="E95" s="218"/>
      <c r="F95" s="218"/>
      <c r="G95" s="218"/>
      <c r="H95" s="218"/>
      <c r="I95" s="82"/>
      <c r="J95" s="218" t="s">
        <v>80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6">
        <f>'Oprava bytu  1+1'!J30</f>
        <v>0</v>
      </c>
      <c r="AH95" s="217"/>
      <c r="AI95" s="217"/>
      <c r="AJ95" s="217"/>
      <c r="AK95" s="217"/>
      <c r="AL95" s="217"/>
      <c r="AM95" s="217"/>
      <c r="AN95" s="216">
        <f>SUM(AG95,AT95)</f>
        <v>0</v>
      </c>
      <c r="AO95" s="217"/>
      <c r="AP95" s="217"/>
      <c r="AQ95" s="83" t="s">
        <v>81</v>
      </c>
      <c r="AR95" s="80"/>
      <c r="AS95" s="84">
        <v>0</v>
      </c>
      <c r="AT95" s="85">
        <f>ROUND(SUM(AV95:AW95),2)</f>
        <v>0</v>
      </c>
      <c r="AU95" s="86">
        <f>'Oprava bytu  1+1'!P136</f>
        <v>0</v>
      </c>
      <c r="AV95" s="85">
        <f>'Oprava bytu  1+1'!J33</f>
        <v>0</v>
      </c>
      <c r="AW95" s="85">
        <f>'Oprava bytu  1+1'!J34</f>
        <v>0</v>
      </c>
      <c r="AX95" s="85">
        <f>'Oprava bytu  1+1'!J35</f>
        <v>0</v>
      </c>
      <c r="AY95" s="85">
        <f>'Oprava bytu  1+1'!J36</f>
        <v>0</v>
      </c>
      <c r="AZ95" s="85">
        <f>'Oprava bytu  1+1'!F33</f>
        <v>0</v>
      </c>
      <c r="BA95" s="85">
        <f>'Oprava bytu  1+1'!F34</f>
        <v>0</v>
      </c>
      <c r="BB95" s="85">
        <f>'Oprava bytu  1+1'!F35</f>
        <v>0</v>
      </c>
      <c r="BC95" s="85">
        <f>'Oprava bytu  1+1'!F36</f>
        <v>0</v>
      </c>
      <c r="BD95" s="87">
        <f>'Oprava bytu  1+1'!F37</f>
        <v>0</v>
      </c>
      <c r="BT95" s="88" t="s">
        <v>82</v>
      </c>
      <c r="BV95" s="88" t="s">
        <v>76</v>
      </c>
      <c r="BW95" s="88" t="s">
        <v>83</v>
      </c>
      <c r="BX95" s="88" t="s">
        <v>4</v>
      </c>
      <c r="CL95" s="88" t="s">
        <v>1</v>
      </c>
      <c r="CM95" s="88" t="s">
        <v>82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01 - Rekonstrukce bytu  1+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9"/>
  <sheetViews>
    <sheetView showGridLines="0" tabSelected="1" workbookViewId="0" topLeftCell="A1">
      <selection activeCell="F33" sqref="F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7" t="s">
        <v>83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84</v>
      </c>
      <c r="L4" s="20"/>
      <c r="M4" s="89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33" t="str">
        <f>'Rekapitulace stavby'!K6</f>
        <v>Oprava bytu 2+kk, U Lesa  871</v>
      </c>
      <c r="F7" s="234"/>
      <c r="G7" s="234"/>
      <c r="H7" s="234"/>
      <c r="L7" s="20"/>
    </row>
    <row r="8" spans="1:31" s="2" customFormat="1" ht="12" customHeight="1">
      <c r="A8" s="32"/>
      <c r="B8" s="33"/>
      <c r="C8" s="32"/>
      <c r="D8" s="27" t="s">
        <v>85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0" t="s">
        <v>1133</v>
      </c>
      <c r="F9" s="232"/>
      <c r="G9" s="232"/>
      <c r="H9" s="23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35" t="str">
        <f>'Rekapitulace stavby'!E14</f>
        <v>Vyplň údaj</v>
      </c>
      <c r="F18" s="224"/>
      <c r="G18" s="224"/>
      <c r="H18" s="224"/>
      <c r="I18" s="27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25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32</v>
      </c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228" t="s">
        <v>1</v>
      </c>
      <c r="F27" s="228"/>
      <c r="G27" s="228"/>
      <c r="H27" s="228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34</v>
      </c>
      <c r="E30" s="32"/>
      <c r="F30" s="32"/>
      <c r="G30" s="32"/>
      <c r="H30" s="32"/>
      <c r="I30" s="32"/>
      <c r="J30" s="71">
        <f>ROUND(J136,2)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38</v>
      </c>
      <c r="E33" s="27" t="s">
        <v>39</v>
      </c>
      <c r="F33" s="95">
        <f>ROUND((SUM(BE136:BE488)),2)</f>
        <v>0</v>
      </c>
      <c r="G33" s="32"/>
      <c r="H33" s="32"/>
      <c r="I33" s="96">
        <v>0.21</v>
      </c>
      <c r="J33" s="95">
        <f>ROUND(((SUM(BE136:BE488))*I33),2)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40</v>
      </c>
      <c r="F34" s="95">
        <f>ROUND((SUM(BF136:BF488)),2)</f>
        <v>0</v>
      </c>
      <c r="G34" s="32"/>
      <c r="H34" s="32"/>
      <c r="I34" s="96">
        <v>0.15</v>
      </c>
      <c r="J34" s="95">
        <f>ROUND(((SUM(BF136:BF488))*I34),2)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41</v>
      </c>
      <c r="F35" s="95">
        <f>ROUND((SUM(BG136:BG488)),2)</f>
        <v>0</v>
      </c>
      <c r="G35" s="32"/>
      <c r="H35" s="32"/>
      <c r="I35" s="96">
        <v>0.21</v>
      </c>
      <c r="J35" s="95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42</v>
      </c>
      <c r="F36" s="95">
        <f>ROUND((SUM(BH136:BH488)),2)</f>
        <v>0</v>
      </c>
      <c r="G36" s="32"/>
      <c r="H36" s="32"/>
      <c r="I36" s="96">
        <v>0.15</v>
      </c>
      <c r="J36" s="95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43</v>
      </c>
      <c r="F37" s="95">
        <f>ROUND((SUM(BI136:BI488)),2)</f>
        <v>0</v>
      </c>
      <c r="G37" s="32"/>
      <c r="H37" s="32"/>
      <c r="I37" s="96">
        <v>0</v>
      </c>
      <c r="J37" s="9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44</v>
      </c>
      <c r="E39" s="60"/>
      <c r="F39" s="60"/>
      <c r="G39" s="99" t="s">
        <v>45</v>
      </c>
      <c r="H39" s="100" t="s">
        <v>46</v>
      </c>
      <c r="I39" s="60"/>
      <c r="J39" s="101">
        <f>SUM(J30:J37)</f>
        <v>0</v>
      </c>
      <c r="K39" s="10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35"/>
      <c r="F61" s="103" t="s">
        <v>50</v>
      </c>
      <c r="G61" s="45" t="s">
        <v>49</v>
      </c>
      <c r="H61" s="35"/>
      <c r="I61" s="35"/>
      <c r="J61" s="104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03" t="s">
        <v>50</v>
      </c>
      <c r="G76" s="45" t="s">
        <v>49</v>
      </c>
      <c r="H76" s="35"/>
      <c r="I76" s="35"/>
      <c r="J76" s="104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86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33" t="str">
        <f>E7</f>
        <v>Oprava bytu 2+kk, U Lesa  871</v>
      </c>
      <c r="F85" s="234"/>
      <c r="G85" s="234"/>
      <c r="H85" s="234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85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0" t="str">
        <f>E9</f>
        <v>Oprava bytu 2+kk, U Lesa  871</v>
      </c>
      <c r="F87" s="232"/>
      <c r="G87" s="232"/>
      <c r="H87" s="2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19</v>
      </c>
      <c r="D89" s="32"/>
      <c r="E89" s="32"/>
      <c r="F89" s="25" t="str">
        <f>F12</f>
        <v>Karviná</v>
      </c>
      <c r="G89" s="32"/>
      <c r="H89" s="32"/>
      <c r="I89" s="27" t="s">
        <v>21</v>
      </c>
      <c r="J89" s="55" t="str">
        <f>IF(J12="","",J12)</f>
        <v/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22</v>
      </c>
      <c r="D91" s="32"/>
      <c r="E91" s="32"/>
      <c r="F91" s="25" t="str">
        <f>E15</f>
        <v>Statutární město  Karviná</v>
      </c>
      <c r="G91" s="32"/>
      <c r="H91" s="32"/>
      <c r="I91" s="2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Martin  PNiok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5" t="s">
        <v>87</v>
      </c>
      <c r="D94" s="97"/>
      <c r="E94" s="97"/>
      <c r="F94" s="97"/>
      <c r="G94" s="97"/>
      <c r="H94" s="97"/>
      <c r="I94" s="97"/>
      <c r="J94" s="106" t="s">
        <v>88</v>
      </c>
      <c r="K94" s="97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07" t="s">
        <v>89</v>
      </c>
      <c r="D96" s="32"/>
      <c r="E96" s="32"/>
      <c r="F96" s="32"/>
      <c r="G96" s="32"/>
      <c r="H96" s="32"/>
      <c r="I96" s="32"/>
      <c r="J96" s="71">
        <f>J136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90</v>
      </c>
    </row>
    <row r="97" spans="2:12" s="9" customFormat="1" ht="24.95" customHeight="1">
      <c r="B97" s="108"/>
      <c r="D97" s="109" t="s">
        <v>91</v>
      </c>
      <c r="E97" s="110"/>
      <c r="F97" s="110"/>
      <c r="G97" s="110"/>
      <c r="H97" s="110"/>
      <c r="I97" s="110"/>
      <c r="J97" s="111">
        <f>J137</f>
        <v>0</v>
      </c>
      <c r="L97" s="108"/>
    </row>
    <row r="98" spans="2:12" s="10" customFormat="1" ht="19.9" customHeight="1">
      <c r="B98" s="112"/>
      <c r="D98" s="113" t="s">
        <v>92</v>
      </c>
      <c r="E98" s="114"/>
      <c r="F98" s="114"/>
      <c r="G98" s="114"/>
      <c r="H98" s="114"/>
      <c r="I98" s="114"/>
      <c r="J98" s="115">
        <f>J138</f>
        <v>0</v>
      </c>
      <c r="L98" s="112"/>
    </row>
    <row r="99" spans="2:12" s="10" customFormat="1" ht="19.9" customHeight="1">
      <c r="B99" s="112"/>
      <c r="D99" s="113" t="s">
        <v>93</v>
      </c>
      <c r="E99" s="114"/>
      <c r="F99" s="114"/>
      <c r="G99" s="114"/>
      <c r="H99" s="114"/>
      <c r="I99" s="114"/>
      <c r="J99" s="115">
        <f>J178</f>
        <v>0</v>
      </c>
      <c r="L99" s="112"/>
    </row>
    <row r="100" spans="2:12" s="10" customFormat="1" ht="19.9" customHeight="1">
      <c r="B100" s="112"/>
      <c r="D100" s="113" t="s">
        <v>94</v>
      </c>
      <c r="E100" s="114"/>
      <c r="F100" s="114"/>
      <c r="G100" s="114"/>
      <c r="H100" s="114"/>
      <c r="I100" s="114"/>
      <c r="J100" s="115">
        <f>J189</f>
        <v>0</v>
      </c>
      <c r="L100" s="112"/>
    </row>
    <row r="101" spans="2:12" s="10" customFormat="1" ht="19.9" customHeight="1">
      <c r="B101" s="112"/>
      <c r="D101" s="113" t="s">
        <v>95</v>
      </c>
      <c r="E101" s="114"/>
      <c r="F101" s="114"/>
      <c r="G101" s="114"/>
      <c r="H101" s="114"/>
      <c r="I101" s="114"/>
      <c r="J101" s="115">
        <f>J195</f>
        <v>0</v>
      </c>
      <c r="L101" s="112"/>
    </row>
    <row r="102" spans="2:12" s="9" customFormat="1" ht="24.95" customHeight="1">
      <c r="B102" s="108"/>
      <c r="D102" s="109" t="s">
        <v>96</v>
      </c>
      <c r="E102" s="110"/>
      <c r="F102" s="110"/>
      <c r="G102" s="110"/>
      <c r="H102" s="110"/>
      <c r="I102" s="110"/>
      <c r="J102" s="111">
        <f>J197</f>
        <v>0</v>
      </c>
      <c r="L102" s="108"/>
    </row>
    <row r="103" spans="2:12" s="10" customFormat="1" ht="19.9" customHeight="1">
      <c r="B103" s="112"/>
      <c r="D103" s="113" t="s">
        <v>97</v>
      </c>
      <c r="E103" s="114"/>
      <c r="F103" s="114"/>
      <c r="G103" s="114"/>
      <c r="H103" s="114"/>
      <c r="I103" s="114"/>
      <c r="J103" s="115">
        <f>J198</f>
        <v>0</v>
      </c>
      <c r="L103" s="112"/>
    </row>
    <row r="104" spans="2:12" s="10" customFormat="1" ht="19.9" customHeight="1">
      <c r="B104" s="112"/>
      <c r="D104" s="113" t="s">
        <v>98</v>
      </c>
      <c r="E104" s="114"/>
      <c r="F104" s="114"/>
      <c r="G104" s="114"/>
      <c r="H104" s="114"/>
      <c r="I104" s="114"/>
      <c r="J104" s="115">
        <f>J212</f>
        <v>0</v>
      </c>
      <c r="L104" s="112"/>
    </row>
    <row r="105" spans="2:12" s="10" customFormat="1" ht="19.9" customHeight="1">
      <c r="B105" s="112"/>
      <c r="D105" s="113" t="s">
        <v>99</v>
      </c>
      <c r="E105" s="114"/>
      <c r="F105" s="114"/>
      <c r="G105" s="114"/>
      <c r="H105" s="114"/>
      <c r="I105" s="114"/>
      <c r="J105" s="115">
        <f>J228</f>
        <v>0</v>
      </c>
      <c r="L105" s="112"/>
    </row>
    <row r="106" spans="2:12" s="10" customFormat="1" ht="19.9" customHeight="1">
      <c r="B106" s="112"/>
      <c r="D106" s="113" t="s">
        <v>100</v>
      </c>
      <c r="E106" s="114"/>
      <c r="F106" s="114"/>
      <c r="G106" s="114"/>
      <c r="H106" s="114"/>
      <c r="I106" s="114"/>
      <c r="J106" s="115">
        <f>J256</f>
        <v>0</v>
      </c>
      <c r="L106" s="112"/>
    </row>
    <row r="107" spans="2:12" s="10" customFormat="1" ht="19.9" customHeight="1">
      <c r="B107" s="112"/>
      <c r="D107" s="113" t="s">
        <v>101</v>
      </c>
      <c r="E107" s="114"/>
      <c r="F107" s="114"/>
      <c r="G107" s="114"/>
      <c r="H107" s="114"/>
      <c r="I107" s="114"/>
      <c r="J107" s="115">
        <f>J258</f>
        <v>0</v>
      </c>
      <c r="L107" s="112"/>
    </row>
    <row r="108" spans="2:12" s="10" customFormat="1" ht="19.9" customHeight="1">
      <c r="B108" s="112"/>
      <c r="D108" s="113" t="s">
        <v>102</v>
      </c>
      <c r="E108" s="114"/>
      <c r="F108" s="114"/>
      <c r="G108" s="114"/>
      <c r="H108" s="114"/>
      <c r="I108" s="114"/>
      <c r="J108" s="115">
        <f>J318</f>
        <v>0</v>
      </c>
      <c r="L108" s="112"/>
    </row>
    <row r="109" spans="2:12" s="10" customFormat="1" ht="19.9" customHeight="1">
      <c r="B109" s="112"/>
      <c r="D109" s="113" t="s">
        <v>103</v>
      </c>
      <c r="E109" s="114"/>
      <c r="F109" s="114"/>
      <c r="G109" s="114"/>
      <c r="H109" s="114"/>
      <c r="I109" s="114"/>
      <c r="J109" s="115">
        <f>J321</f>
        <v>0</v>
      </c>
      <c r="L109" s="112"/>
    </row>
    <row r="110" spans="2:12" s="10" customFormat="1" ht="19.9" customHeight="1">
      <c r="B110" s="112"/>
      <c r="D110" s="113" t="s">
        <v>104</v>
      </c>
      <c r="E110" s="114"/>
      <c r="F110" s="114"/>
      <c r="G110" s="114"/>
      <c r="H110" s="114"/>
      <c r="I110" s="114"/>
      <c r="J110" s="115">
        <f>J327</f>
        <v>0</v>
      </c>
      <c r="L110" s="112"/>
    </row>
    <row r="111" spans="2:12" s="10" customFormat="1" ht="19.9" customHeight="1">
      <c r="B111" s="112"/>
      <c r="D111" s="113" t="s">
        <v>105</v>
      </c>
      <c r="E111" s="114"/>
      <c r="F111" s="114"/>
      <c r="G111" s="114"/>
      <c r="H111" s="114"/>
      <c r="I111" s="114"/>
      <c r="J111" s="115">
        <f>J343</f>
        <v>0</v>
      </c>
      <c r="L111" s="112"/>
    </row>
    <row r="112" spans="2:12" s="10" customFormat="1" ht="19.9" customHeight="1">
      <c r="B112" s="112"/>
      <c r="D112" s="113" t="s">
        <v>106</v>
      </c>
      <c r="E112" s="114"/>
      <c r="F112" s="114"/>
      <c r="G112" s="114"/>
      <c r="H112" s="114"/>
      <c r="I112" s="114"/>
      <c r="J112" s="115">
        <f>J374</f>
        <v>0</v>
      </c>
      <c r="L112" s="112"/>
    </row>
    <row r="113" spans="2:12" s="10" customFormat="1" ht="19.9" customHeight="1">
      <c r="B113" s="112"/>
      <c r="D113" s="113" t="s">
        <v>107</v>
      </c>
      <c r="E113" s="114"/>
      <c r="F113" s="114"/>
      <c r="G113" s="114"/>
      <c r="H113" s="114"/>
      <c r="I113" s="114"/>
      <c r="J113" s="115">
        <f>J393</f>
        <v>0</v>
      </c>
      <c r="L113" s="112"/>
    </row>
    <row r="114" spans="2:12" s="10" customFormat="1" ht="19.9" customHeight="1">
      <c r="B114" s="112"/>
      <c r="D114" s="113" t="s">
        <v>108</v>
      </c>
      <c r="E114" s="114"/>
      <c r="F114" s="114"/>
      <c r="G114" s="114"/>
      <c r="H114" s="114"/>
      <c r="I114" s="114"/>
      <c r="J114" s="115">
        <f>J435</f>
        <v>0</v>
      </c>
      <c r="L114" s="112"/>
    </row>
    <row r="115" spans="2:12" s="10" customFormat="1" ht="19.9" customHeight="1">
      <c r="B115" s="112"/>
      <c r="D115" s="113" t="s">
        <v>109</v>
      </c>
      <c r="E115" s="114"/>
      <c r="F115" s="114"/>
      <c r="G115" s="114"/>
      <c r="H115" s="114"/>
      <c r="I115" s="114"/>
      <c r="J115" s="115">
        <f>J458</f>
        <v>0</v>
      </c>
      <c r="L115" s="112"/>
    </row>
    <row r="116" spans="2:12" s="10" customFormat="1" ht="19.9" customHeight="1">
      <c r="B116" s="112"/>
      <c r="D116" s="113" t="s">
        <v>110</v>
      </c>
      <c r="E116" s="114"/>
      <c r="F116" s="114"/>
      <c r="G116" s="114"/>
      <c r="H116" s="114"/>
      <c r="I116" s="114"/>
      <c r="J116" s="115">
        <f>J468</f>
        <v>0</v>
      </c>
      <c r="L116" s="112"/>
    </row>
    <row r="117" spans="1:31" s="2" customFormat="1" ht="21.7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22" spans="1:31" s="2" customFormat="1" ht="6.95" customHeight="1">
      <c r="A122" s="32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24.95" customHeight="1">
      <c r="A123" s="32"/>
      <c r="B123" s="33"/>
      <c r="C123" s="21" t="s">
        <v>111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16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2"/>
      <c r="D126" s="32"/>
      <c r="E126" s="233" t="str">
        <f>E7</f>
        <v>Oprava bytu 2+kk, U Lesa  871</v>
      </c>
      <c r="F126" s="234"/>
      <c r="G126" s="234"/>
      <c r="H126" s="234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85</v>
      </c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2"/>
      <c r="D128" s="32"/>
      <c r="E128" s="200" t="str">
        <f>E9</f>
        <v>Oprava bytu 2+kk, U Lesa  871</v>
      </c>
      <c r="F128" s="232"/>
      <c r="G128" s="232"/>
      <c r="H128" s="2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19</v>
      </c>
      <c r="D130" s="32"/>
      <c r="E130" s="32"/>
      <c r="F130" s="25" t="str">
        <f>F12</f>
        <v>Karviná</v>
      </c>
      <c r="G130" s="32"/>
      <c r="H130" s="32"/>
      <c r="I130" s="27" t="s">
        <v>21</v>
      </c>
      <c r="J130" s="55" t="str">
        <f>IF(J12="","",J12)</f>
        <v/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6.9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5.2" customHeight="1">
      <c r="A132" s="32"/>
      <c r="B132" s="33"/>
      <c r="C132" s="27" t="s">
        <v>22</v>
      </c>
      <c r="D132" s="32"/>
      <c r="E132" s="32"/>
      <c r="F132" s="25" t="str">
        <f>E15</f>
        <v>Statutární město  Karviná</v>
      </c>
      <c r="G132" s="32"/>
      <c r="H132" s="32"/>
      <c r="I132" s="27" t="s">
        <v>28</v>
      </c>
      <c r="J132" s="30" t="str">
        <f>E21</f>
        <v xml:space="preserve"> 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5.2" customHeight="1">
      <c r="A133" s="32"/>
      <c r="B133" s="33"/>
      <c r="C133" s="27" t="s">
        <v>26</v>
      </c>
      <c r="D133" s="32"/>
      <c r="E133" s="32"/>
      <c r="F133" s="25" t="str">
        <f>IF(E18="","",E18)</f>
        <v>Vyplň údaj</v>
      </c>
      <c r="G133" s="32"/>
      <c r="H133" s="32"/>
      <c r="I133" s="27" t="s">
        <v>31</v>
      </c>
      <c r="J133" s="30" t="str">
        <f>E24</f>
        <v>Martin  PNiok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0.35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11" customFormat="1" ht="29.25" customHeight="1">
      <c r="A135" s="116"/>
      <c r="B135" s="117"/>
      <c r="C135" s="118" t="s">
        <v>112</v>
      </c>
      <c r="D135" s="119" t="s">
        <v>59</v>
      </c>
      <c r="E135" s="119" t="s">
        <v>55</v>
      </c>
      <c r="F135" s="119" t="s">
        <v>56</v>
      </c>
      <c r="G135" s="119" t="s">
        <v>113</v>
      </c>
      <c r="H135" s="119" t="s">
        <v>114</v>
      </c>
      <c r="I135" s="119" t="s">
        <v>115</v>
      </c>
      <c r="J135" s="119" t="s">
        <v>88</v>
      </c>
      <c r="K135" s="120" t="s">
        <v>116</v>
      </c>
      <c r="L135" s="121"/>
      <c r="M135" s="62" t="s">
        <v>1</v>
      </c>
      <c r="N135" s="63" t="s">
        <v>38</v>
      </c>
      <c r="O135" s="63" t="s">
        <v>117</v>
      </c>
      <c r="P135" s="63" t="s">
        <v>118</v>
      </c>
      <c r="Q135" s="63" t="s">
        <v>119</v>
      </c>
      <c r="R135" s="63" t="s">
        <v>120</v>
      </c>
      <c r="S135" s="63" t="s">
        <v>121</v>
      </c>
      <c r="T135" s="64" t="s">
        <v>122</v>
      </c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</row>
    <row r="136" spans="1:63" s="2" customFormat="1" ht="22.9" customHeight="1">
      <c r="A136" s="32"/>
      <c r="B136" s="33"/>
      <c r="C136" s="69" t="s">
        <v>123</v>
      </c>
      <c r="D136" s="32"/>
      <c r="E136" s="32"/>
      <c r="F136" s="32"/>
      <c r="G136" s="32"/>
      <c r="H136" s="32"/>
      <c r="I136" s="32"/>
      <c r="J136" s="122">
        <f>BK136</f>
        <v>0</v>
      </c>
      <c r="K136" s="32"/>
      <c r="L136" s="33"/>
      <c r="M136" s="65"/>
      <c r="N136" s="56"/>
      <c r="O136" s="66"/>
      <c r="P136" s="123">
        <f>P137+P197</f>
        <v>0</v>
      </c>
      <c r="Q136" s="66"/>
      <c r="R136" s="123">
        <f>R137+R197</f>
        <v>4.104755299999999</v>
      </c>
      <c r="S136" s="66"/>
      <c r="T136" s="124">
        <f>T137+T197</f>
        <v>2.55621595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73</v>
      </c>
      <c r="AU136" s="17" t="s">
        <v>90</v>
      </c>
      <c r="BK136" s="125">
        <f>BK137+BK197</f>
        <v>0</v>
      </c>
    </row>
    <row r="137" spans="2:63" s="12" customFormat="1" ht="25.9" customHeight="1">
      <c r="B137" s="126"/>
      <c r="D137" s="127" t="s">
        <v>73</v>
      </c>
      <c r="E137" s="128" t="s">
        <v>124</v>
      </c>
      <c r="F137" s="128" t="s">
        <v>125</v>
      </c>
      <c r="I137" s="129"/>
      <c r="J137" s="130">
        <f>BK137</f>
        <v>0</v>
      </c>
      <c r="L137" s="126"/>
      <c r="M137" s="131"/>
      <c r="N137" s="132"/>
      <c r="O137" s="132"/>
      <c r="P137" s="133">
        <f>P138+P178+P189+P195</f>
        <v>0</v>
      </c>
      <c r="Q137" s="132"/>
      <c r="R137" s="133">
        <f>R138+R178+R189+R195</f>
        <v>2.1816277999999993</v>
      </c>
      <c r="S137" s="132"/>
      <c r="T137" s="134">
        <f>T138+T178+T189+T195</f>
        <v>0.642</v>
      </c>
      <c r="AR137" s="127" t="s">
        <v>82</v>
      </c>
      <c r="AT137" s="135" t="s">
        <v>73</v>
      </c>
      <c r="AU137" s="135" t="s">
        <v>74</v>
      </c>
      <c r="AY137" s="127" t="s">
        <v>126</v>
      </c>
      <c r="BK137" s="136">
        <f>BK138+BK178+BK189+BK195</f>
        <v>0</v>
      </c>
    </row>
    <row r="138" spans="2:63" s="12" customFormat="1" ht="22.9" customHeight="1">
      <c r="B138" s="126"/>
      <c r="D138" s="127" t="s">
        <v>73</v>
      </c>
      <c r="E138" s="137" t="s">
        <v>127</v>
      </c>
      <c r="F138" s="137" t="s">
        <v>128</v>
      </c>
      <c r="I138" s="129"/>
      <c r="J138" s="138">
        <f>BK138</f>
        <v>0</v>
      </c>
      <c r="L138" s="126"/>
      <c r="M138" s="131"/>
      <c r="N138" s="132"/>
      <c r="O138" s="132"/>
      <c r="P138" s="133">
        <f>SUM(P139:P177)</f>
        <v>0</v>
      </c>
      <c r="Q138" s="132"/>
      <c r="R138" s="133">
        <f>SUM(R139:R177)</f>
        <v>2.1767249999999994</v>
      </c>
      <c r="S138" s="132"/>
      <c r="T138" s="134">
        <f>SUM(T139:T177)</f>
        <v>0</v>
      </c>
      <c r="AR138" s="127" t="s">
        <v>82</v>
      </c>
      <c r="AT138" s="135" t="s">
        <v>73</v>
      </c>
      <c r="AU138" s="135" t="s">
        <v>82</v>
      </c>
      <c r="AY138" s="127" t="s">
        <v>126</v>
      </c>
      <c r="BK138" s="136">
        <f>SUM(BK139:BK177)</f>
        <v>0</v>
      </c>
    </row>
    <row r="139" spans="1:65" s="2" customFormat="1" ht="24.2" customHeight="1">
      <c r="A139" s="32"/>
      <c r="B139" s="139"/>
      <c r="C139" s="140" t="s">
        <v>82</v>
      </c>
      <c r="D139" s="140" t="s">
        <v>129</v>
      </c>
      <c r="E139" s="141" t="s">
        <v>130</v>
      </c>
      <c r="F139" s="142" t="s">
        <v>131</v>
      </c>
      <c r="G139" s="143" t="s">
        <v>132</v>
      </c>
      <c r="H139" s="144">
        <v>82.16</v>
      </c>
      <c r="I139" s="145"/>
      <c r="J139" s="146">
        <f>ROUND(I139*H139,2)</f>
        <v>0</v>
      </c>
      <c r="K139" s="142" t="s">
        <v>133</v>
      </c>
      <c r="L139" s="33"/>
      <c r="M139" s="147" t="s">
        <v>1</v>
      </c>
      <c r="N139" s="148" t="s">
        <v>40</v>
      </c>
      <c r="O139" s="58"/>
      <c r="P139" s="149">
        <f>O139*H139</f>
        <v>0</v>
      </c>
      <c r="Q139" s="149">
        <v>0.00026</v>
      </c>
      <c r="R139" s="149">
        <f>Q139*H139</f>
        <v>0.021361599999999998</v>
      </c>
      <c r="S139" s="149">
        <v>0</v>
      </c>
      <c r="T139" s="150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1" t="s">
        <v>134</v>
      </c>
      <c r="AT139" s="151" t="s">
        <v>129</v>
      </c>
      <c r="AU139" s="151" t="s">
        <v>135</v>
      </c>
      <c r="AY139" s="17" t="s">
        <v>126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7" t="s">
        <v>135</v>
      </c>
      <c r="BK139" s="152">
        <f>ROUND(I139*H139,2)</f>
        <v>0</v>
      </c>
      <c r="BL139" s="17" t="s">
        <v>134</v>
      </c>
      <c r="BM139" s="151" t="s">
        <v>136</v>
      </c>
    </row>
    <row r="140" spans="2:51" s="13" customFormat="1" ht="12">
      <c r="B140" s="153"/>
      <c r="D140" s="154" t="s">
        <v>137</v>
      </c>
      <c r="E140" s="155" t="s">
        <v>1</v>
      </c>
      <c r="F140" s="156" t="s">
        <v>138</v>
      </c>
      <c r="H140" s="157">
        <v>41.31</v>
      </c>
      <c r="I140" s="158"/>
      <c r="L140" s="153"/>
      <c r="M140" s="159"/>
      <c r="N140" s="160"/>
      <c r="O140" s="160"/>
      <c r="P140" s="160"/>
      <c r="Q140" s="160"/>
      <c r="R140" s="160"/>
      <c r="S140" s="160"/>
      <c r="T140" s="161"/>
      <c r="AT140" s="155" t="s">
        <v>137</v>
      </c>
      <c r="AU140" s="155" t="s">
        <v>135</v>
      </c>
      <c r="AV140" s="13" t="s">
        <v>135</v>
      </c>
      <c r="AW140" s="13" t="s">
        <v>30</v>
      </c>
      <c r="AX140" s="13" t="s">
        <v>74</v>
      </c>
      <c r="AY140" s="155" t="s">
        <v>126</v>
      </c>
    </row>
    <row r="141" spans="2:51" s="13" customFormat="1" ht="12">
      <c r="B141" s="153"/>
      <c r="D141" s="154" t="s">
        <v>137</v>
      </c>
      <c r="E141" s="155" t="s">
        <v>1</v>
      </c>
      <c r="F141" s="156" t="s">
        <v>139</v>
      </c>
      <c r="H141" s="157">
        <v>7.22</v>
      </c>
      <c r="I141" s="158"/>
      <c r="L141" s="153"/>
      <c r="M141" s="159"/>
      <c r="N141" s="160"/>
      <c r="O141" s="160"/>
      <c r="P141" s="160"/>
      <c r="Q141" s="160"/>
      <c r="R141" s="160"/>
      <c r="S141" s="160"/>
      <c r="T141" s="161"/>
      <c r="AT141" s="155" t="s">
        <v>137</v>
      </c>
      <c r="AU141" s="155" t="s">
        <v>135</v>
      </c>
      <c r="AV141" s="13" t="s">
        <v>135</v>
      </c>
      <c r="AW141" s="13" t="s">
        <v>30</v>
      </c>
      <c r="AX141" s="13" t="s">
        <v>74</v>
      </c>
      <c r="AY141" s="155" t="s">
        <v>126</v>
      </c>
    </row>
    <row r="142" spans="2:51" s="13" customFormat="1" ht="12">
      <c r="B142" s="153"/>
      <c r="D142" s="154" t="s">
        <v>137</v>
      </c>
      <c r="E142" s="155" t="s">
        <v>1</v>
      </c>
      <c r="F142" s="156" t="s">
        <v>140</v>
      </c>
      <c r="H142" s="157">
        <v>33.63</v>
      </c>
      <c r="I142" s="158"/>
      <c r="L142" s="153"/>
      <c r="M142" s="159"/>
      <c r="N142" s="160"/>
      <c r="O142" s="160"/>
      <c r="P142" s="160"/>
      <c r="Q142" s="160"/>
      <c r="R142" s="160"/>
      <c r="S142" s="160"/>
      <c r="T142" s="161"/>
      <c r="AT142" s="155" t="s">
        <v>137</v>
      </c>
      <c r="AU142" s="155" t="s">
        <v>135</v>
      </c>
      <c r="AV142" s="13" t="s">
        <v>135</v>
      </c>
      <c r="AW142" s="13" t="s">
        <v>30</v>
      </c>
      <c r="AX142" s="13" t="s">
        <v>74</v>
      </c>
      <c r="AY142" s="155" t="s">
        <v>126</v>
      </c>
    </row>
    <row r="143" spans="2:51" s="14" customFormat="1" ht="12">
      <c r="B143" s="162"/>
      <c r="D143" s="154" t="s">
        <v>137</v>
      </c>
      <c r="E143" s="163" t="s">
        <v>1</v>
      </c>
      <c r="F143" s="164" t="s">
        <v>141</v>
      </c>
      <c r="H143" s="165">
        <v>82.16</v>
      </c>
      <c r="I143" s="166"/>
      <c r="L143" s="162"/>
      <c r="M143" s="167"/>
      <c r="N143" s="168"/>
      <c r="O143" s="168"/>
      <c r="P143" s="168"/>
      <c r="Q143" s="168"/>
      <c r="R143" s="168"/>
      <c r="S143" s="168"/>
      <c r="T143" s="169"/>
      <c r="AT143" s="163" t="s">
        <v>137</v>
      </c>
      <c r="AU143" s="163" t="s">
        <v>135</v>
      </c>
      <c r="AV143" s="14" t="s">
        <v>134</v>
      </c>
      <c r="AW143" s="14" t="s">
        <v>30</v>
      </c>
      <c r="AX143" s="14" t="s">
        <v>82</v>
      </c>
      <c r="AY143" s="163" t="s">
        <v>126</v>
      </c>
    </row>
    <row r="144" spans="1:65" s="2" customFormat="1" ht="24.2" customHeight="1">
      <c r="A144" s="32"/>
      <c r="B144" s="139"/>
      <c r="C144" s="140" t="s">
        <v>135</v>
      </c>
      <c r="D144" s="140" t="s">
        <v>129</v>
      </c>
      <c r="E144" s="141" t="s">
        <v>142</v>
      </c>
      <c r="F144" s="142" t="s">
        <v>143</v>
      </c>
      <c r="G144" s="143" t="s">
        <v>132</v>
      </c>
      <c r="H144" s="144">
        <v>41.08</v>
      </c>
      <c r="I144" s="145"/>
      <c r="J144" s="146">
        <f>ROUND(I144*H144,2)</f>
        <v>0</v>
      </c>
      <c r="K144" s="142" t="s">
        <v>133</v>
      </c>
      <c r="L144" s="33"/>
      <c r="M144" s="147" t="s">
        <v>1</v>
      </c>
      <c r="N144" s="148" t="s">
        <v>40</v>
      </c>
      <c r="O144" s="58"/>
      <c r="P144" s="149">
        <f>O144*H144</f>
        <v>0</v>
      </c>
      <c r="Q144" s="149">
        <v>0.00438</v>
      </c>
      <c r="R144" s="149">
        <f>Q144*H144</f>
        <v>0.1799304</v>
      </c>
      <c r="S144" s="149">
        <v>0</v>
      </c>
      <c r="T144" s="150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1" t="s">
        <v>134</v>
      </c>
      <c r="AT144" s="151" t="s">
        <v>129</v>
      </c>
      <c r="AU144" s="151" t="s">
        <v>135</v>
      </c>
      <c r="AY144" s="17" t="s">
        <v>126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7" t="s">
        <v>135</v>
      </c>
      <c r="BK144" s="152">
        <f>ROUND(I144*H144,2)</f>
        <v>0</v>
      </c>
      <c r="BL144" s="17" t="s">
        <v>134</v>
      </c>
      <c r="BM144" s="151" t="s">
        <v>144</v>
      </c>
    </row>
    <row r="145" spans="2:51" s="13" customFormat="1" ht="12">
      <c r="B145" s="153"/>
      <c r="D145" s="154" t="s">
        <v>137</v>
      </c>
      <c r="E145" s="155" t="s">
        <v>1</v>
      </c>
      <c r="F145" s="156" t="s">
        <v>145</v>
      </c>
      <c r="H145" s="157">
        <v>20.655</v>
      </c>
      <c r="I145" s="158"/>
      <c r="L145" s="153"/>
      <c r="M145" s="159"/>
      <c r="N145" s="160"/>
      <c r="O145" s="160"/>
      <c r="P145" s="160"/>
      <c r="Q145" s="160"/>
      <c r="R145" s="160"/>
      <c r="S145" s="160"/>
      <c r="T145" s="161"/>
      <c r="AT145" s="155" t="s">
        <v>137</v>
      </c>
      <c r="AU145" s="155" t="s">
        <v>135</v>
      </c>
      <c r="AV145" s="13" t="s">
        <v>135</v>
      </c>
      <c r="AW145" s="13" t="s">
        <v>30</v>
      </c>
      <c r="AX145" s="13" t="s">
        <v>74</v>
      </c>
      <c r="AY145" s="155" t="s">
        <v>126</v>
      </c>
    </row>
    <row r="146" spans="2:51" s="13" customFormat="1" ht="12">
      <c r="B146" s="153"/>
      <c r="D146" s="154" t="s">
        <v>137</v>
      </c>
      <c r="E146" s="155" t="s">
        <v>1</v>
      </c>
      <c r="F146" s="156" t="s">
        <v>146</v>
      </c>
      <c r="H146" s="157">
        <v>3.61</v>
      </c>
      <c r="I146" s="158"/>
      <c r="L146" s="153"/>
      <c r="M146" s="159"/>
      <c r="N146" s="160"/>
      <c r="O146" s="160"/>
      <c r="P146" s="160"/>
      <c r="Q146" s="160"/>
      <c r="R146" s="160"/>
      <c r="S146" s="160"/>
      <c r="T146" s="161"/>
      <c r="AT146" s="155" t="s">
        <v>137</v>
      </c>
      <c r="AU146" s="155" t="s">
        <v>135</v>
      </c>
      <c r="AV146" s="13" t="s">
        <v>135</v>
      </c>
      <c r="AW146" s="13" t="s">
        <v>30</v>
      </c>
      <c r="AX146" s="13" t="s">
        <v>74</v>
      </c>
      <c r="AY146" s="155" t="s">
        <v>126</v>
      </c>
    </row>
    <row r="147" spans="2:51" s="13" customFormat="1" ht="12">
      <c r="B147" s="153"/>
      <c r="D147" s="154" t="s">
        <v>137</v>
      </c>
      <c r="E147" s="155" t="s">
        <v>1</v>
      </c>
      <c r="F147" s="156" t="s">
        <v>147</v>
      </c>
      <c r="H147" s="157">
        <v>16.815</v>
      </c>
      <c r="I147" s="158"/>
      <c r="L147" s="153"/>
      <c r="M147" s="159"/>
      <c r="N147" s="160"/>
      <c r="O147" s="160"/>
      <c r="P147" s="160"/>
      <c r="Q147" s="160"/>
      <c r="R147" s="160"/>
      <c r="S147" s="160"/>
      <c r="T147" s="161"/>
      <c r="AT147" s="155" t="s">
        <v>137</v>
      </c>
      <c r="AU147" s="155" t="s">
        <v>135</v>
      </c>
      <c r="AV147" s="13" t="s">
        <v>135</v>
      </c>
      <c r="AW147" s="13" t="s">
        <v>30</v>
      </c>
      <c r="AX147" s="13" t="s">
        <v>74</v>
      </c>
      <c r="AY147" s="155" t="s">
        <v>126</v>
      </c>
    </row>
    <row r="148" spans="2:51" s="14" customFormat="1" ht="12">
      <c r="B148" s="162"/>
      <c r="D148" s="154" t="s">
        <v>137</v>
      </c>
      <c r="E148" s="163" t="s">
        <v>1</v>
      </c>
      <c r="F148" s="164" t="s">
        <v>141</v>
      </c>
      <c r="H148" s="165">
        <v>41.08</v>
      </c>
      <c r="I148" s="166"/>
      <c r="L148" s="162"/>
      <c r="M148" s="167"/>
      <c r="N148" s="168"/>
      <c r="O148" s="168"/>
      <c r="P148" s="168"/>
      <c r="Q148" s="168"/>
      <c r="R148" s="168"/>
      <c r="S148" s="168"/>
      <c r="T148" s="169"/>
      <c r="AT148" s="163" t="s">
        <v>137</v>
      </c>
      <c r="AU148" s="163" t="s">
        <v>135</v>
      </c>
      <c r="AV148" s="14" t="s">
        <v>134</v>
      </c>
      <c r="AW148" s="14" t="s">
        <v>30</v>
      </c>
      <c r="AX148" s="14" t="s">
        <v>82</v>
      </c>
      <c r="AY148" s="163" t="s">
        <v>126</v>
      </c>
    </row>
    <row r="149" spans="1:65" s="2" customFormat="1" ht="24.2" customHeight="1">
      <c r="A149" s="32"/>
      <c r="B149" s="139"/>
      <c r="C149" s="140" t="s">
        <v>148</v>
      </c>
      <c r="D149" s="140" t="s">
        <v>129</v>
      </c>
      <c r="E149" s="141" t="s">
        <v>149</v>
      </c>
      <c r="F149" s="142" t="s">
        <v>150</v>
      </c>
      <c r="G149" s="143" t="s">
        <v>132</v>
      </c>
      <c r="H149" s="144">
        <v>41.08</v>
      </c>
      <c r="I149" s="145"/>
      <c r="J149" s="146">
        <f>ROUND(I149*H149,2)</f>
        <v>0</v>
      </c>
      <c r="K149" s="142" t="s">
        <v>133</v>
      </c>
      <c r="L149" s="33"/>
      <c r="M149" s="147" t="s">
        <v>1</v>
      </c>
      <c r="N149" s="148" t="s">
        <v>40</v>
      </c>
      <c r="O149" s="58"/>
      <c r="P149" s="149">
        <f>O149*H149</f>
        <v>0</v>
      </c>
      <c r="Q149" s="149">
        <v>0.004</v>
      </c>
      <c r="R149" s="149">
        <f>Q149*H149</f>
        <v>0.16432</v>
      </c>
      <c r="S149" s="149">
        <v>0</v>
      </c>
      <c r="T149" s="150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1" t="s">
        <v>134</v>
      </c>
      <c r="AT149" s="151" t="s">
        <v>129</v>
      </c>
      <c r="AU149" s="151" t="s">
        <v>135</v>
      </c>
      <c r="AY149" s="17" t="s">
        <v>126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7" t="s">
        <v>135</v>
      </c>
      <c r="BK149" s="152">
        <f>ROUND(I149*H149,2)</f>
        <v>0</v>
      </c>
      <c r="BL149" s="17" t="s">
        <v>134</v>
      </c>
      <c r="BM149" s="151" t="s">
        <v>151</v>
      </c>
    </row>
    <row r="150" spans="1:65" s="2" customFormat="1" ht="24.2" customHeight="1">
      <c r="A150" s="32"/>
      <c r="B150" s="139"/>
      <c r="C150" s="140" t="s">
        <v>134</v>
      </c>
      <c r="D150" s="140" t="s">
        <v>129</v>
      </c>
      <c r="E150" s="141" t="s">
        <v>152</v>
      </c>
      <c r="F150" s="142" t="s">
        <v>153</v>
      </c>
      <c r="G150" s="143" t="s">
        <v>132</v>
      </c>
      <c r="H150" s="144">
        <v>2</v>
      </c>
      <c r="I150" s="145"/>
      <c r="J150" s="146">
        <f>ROUND(I150*H150,2)</f>
        <v>0</v>
      </c>
      <c r="K150" s="142" t="s">
        <v>133</v>
      </c>
      <c r="L150" s="33"/>
      <c r="M150" s="147" t="s">
        <v>1</v>
      </c>
      <c r="N150" s="148" t="s">
        <v>40</v>
      </c>
      <c r="O150" s="58"/>
      <c r="P150" s="149">
        <f>O150*H150</f>
        <v>0</v>
      </c>
      <c r="Q150" s="149">
        <v>0.0389</v>
      </c>
      <c r="R150" s="149">
        <f>Q150*H150</f>
        <v>0.0778</v>
      </c>
      <c r="S150" s="149">
        <v>0</v>
      </c>
      <c r="T150" s="150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1" t="s">
        <v>134</v>
      </c>
      <c r="AT150" s="151" t="s">
        <v>129</v>
      </c>
      <c r="AU150" s="151" t="s">
        <v>135</v>
      </c>
      <c r="AY150" s="17" t="s">
        <v>126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7" t="s">
        <v>135</v>
      </c>
      <c r="BK150" s="152">
        <f>ROUND(I150*H150,2)</f>
        <v>0</v>
      </c>
      <c r="BL150" s="17" t="s">
        <v>134</v>
      </c>
      <c r="BM150" s="151" t="s">
        <v>154</v>
      </c>
    </row>
    <row r="151" spans="1:65" s="2" customFormat="1" ht="24.2" customHeight="1">
      <c r="A151" s="32"/>
      <c r="B151" s="139"/>
      <c r="C151" s="140" t="s">
        <v>155</v>
      </c>
      <c r="D151" s="140" t="s">
        <v>129</v>
      </c>
      <c r="E151" s="141" t="s">
        <v>156</v>
      </c>
      <c r="F151" s="142" t="s">
        <v>157</v>
      </c>
      <c r="G151" s="143" t="s">
        <v>132</v>
      </c>
      <c r="H151" s="144">
        <v>210.08</v>
      </c>
      <c r="I151" s="145"/>
      <c r="J151" s="146">
        <f>ROUND(I151*H151,2)</f>
        <v>0</v>
      </c>
      <c r="K151" s="142" t="s">
        <v>133</v>
      </c>
      <c r="L151" s="33"/>
      <c r="M151" s="147" t="s">
        <v>1</v>
      </c>
      <c r="N151" s="148" t="s">
        <v>40</v>
      </c>
      <c r="O151" s="58"/>
      <c r="P151" s="149">
        <f>O151*H151</f>
        <v>0</v>
      </c>
      <c r="Q151" s="149">
        <v>0.00026</v>
      </c>
      <c r="R151" s="149">
        <f>Q151*H151</f>
        <v>0.0546208</v>
      </c>
      <c r="S151" s="149">
        <v>0</v>
      </c>
      <c r="T151" s="150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1" t="s">
        <v>134</v>
      </c>
      <c r="AT151" s="151" t="s">
        <v>129</v>
      </c>
      <c r="AU151" s="151" t="s">
        <v>135</v>
      </c>
      <c r="AY151" s="17" t="s">
        <v>126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7" t="s">
        <v>135</v>
      </c>
      <c r="BK151" s="152">
        <f>ROUND(I151*H151,2)</f>
        <v>0</v>
      </c>
      <c r="BL151" s="17" t="s">
        <v>134</v>
      </c>
      <c r="BM151" s="151" t="s">
        <v>158</v>
      </c>
    </row>
    <row r="152" spans="2:51" s="13" customFormat="1" ht="22.5">
      <c r="B152" s="153"/>
      <c r="D152" s="154" t="s">
        <v>137</v>
      </c>
      <c r="E152" s="155" t="s">
        <v>1</v>
      </c>
      <c r="F152" s="156" t="s">
        <v>159</v>
      </c>
      <c r="H152" s="157">
        <v>94.4</v>
      </c>
      <c r="I152" s="158"/>
      <c r="L152" s="153"/>
      <c r="M152" s="159"/>
      <c r="N152" s="160"/>
      <c r="O152" s="160"/>
      <c r="P152" s="160"/>
      <c r="Q152" s="160"/>
      <c r="R152" s="160"/>
      <c r="S152" s="160"/>
      <c r="T152" s="161"/>
      <c r="AT152" s="155" t="s">
        <v>137</v>
      </c>
      <c r="AU152" s="155" t="s">
        <v>135</v>
      </c>
      <c r="AV152" s="13" t="s">
        <v>135</v>
      </c>
      <c r="AW152" s="13" t="s">
        <v>30</v>
      </c>
      <c r="AX152" s="13" t="s">
        <v>74</v>
      </c>
      <c r="AY152" s="155" t="s">
        <v>126</v>
      </c>
    </row>
    <row r="153" spans="2:51" s="13" customFormat="1" ht="12">
      <c r="B153" s="153"/>
      <c r="D153" s="154" t="s">
        <v>137</v>
      </c>
      <c r="E153" s="155" t="s">
        <v>1</v>
      </c>
      <c r="F153" s="156" t="s">
        <v>160</v>
      </c>
      <c r="H153" s="157">
        <v>24.38</v>
      </c>
      <c r="I153" s="158"/>
      <c r="L153" s="153"/>
      <c r="M153" s="159"/>
      <c r="N153" s="160"/>
      <c r="O153" s="160"/>
      <c r="P153" s="160"/>
      <c r="Q153" s="160"/>
      <c r="R153" s="160"/>
      <c r="S153" s="160"/>
      <c r="T153" s="161"/>
      <c r="AT153" s="155" t="s">
        <v>137</v>
      </c>
      <c r="AU153" s="155" t="s">
        <v>135</v>
      </c>
      <c r="AV153" s="13" t="s">
        <v>135</v>
      </c>
      <c r="AW153" s="13" t="s">
        <v>30</v>
      </c>
      <c r="AX153" s="13" t="s">
        <v>74</v>
      </c>
      <c r="AY153" s="155" t="s">
        <v>126</v>
      </c>
    </row>
    <row r="154" spans="2:51" s="13" customFormat="1" ht="12">
      <c r="B154" s="153"/>
      <c r="D154" s="154" t="s">
        <v>137</v>
      </c>
      <c r="E154" s="155" t="s">
        <v>1</v>
      </c>
      <c r="F154" s="156" t="s">
        <v>161</v>
      </c>
      <c r="H154" s="157">
        <v>91.3</v>
      </c>
      <c r="I154" s="158"/>
      <c r="L154" s="153"/>
      <c r="M154" s="159"/>
      <c r="N154" s="160"/>
      <c r="O154" s="160"/>
      <c r="P154" s="160"/>
      <c r="Q154" s="160"/>
      <c r="R154" s="160"/>
      <c r="S154" s="160"/>
      <c r="T154" s="161"/>
      <c r="AT154" s="155" t="s">
        <v>137</v>
      </c>
      <c r="AU154" s="155" t="s">
        <v>135</v>
      </c>
      <c r="AV154" s="13" t="s">
        <v>135</v>
      </c>
      <c r="AW154" s="13" t="s">
        <v>30</v>
      </c>
      <c r="AX154" s="13" t="s">
        <v>74</v>
      </c>
      <c r="AY154" s="155" t="s">
        <v>126</v>
      </c>
    </row>
    <row r="155" spans="2:51" s="14" customFormat="1" ht="12">
      <c r="B155" s="162"/>
      <c r="D155" s="154" t="s">
        <v>137</v>
      </c>
      <c r="E155" s="163" t="s">
        <v>1</v>
      </c>
      <c r="F155" s="164" t="s">
        <v>141</v>
      </c>
      <c r="H155" s="165">
        <v>210.07999999999998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137</v>
      </c>
      <c r="AU155" s="163" t="s">
        <v>135</v>
      </c>
      <c r="AV155" s="14" t="s">
        <v>134</v>
      </c>
      <c r="AW155" s="14" t="s">
        <v>30</v>
      </c>
      <c r="AX155" s="14" t="s">
        <v>82</v>
      </c>
      <c r="AY155" s="163" t="s">
        <v>126</v>
      </c>
    </row>
    <row r="156" spans="1:65" s="2" customFormat="1" ht="24.2" customHeight="1">
      <c r="A156" s="32"/>
      <c r="B156" s="139"/>
      <c r="C156" s="140" t="s">
        <v>127</v>
      </c>
      <c r="D156" s="140" t="s">
        <v>129</v>
      </c>
      <c r="E156" s="141" t="s">
        <v>162</v>
      </c>
      <c r="F156" s="142" t="s">
        <v>163</v>
      </c>
      <c r="G156" s="143" t="s">
        <v>132</v>
      </c>
      <c r="H156" s="144">
        <v>105.04</v>
      </c>
      <c r="I156" s="145"/>
      <c r="J156" s="146">
        <f>ROUND(I156*H156,2)</f>
        <v>0</v>
      </c>
      <c r="K156" s="142" t="s">
        <v>133</v>
      </c>
      <c r="L156" s="33"/>
      <c r="M156" s="147" t="s">
        <v>1</v>
      </c>
      <c r="N156" s="148" t="s">
        <v>40</v>
      </c>
      <c r="O156" s="58"/>
      <c r="P156" s="149">
        <f>O156*H156</f>
        <v>0</v>
      </c>
      <c r="Q156" s="149">
        <v>0.00438</v>
      </c>
      <c r="R156" s="149">
        <f>Q156*H156</f>
        <v>0.4600752000000001</v>
      </c>
      <c r="S156" s="149">
        <v>0</v>
      </c>
      <c r="T156" s="150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1" t="s">
        <v>134</v>
      </c>
      <c r="AT156" s="151" t="s">
        <v>129</v>
      </c>
      <c r="AU156" s="151" t="s">
        <v>135</v>
      </c>
      <c r="AY156" s="17" t="s">
        <v>126</v>
      </c>
      <c r="BE156" s="152">
        <f>IF(N156="základní",J156,0)</f>
        <v>0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7" t="s">
        <v>135</v>
      </c>
      <c r="BK156" s="152">
        <f>ROUND(I156*H156,2)</f>
        <v>0</v>
      </c>
      <c r="BL156" s="17" t="s">
        <v>134</v>
      </c>
      <c r="BM156" s="151" t="s">
        <v>164</v>
      </c>
    </row>
    <row r="157" spans="2:51" s="13" customFormat="1" ht="12">
      <c r="B157" s="153"/>
      <c r="D157" s="154" t="s">
        <v>137</v>
      </c>
      <c r="E157" s="155" t="s">
        <v>1</v>
      </c>
      <c r="F157" s="156" t="s">
        <v>165</v>
      </c>
      <c r="H157" s="157">
        <v>47.2</v>
      </c>
      <c r="I157" s="158"/>
      <c r="L157" s="153"/>
      <c r="M157" s="159"/>
      <c r="N157" s="160"/>
      <c r="O157" s="160"/>
      <c r="P157" s="160"/>
      <c r="Q157" s="160"/>
      <c r="R157" s="160"/>
      <c r="S157" s="160"/>
      <c r="T157" s="161"/>
      <c r="AT157" s="155" t="s">
        <v>137</v>
      </c>
      <c r="AU157" s="155" t="s">
        <v>135</v>
      </c>
      <c r="AV157" s="13" t="s">
        <v>135</v>
      </c>
      <c r="AW157" s="13" t="s">
        <v>30</v>
      </c>
      <c r="AX157" s="13" t="s">
        <v>74</v>
      </c>
      <c r="AY157" s="155" t="s">
        <v>126</v>
      </c>
    </row>
    <row r="158" spans="2:51" s="13" customFormat="1" ht="12">
      <c r="B158" s="153"/>
      <c r="D158" s="154" t="s">
        <v>137</v>
      </c>
      <c r="E158" s="155" t="s">
        <v>1</v>
      </c>
      <c r="F158" s="156" t="s">
        <v>166</v>
      </c>
      <c r="H158" s="157">
        <v>12.19</v>
      </c>
      <c r="I158" s="158"/>
      <c r="L158" s="153"/>
      <c r="M158" s="159"/>
      <c r="N158" s="160"/>
      <c r="O158" s="160"/>
      <c r="P158" s="160"/>
      <c r="Q158" s="160"/>
      <c r="R158" s="160"/>
      <c r="S158" s="160"/>
      <c r="T158" s="161"/>
      <c r="AT158" s="155" t="s">
        <v>137</v>
      </c>
      <c r="AU158" s="155" t="s">
        <v>135</v>
      </c>
      <c r="AV158" s="13" t="s">
        <v>135</v>
      </c>
      <c r="AW158" s="13" t="s">
        <v>30</v>
      </c>
      <c r="AX158" s="13" t="s">
        <v>74</v>
      </c>
      <c r="AY158" s="155" t="s">
        <v>126</v>
      </c>
    </row>
    <row r="159" spans="2:51" s="13" customFormat="1" ht="12">
      <c r="B159" s="153"/>
      <c r="D159" s="154" t="s">
        <v>137</v>
      </c>
      <c r="E159" s="155" t="s">
        <v>1</v>
      </c>
      <c r="F159" s="156" t="s">
        <v>167</v>
      </c>
      <c r="H159" s="157">
        <v>45.65</v>
      </c>
      <c r="I159" s="158"/>
      <c r="L159" s="153"/>
      <c r="M159" s="159"/>
      <c r="N159" s="160"/>
      <c r="O159" s="160"/>
      <c r="P159" s="160"/>
      <c r="Q159" s="160"/>
      <c r="R159" s="160"/>
      <c r="S159" s="160"/>
      <c r="T159" s="161"/>
      <c r="AT159" s="155" t="s">
        <v>137</v>
      </c>
      <c r="AU159" s="155" t="s">
        <v>135</v>
      </c>
      <c r="AV159" s="13" t="s">
        <v>135</v>
      </c>
      <c r="AW159" s="13" t="s">
        <v>30</v>
      </c>
      <c r="AX159" s="13" t="s">
        <v>74</v>
      </c>
      <c r="AY159" s="155" t="s">
        <v>126</v>
      </c>
    </row>
    <row r="160" spans="2:51" s="14" customFormat="1" ht="12">
      <c r="B160" s="162"/>
      <c r="D160" s="154" t="s">
        <v>137</v>
      </c>
      <c r="E160" s="163" t="s">
        <v>1</v>
      </c>
      <c r="F160" s="164" t="s">
        <v>141</v>
      </c>
      <c r="H160" s="165">
        <v>105.03999999999999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3" t="s">
        <v>137</v>
      </c>
      <c r="AU160" s="163" t="s">
        <v>135</v>
      </c>
      <c r="AV160" s="14" t="s">
        <v>134</v>
      </c>
      <c r="AW160" s="14" t="s">
        <v>30</v>
      </c>
      <c r="AX160" s="14" t="s">
        <v>82</v>
      </c>
      <c r="AY160" s="163" t="s">
        <v>126</v>
      </c>
    </row>
    <row r="161" spans="1:65" s="2" customFormat="1" ht="24.2" customHeight="1">
      <c r="A161" s="32"/>
      <c r="B161" s="139"/>
      <c r="C161" s="140" t="s">
        <v>168</v>
      </c>
      <c r="D161" s="140" t="s">
        <v>129</v>
      </c>
      <c r="E161" s="141" t="s">
        <v>169</v>
      </c>
      <c r="F161" s="142" t="s">
        <v>170</v>
      </c>
      <c r="G161" s="143" t="s">
        <v>132</v>
      </c>
      <c r="H161" s="144">
        <v>105.04</v>
      </c>
      <c r="I161" s="145"/>
      <c r="J161" s="146">
        <f>ROUND(I161*H161,2)</f>
        <v>0</v>
      </c>
      <c r="K161" s="142" t="s">
        <v>133</v>
      </c>
      <c r="L161" s="33"/>
      <c r="M161" s="147" t="s">
        <v>1</v>
      </c>
      <c r="N161" s="148" t="s">
        <v>40</v>
      </c>
      <c r="O161" s="58"/>
      <c r="P161" s="149">
        <f>O161*H161</f>
        <v>0</v>
      </c>
      <c r="Q161" s="149">
        <v>0.004</v>
      </c>
      <c r="R161" s="149">
        <f>Q161*H161</f>
        <v>0.42016000000000003</v>
      </c>
      <c r="S161" s="149">
        <v>0</v>
      </c>
      <c r="T161" s="150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1" t="s">
        <v>134</v>
      </c>
      <c r="AT161" s="151" t="s">
        <v>129</v>
      </c>
      <c r="AU161" s="151" t="s">
        <v>135</v>
      </c>
      <c r="AY161" s="17" t="s">
        <v>126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7" t="s">
        <v>135</v>
      </c>
      <c r="BK161" s="152">
        <f>ROUND(I161*H161,2)</f>
        <v>0</v>
      </c>
      <c r="BL161" s="17" t="s">
        <v>134</v>
      </c>
      <c r="BM161" s="151" t="s">
        <v>171</v>
      </c>
    </row>
    <row r="162" spans="1:65" s="2" customFormat="1" ht="24.2" customHeight="1">
      <c r="A162" s="32"/>
      <c r="B162" s="139"/>
      <c r="C162" s="140" t="s">
        <v>172</v>
      </c>
      <c r="D162" s="140" t="s">
        <v>129</v>
      </c>
      <c r="E162" s="141" t="s">
        <v>173</v>
      </c>
      <c r="F162" s="142" t="s">
        <v>174</v>
      </c>
      <c r="G162" s="143" t="s">
        <v>132</v>
      </c>
      <c r="H162" s="144">
        <v>5</v>
      </c>
      <c r="I162" s="145"/>
      <c r="J162" s="146">
        <f>ROUND(I162*H162,2)</f>
        <v>0</v>
      </c>
      <c r="K162" s="142" t="s">
        <v>133</v>
      </c>
      <c r="L162" s="33"/>
      <c r="M162" s="147" t="s">
        <v>1</v>
      </c>
      <c r="N162" s="148" t="s">
        <v>40</v>
      </c>
      <c r="O162" s="58"/>
      <c r="P162" s="149">
        <f>O162*H162</f>
        <v>0</v>
      </c>
      <c r="Q162" s="149">
        <v>0.0389</v>
      </c>
      <c r="R162" s="149">
        <f>Q162*H162</f>
        <v>0.19449999999999998</v>
      </c>
      <c r="S162" s="149">
        <v>0</v>
      </c>
      <c r="T162" s="150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1" t="s">
        <v>134</v>
      </c>
      <c r="AT162" s="151" t="s">
        <v>129</v>
      </c>
      <c r="AU162" s="151" t="s">
        <v>135</v>
      </c>
      <c r="AY162" s="17" t="s">
        <v>126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7" t="s">
        <v>135</v>
      </c>
      <c r="BK162" s="152">
        <f>ROUND(I162*H162,2)</f>
        <v>0</v>
      </c>
      <c r="BL162" s="17" t="s">
        <v>134</v>
      </c>
      <c r="BM162" s="151" t="s">
        <v>175</v>
      </c>
    </row>
    <row r="163" spans="1:65" s="2" customFormat="1" ht="24.2" customHeight="1">
      <c r="A163" s="32"/>
      <c r="B163" s="139"/>
      <c r="C163" s="140" t="s">
        <v>176</v>
      </c>
      <c r="D163" s="140" t="s">
        <v>129</v>
      </c>
      <c r="E163" s="141" t="s">
        <v>177</v>
      </c>
      <c r="F163" s="142" t="s">
        <v>178</v>
      </c>
      <c r="G163" s="143" t="s">
        <v>179</v>
      </c>
      <c r="H163" s="144">
        <v>11.6</v>
      </c>
      <c r="I163" s="145"/>
      <c r="J163" s="146">
        <f>ROUND(I163*H163,2)</f>
        <v>0</v>
      </c>
      <c r="K163" s="142" t="s">
        <v>133</v>
      </c>
      <c r="L163" s="33"/>
      <c r="M163" s="147" t="s">
        <v>1</v>
      </c>
      <c r="N163" s="148" t="s">
        <v>40</v>
      </c>
      <c r="O163" s="58"/>
      <c r="P163" s="149">
        <f>O163*H163</f>
        <v>0</v>
      </c>
      <c r="Q163" s="149">
        <v>0.0015</v>
      </c>
      <c r="R163" s="149">
        <f>Q163*H163</f>
        <v>0.0174</v>
      </c>
      <c r="S163" s="149">
        <v>0</v>
      </c>
      <c r="T163" s="150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1" t="s">
        <v>134</v>
      </c>
      <c r="AT163" s="151" t="s">
        <v>129</v>
      </c>
      <c r="AU163" s="151" t="s">
        <v>135</v>
      </c>
      <c r="AY163" s="17" t="s">
        <v>126</v>
      </c>
      <c r="BE163" s="152">
        <f>IF(N163="základní",J163,0)</f>
        <v>0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7" t="s">
        <v>135</v>
      </c>
      <c r="BK163" s="152">
        <f>ROUND(I163*H163,2)</f>
        <v>0</v>
      </c>
      <c r="BL163" s="17" t="s">
        <v>134</v>
      </c>
      <c r="BM163" s="151" t="s">
        <v>180</v>
      </c>
    </row>
    <row r="164" spans="2:51" s="15" customFormat="1" ht="12">
      <c r="B164" s="170"/>
      <c r="D164" s="154" t="s">
        <v>137</v>
      </c>
      <c r="E164" s="171" t="s">
        <v>1</v>
      </c>
      <c r="F164" s="172" t="s">
        <v>181</v>
      </c>
      <c r="H164" s="171" t="s">
        <v>1</v>
      </c>
      <c r="I164" s="173"/>
      <c r="L164" s="170"/>
      <c r="M164" s="174"/>
      <c r="N164" s="175"/>
      <c r="O164" s="175"/>
      <c r="P164" s="175"/>
      <c r="Q164" s="175"/>
      <c r="R164" s="175"/>
      <c r="S164" s="175"/>
      <c r="T164" s="176"/>
      <c r="AT164" s="171" t="s">
        <v>137</v>
      </c>
      <c r="AU164" s="171" t="s">
        <v>135</v>
      </c>
      <c r="AV164" s="15" t="s">
        <v>82</v>
      </c>
      <c r="AW164" s="15" t="s">
        <v>30</v>
      </c>
      <c r="AX164" s="15" t="s">
        <v>74</v>
      </c>
      <c r="AY164" s="171" t="s">
        <v>126</v>
      </c>
    </row>
    <row r="165" spans="2:51" s="13" customFormat="1" ht="12">
      <c r="B165" s="153"/>
      <c r="D165" s="154" t="s">
        <v>137</v>
      </c>
      <c r="E165" s="155" t="s">
        <v>1</v>
      </c>
      <c r="F165" s="156" t="s">
        <v>182</v>
      </c>
      <c r="H165" s="157">
        <v>11.6</v>
      </c>
      <c r="I165" s="158"/>
      <c r="L165" s="153"/>
      <c r="M165" s="159"/>
      <c r="N165" s="160"/>
      <c r="O165" s="160"/>
      <c r="P165" s="160"/>
      <c r="Q165" s="160"/>
      <c r="R165" s="160"/>
      <c r="S165" s="160"/>
      <c r="T165" s="161"/>
      <c r="AT165" s="155" t="s">
        <v>137</v>
      </c>
      <c r="AU165" s="155" t="s">
        <v>135</v>
      </c>
      <c r="AV165" s="13" t="s">
        <v>135</v>
      </c>
      <c r="AW165" s="13" t="s">
        <v>30</v>
      </c>
      <c r="AX165" s="13" t="s">
        <v>82</v>
      </c>
      <c r="AY165" s="155" t="s">
        <v>126</v>
      </c>
    </row>
    <row r="166" spans="1:65" s="2" customFormat="1" ht="16.5" customHeight="1">
      <c r="A166" s="32"/>
      <c r="B166" s="139"/>
      <c r="C166" s="140" t="s">
        <v>183</v>
      </c>
      <c r="D166" s="140" t="s">
        <v>129</v>
      </c>
      <c r="E166" s="141" t="s">
        <v>184</v>
      </c>
      <c r="F166" s="142" t="s">
        <v>185</v>
      </c>
      <c r="G166" s="143" t="s">
        <v>179</v>
      </c>
      <c r="H166" s="144">
        <v>32.6</v>
      </c>
      <c r="I166" s="145"/>
      <c r="J166" s="146">
        <f>ROUND(I166*H166,2)</f>
        <v>0</v>
      </c>
      <c r="K166" s="142" t="s">
        <v>1</v>
      </c>
      <c r="L166" s="33"/>
      <c r="M166" s="147" t="s">
        <v>1</v>
      </c>
      <c r="N166" s="148" t="s">
        <v>40</v>
      </c>
      <c r="O166" s="58"/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1" t="s">
        <v>134</v>
      </c>
      <c r="AT166" s="151" t="s">
        <v>129</v>
      </c>
      <c r="AU166" s="151" t="s">
        <v>135</v>
      </c>
      <c r="AY166" s="17" t="s">
        <v>126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7" t="s">
        <v>135</v>
      </c>
      <c r="BK166" s="152">
        <f>ROUND(I166*H166,2)</f>
        <v>0</v>
      </c>
      <c r="BL166" s="17" t="s">
        <v>134</v>
      </c>
      <c r="BM166" s="151" t="s">
        <v>186</v>
      </c>
    </row>
    <row r="167" spans="2:51" s="13" customFormat="1" ht="12">
      <c r="B167" s="153"/>
      <c r="D167" s="154" t="s">
        <v>137</v>
      </c>
      <c r="E167" s="155" t="s">
        <v>1</v>
      </c>
      <c r="F167" s="156" t="s">
        <v>187</v>
      </c>
      <c r="H167" s="157">
        <v>21.5</v>
      </c>
      <c r="I167" s="158"/>
      <c r="L167" s="153"/>
      <c r="M167" s="159"/>
      <c r="N167" s="160"/>
      <c r="O167" s="160"/>
      <c r="P167" s="160"/>
      <c r="Q167" s="160"/>
      <c r="R167" s="160"/>
      <c r="S167" s="160"/>
      <c r="T167" s="161"/>
      <c r="AT167" s="155" t="s">
        <v>137</v>
      </c>
      <c r="AU167" s="155" t="s">
        <v>135</v>
      </c>
      <c r="AV167" s="13" t="s">
        <v>135</v>
      </c>
      <c r="AW167" s="13" t="s">
        <v>30</v>
      </c>
      <c r="AX167" s="13" t="s">
        <v>74</v>
      </c>
      <c r="AY167" s="155" t="s">
        <v>126</v>
      </c>
    </row>
    <row r="168" spans="2:51" s="13" customFormat="1" ht="12">
      <c r="B168" s="153"/>
      <c r="D168" s="154" t="s">
        <v>137</v>
      </c>
      <c r="E168" s="155" t="s">
        <v>1</v>
      </c>
      <c r="F168" s="156" t="s">
        <v>188</v>
      </c>
      <c r="H168" s="157">
        <v>11.1</v>
      </c>
      <c r="I168" s="158"/>
      <c r="L168" s="153"/>
      <c r="M168" s="159"/>
      <c r="N168" s="160"/>
      <c r="O168" s="160"/>
      <c r="P168" s="160"/>
      <c r="Q168" s="160"/>
      <c r="R168" s="160"/>
      <c r="S168" s="160"/>
      <c r="T168" s="161"/>
      <c r="AT168" s="155" t="s">
        <v>137</v>
      </c>
      <c r="AU168" s="155" t="s">
        <v>135</v>
      </c>
      <c r="AV168" s="13" t="s">
        <v>135</v>
      </c>
      <c r="AW168" s="13" t="s">
        <v>30</v>
      </c>
      <c r="AX168" s="13" t="s">
        <v>74</v>
      </c>
      <c r="AY168" s="155" t="s">
        <v>126</v>
      </c>
    </row>
    <row r="169" spans="2:51" s="14" customFormat="1" ht="12">
      <c r="B169" s="162"/>
      <c r="D169" s="154" t="s">
        <v>137</v>
      </c>
      <c r="E169" s="163" t="s">
        <v>1</v>
      </c>
      <c r="F169" s="164" t="s">
        <v>141</v>
      </c>
      <c r="H169" s="165">
        <v>32.6</v>
      </c>
      <c r="I169" s="166"/>
      <c r="L169" s="162"/>
      <c r="M169" s="167"/>
      <c r="N169" s="168"/>
      <c r="O169" s="168"/>
      <c r="P169" s="168"/>
      <c r="Q169" s="168"/>
      <c r="R169" s="168"/>
      <c r="S169" s="168"/>
      <c r="T169" s="169"/>
      <c r="AT169" s="163" t="s">
        <v>137</v>
      </c>
      <c r="AU169" s="163" t="s">
        <v>135</v>
      </c>
      <c r="AV169" s="14" t="s">
        <v>134</v>
      </c>
      <c r="AW169" s="14" t="s">
        <v>30</v>
      </c>
      <c r="AX169" s="14" t="s">
        <v>82</v>
      </c>
      <c r="AY169" s="163" t="s">
        <v>126</v>
      </c>
    </row>
    <row r="170" spans="1:65" s="2" customFormat="1" ht="24.2" customHeight="1">
      <c r="A170" s="32"/>
      <c r="B170" s="139"/>
      <c r="C170" s="177" t="s">
        <v>189</v>
      </c>
      <c r="D170" s="177" t="s">
        <v>190</v>
      </c>
      <c r="E170" s="178" t="s">
        <v>191</v>
      </c>
      <c r="F170" s="179" t="s">
        <v>192</v>
      </c>
      <c r="G170" s="180" t="s">
        <v>179</v>
      </c>
      <c r="H170" s="181">
        <v>23.65</v>
      </c>
      <c r="I170" s="182"/>
      <c r="J170" s="183">
        <f>ROUND(I170*H170,2)</f>
        <v>0</v>
      </c>
      <c r="K170" s="179" t="s">
        <v>133</v>
      </c>
      <c r="L170" s="184"/>
      <c r="M170" s="185" t="s">
        <v>1</v>
      </c>
      <c r="N170" s="186" t="s">
        <v>40</v>
      </c>
      <c r="O170" s="58"/>
      <c r="P170" s="149">
        <f>O170*H170</f>
        <v>0</v>
      </c>
      <c r="Q170" s="149">
        <v>0.0001</v>
      </c>
      <c r="R170" s="149">
        <f>Q170*H170</f>
        <v>0.002365</v>
      </c>
      <c r="S170" s="149">
        <v>0</v>
      </c>
      <c r="T170" s="150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1" t="s">
        <v>172</v>
      </c>
      <c r="AT170" s="151" t="s">
        <v>190</v>
      </c>
      <c r="AU170" s="151" t="s">
        <v>135</v>
      </c>
      <c r="AY170" s="17" t="s">
        <v>126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7" t="s">
        <v>135</v>
      </c>
      <c r="BK170" s="152">
        <f>ROUND(I170*H170,2)</f>
        <v>0</v>
      </c>
      <c r="BL170" s="17" t="s">
        <v>134</v>
      </c>
      <c r="BM170" s="151" t="s">
        <v>193</v>
      </c>
    </row>
    <row r="171" spans="2:51" s="13" customFormat="1" ht="12">
      <c r="B171" s="153"/>
      <c r="D171" s="154" t="s">
        <v>137</v>
      </c>
      <c r="E171" s="155" t="s">
        <v>1</v>
      </c>
      <c r="F171" s="156" t="s">
        <v>194</v>
      </c>
      <c r="H171" s="157">
        <v>23.65</v>
      </c>
      <c r="I171" s="158"/>
      <c r="L171" s="153"/>
      <c r="M171" s="159"/>
      <c r="N171" s="160"/>
      <c r="O171" s="160"/>
      <c r="P171" s="160"/>
      <c r="Q171" s="160"/>
      <c r="R171" s="160"/>
      <c r="S171" s="160"/>
      <c r="T171" s="161"/>
      <c r="AT171" s="155" t="s">
        <v>137</v>
      </c>
      <c r="AU171" s="155" t="s">
        <v>135</v>
      </c>
      <c r="AV171" s="13" t="s">
        <v>135</v>
      </c>
      <c r="AW171" s="13" t="s">
        <v>30</v>
      </c>
      <c r="AX171" s="13" t="s">
        <v>82</v>
      </c>
      <c r="AY171" s="155" t="s">
        <v>126</v>
      </c>
    </row>
    <row r="172" spans="1:65" s="2" customFormat="1" ht="24.2" customHeight="1">
      <c r="A172" s="32"/>
      <c r="B172" s="139"/>
      <c r="C172" s="177" t="s">
        <v>195</v>
      </c>
      <c r="D172" s="177" t="s">
        <v>190</v>
      </c>
      <c r="E172" s="178" t="s">
        <v>196</v>
      </c>
      <c r="F172" s="179" t="s">
        <v>197</v>
      </c>
      <c r="G172" s="180" t="s">
        <v>179</v>
      </c>
      <c r="H172" s="181">
        <v>11.55</v>
      </c>
      <c r="I172" s="182"/>
      <c r="J172" s="183">
        <f>ROUND(I172*H172,2)</f>
        <v>0</v>
      </c>
      <c r="K172" s="179" t="s">
        <v>133</v>
      </c>
      <c r="L172" s="184"/>
      <c r="M172" s="185" t="s">
        <v>1</v>
      </c>
      <c r="N172" s="186" t="s">
        <v>40</v>
      </c>
      <c r="O172" s="58"/>
      <c r="P172" s="149">
        <f>O172*H172</f>
        <v>0</v>
      </c>
      <c r="Q172" s="149">
        <v>4E-05</v>
      </c>
      <c r="R172" s="149">
        <f>Q172*H172</f>
        <v>0.00046200000000000006</v>
      </c>
      <c r="S172" s="149">
        <v>0</v>
      </c>
      <c r="T172" s="150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1" t="s">
        <v>172</v>
      </c>
      <c r="AT172" s="151" t="s">
        <v>190</v>
      </c>
      <c r="AU172" s="151" t="s">
        <v>135</v>
      </c>
      <c r="AY172" s="17" t="s">
        <v>126</v>
      </c>
      <c r="BE172" s="152">
        <f>IF(N172="základní",J172,0)</f>
        <v>0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7" t="s">
        <v>135</v>
      </c>
      <c r="BK172" s="152">
        <f>ROUND(I172*H172,2)</f>
        <v>0</v>
      </c>
      <c r="BL172" s="17" t="s">
        <v>134</v>
      </c>
      <c r="BM172" s="151" t="s">
        <v>198</v>
      </c>
    </row>
    <row r="173" spans="2:51" s="13" customFormat="1" ht="12">
      <c r="B173" s="153"/>
      <c r="D173" s="154" t="s">
        <v>137</v>
      </c>
      <c r="E173" s="155" t="s">
        <v>1</v>
      </c>
      <c r="F173" s="156" t="s">
        <v>199</v>
      </c>
      <c r="H173" s="157">
        <v>11.55</v>
      </c>
      <c r="I173" s="158"/>
      <c r="L173" s="153"/>
      <c r="M173" s="159"/>
      <c r="N173" s="160"/>
      <c r="O173" s="160"/>
      <c r="P173" s="160"/>
      <c r="Q173" s="160"/>
      <c r="R173" s="160"/>
      <c r="S173" s="160"/>
      <c r="T173" s="161"/>
      <c r="AT173" s="155" t="s">
        <v>137</v>
      </c>
      <c r="AU173" s="155" t="s">
        <v>135</v>
      </c>
      <c r="AV173" s="13" t="s">
        <v>135</v>
      </c>
      <c r="AW173" s="13" t="s">
        <v>30</v>
      </c>
      <c r="AX173" s="13" t="s">
        <v>82</v>
      </c>
      <c r="AY173" s="155" t="s">
        <v>126</v>
      </c>
    </row>
    <row r="174" spans="1:65" s="2" customFormat="1" ht="21.75" customHeight="1">
      <c r="A174" s="32"/>
      <c r="B174" s="139"/>
      <c r="C174" s="140" t="s">
        <v>200</v>
      </c>
      <c r="D174" s="140" t="s">
        <v>129</v>
      </c>
      <c r="E174" s="141" t="s">
        <v>201</v>
      </c>
      <c r="F174" s="142" t="s">
        <v>202</v>
      </c>
      <c r="G174" s="143" t="s">
        <v>203</v>
      </c>
      <c r="H174" s="144">
        <v>2</v>
      </c>
      <c r="I174" s="145"/>
      <c r="J174" s="146">
        <f>ROUND(I174*H174,2)</f>
        <v>0</v>
      </c>
      <c r="K174" s="142" t="s">
        <v>133</v>
      </c>
      <c r="L174" s="33"/>
      <c r="M174" s="147" t="s">
        <v>1</v>
      </c>
      <c r="N174" s="148" t="s">
        <v>40</v>
      </c>
      <c r="O174" s="58"/>
      <c r="P174" s="149">
        <f>O174*H174</f>
        <v>0</v>
      </c>
      <c r="Q174" s="149">
        <v>0.04684</v>
      </c>
      <c r="R174" s="149">
        <f>Q174*H174</f>
        <v>0.09368</v>
      </c>
      <c r="S174" s="149">
        <v>0</v>
      </c>
      <c r="T174" s="150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1" t="s">
        <v>134</v>
      </c>
      <c r="AT174" s="151" t="s">
        <v>129</v>
      </c>
      <c r="AU174" s="151" t="s">
        <v>135</v>
      </c>
      <c r="AY174" s="17" t="s">
        <v>126</v>
      </c>
      <c r="BE174" s="152">
        <f>IF(N174="základní",J174,0)</f>
        <v>0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7" t="s">
        <v>135</v>
      </c>
      <c r="BK174" s="152">
        <f>ROUND(I174*H174,2)</f>
        <v>0</v>
      </c>
      <c r="BL174" s="17" t="s">
        <v>134</v>
      </c>
      <c r="BM174" s="151" t="s">
        <v>204</v>
      </c>
    </row>
    <row r="175" spans="1:65" s="2" customFormat="1" ht="24.2" customHeight="1">
      <c r="A175" s="32"/>
      <c r="B175" s="139"/>
      <c r="C175" s="177" t="s">
        <v>205</v>
      </c>
      <c r="D175" s="177" t="s">
        <v>190</v>
      </c>
      <c r="E175" s="178" t="s">
        <v>206</v>
      </c>
      <c r="F175" s="179" t="s">
        <v>207</v>
      </c>
      <c r="G175" s="180" t="s">
        <v>203</v>
      </c>
      <c r="H175" s="181">
        <v>2</v>
      </c>
      <c r="I175" s="182"/>
      <c r="J175" s="183">
        <f>ROUND(I175*H175,2)</f>
        <v>0</v>
      </c>
      <c r="K175" s="179" t="s">
        <v>133</v>
      </c>
      <c r="L175" s="184"/>
      <c r="M175" s="185" t="s">
        <v>1</v>
      </c>
      <c r="N175" s="186" t="s">
        <v>40</v>
      </c>
      <c r="O175" s="58"/>
      <c r="P175" s="149">
        <f>O175*H175</f>
        <v>0</v>
      </c>
      <c r="Q175" s="149">
        <v>0.01521</v>
      </c>
      <c r="R175" s="149">
        <f>Q175*H175</f>
        <v>0.03042</v>
      </c>
      <c r="S175" s="149">
        <v>0</v>
      </c>
      <c r="T175" s="150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1" t="s">
        <v>172</v>
      </c>
      <c r="AT175" s="151" t="s">
        <v>190</v>
      </c>
      <c r="AU175" s="151" t="s">
        <v>135</v>
      </c>
      <c r="AY175" s="17" t="s">
        <v>126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7" t="s">
        <v>135</v>
      </c>
      <c r="BK175" s="152">
        <f>ROUND(I175*H175,2)</f>
        <v>0</v>
      </c>
      <c r="BL175" s="17" t="s">
        <v>134</v>
      </c>
      <c r="BM175" s="151" t="s">
        <v>208</v>
      </c>
    </row>
    <row r="176" spans="1:65" s="2" customFormat="1" ht="24.2" customHeight="1">
      <c r="A176" s="32"/>
      <c r="B176" s="139"/>
      <c r="C176" s="140" t="s">
        <v>8</v>
      </c>
      <c r="D176" s="140" t="s">
        <v>129</v>
      </c>
      <c r="E176" s="141" t="s">
        <v>209</v>
      </c>
      <c r="F176" s="142" t="s">
        <v>210</v>
      </c>
      <c r="G176" s="143" t="s">
        <v>203</v>
      </c>
      <c r="H176" s="144">
        <v>1</v>
      </c>
      <c r="I176" s="145"/>
      <c r="J176" s="146">
        <f>ROUND(I176*H176,2)</f>
        <v>0</v>
      </c>
      <c r="K176" s="142" t="s">
        <v>133</v>
      </c>
      <c r="L176" s="33"/>
      <c r="M176" s="147" t="s">
        <v>1</v>
      </c>
      <c r="N176" s="148" t="s">
        <v>40</v>
      </c>
      <c r="O176" s="58"/>
      <c r="P176" s="149">
        <f>O176*H176</f>
        <v>0</v>
      </c>
      <c r="Q176" s="149">
        <v>0.4417</v>
      </c>
      <c r="R176" s="149">
        <f>Q176*H176</f>
        <v>0.4417</v>
      </c>
      <c r="S176" s="149">
        <v>0</v>
      </c>
      <c r="T176" s="150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1" t="s">
        <v>134</v>
      </c>
      <c r="AT176" s="151" t="s">
        <v>129</v>
      </c>
      <c r="AU176" s="151" t="s">
        <v>135</v>
      </c>
      <c r="AY176" s="17" t="s">
        <v>126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7" t="s">
        <v>135</v>
      </c>
      <c r="BK176" s="152">
        <f>ROUND(I176*H176,2)</f>
        <v>0</v>
      </c>
      <c r="BL176" s="17" t="s">
        <v>134</v>
      </c>
      <c r="BM176" s="151" t="s">
        <v>211</v>
      </c>
    </row>
    <row r="177" spans="1:65" s="2" customFormat="1" ht="37.9" customHeight="1">
      <c r="A177" s="32"/>
      <c r="B177" s="139"/>
      <c r="C177" s="177" t="s">
        <v>212</v>
      </c>
      <c r="D177" s="177" t="s">
        <v>190</v>
      </c>
      <c r="E177" s="178" t="s">
        <v>213</v>
      </c>
      <c r="F177" s="179" t="s">
        <v>214</v>
      </c>
      <c r="G177" s="180" t="s">
        <v>203</v>
      </c>
      <c r="H177" s="181">
        <v>1</v>
      </c>
      <c r="I177" s="182"/>
      <c r="J177" s="183">
        <f>ROUND(I177*H177,2)</f>
        <v>0</v>
      </c>
      <c r="K177" s="179" t="s">
        <v>133</v>
      </c>
      <c r="L177" s="184"/>
      <c r="M177" s="185" t="s">
        <v>1</v>
      </c>
      <c r="N177" s="186" t="s">
        <v>40</v>
      </c>
      <c r="O177" s="58"/>
      <c r="P177" s="149">
        <f>O177*H177</f>
        <v>0</v>
      </c>
      <c r="Q177" s="149">
        <v>0.01793</v>
      </c>
      <c r="R177" s="149">
        <f>Q177*H177</f>
        <v>0.01793</v>
      </c>
      <c r="S177" s="149">
        <v>0</v>
      </c>
      <c r="T177" s="150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1" t="s">
        <v>172</v>
      </c>
      <c r="AT177" s="151" t="s">
        <v>190</v>
      </c>
      <c r="AU177" s="151" t="s">
        <v>135</v>
      </c>
      <c r="AY177" s="17" t="s">
        <v>126</v>
      </c>
      <c r="BE177" s="152">
        <f>IF(N177="základní",J177,0)</f>
        <v>0</v>
      </c>
      <c r="BF177" s="152">
        <f>IF(N177="snížená",J177,0)</f>
        <v>0</v>
      </c>
      <c r="BG177" s="152">
        <f>IF(N177="zákl. přenesená",J177,0)</f>
        <v>0</v>
      </c>
      <c r="BH177" s="152">
        <f>IF(N177="sníž. přenesená",J177,0)</f>
        <v>0</v>
      </c>
      <c r="BI177" s="152">
        <f>IF(N177="nulová",J177,0)</f>
        <v>0</v>
      </c>
      <c r="BJ177" s="17" t="s">
        <v>135</v>
      </c>
      <c r="BK177" s="152">
        <f>ROUND(I177*H177,2)</f>
        <v>0</v>
      </c>
      <c r="BL177" s="17" t="s">
        <v>134</v>
      </c>
      <c r="BM177" s="151" t="s">
        <v>215</v>
      </c>
    </row>
    <row r="178" spans="2:63" s="12" customFormat="1" ht="22.9" customHeight="1">
      <c r="B178" s="126"/>
      <c r="D178" s="127" t="s">
        <v>73</v>
      </c>
      <c r="E178" s="137" t="s">
        <v>176</v>
      </c>
      <c r="F178" s="137" t="s">
        <v>216</v>
      </c>
      <c r="I178" s="129"/>
      <c r="J178" s="138">
        <f>BK178</f>
        <v>0</v>
      </c>
      <c r="L178" s="126"/>
      <c r="M178" s="131"/>
      <c r="N178" s="132"/>
      <c r="O178" s="132"/>
      <c r="P178" s="133">
        <f>SUM(P179:P188)</f>
        <v>0</v>
      </c>
      <c r="Q178" s="132"/>
      <c r="R178" s="133">
        <f>SUM(R179:R188)</f>
        <v>0.0049028000000000006</v>
      </c>
      <c r="S178" s="132"/>
      <c r="T178" s="134">
        <f>SUM(T179:T188)</f>
        <v>0.642</v>
      </c>
      <c r="AR178" s="127" t="s">
        <v>82</v>
      </c>
      <c r="AT178" s="135" t="s">
        <v>73</v>
      </c>
      <c r="AU178" s="135" t="s">
        <v>82</v>
      </c>
      <c r="AY178" s="127" t="s">
        <v>126</v>
      </c>
      <c r="BK178" s="136">
        <f>SUM(BK179:BK188)</f>
        <v>0</v>
      </c>
    </row>
    <row r="179" spans="1:65" s="2" customFormat="1" ht="24.2" customHeight="1">
      <c r="A179" s="32"/>
      <c r="B179" s="139"/>
      <c r="C179" s="140" t="s">
        <v>217</v>
      </c>
      <c r="D179" s="140" t="s">
        <v>129</v>
      </c>
      <c r="E179" s="141" t="s">
        <v>218</v>
      </c>
      <c r="F179" s="142" t="s">
        <v>219</v>
      </c>
      <c r="G179" s="143" t="s">
        <v>132</v>
      </c>
      <c r="H179" s="144">
        <v>45.07</v>
      </c>
      <c r="I179" s="145"/>
      <c r="J179" s="146">
        <f>ROUND(I179*H179,2)</f>
        <v>0</v>
      </c>
      <c r="K179" s="142" t="s">
        <v>133</v>
      </c>
      <c r="L179" s="33"/>
      <c r="M179" s="147" t="s">
        <v>1</v>
      </c>
      <c r="N179" s="148" t="s">
        <v>40</v>
      </c>
      <c r="O179" s="58"/>
      <c r="P179" s="149">
        <f>O179*H179</f>
        <v>0</v>
      </c>
      <c r="Q179" s="149">
        <v>4E-05</v>
      </c>
      <c r="R179" s="149">
        <f>Q179*H179</f>
        <v>0.0018028000000000002</v>
      </c>
      <c r="S179" s="149">
        <v>0</v>
      </c>
      <c r="T179" s="150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1" t="s">
        <v>134</v>
      </c>
      <c r="AT179" s="151" t="s">
        <v>129</v>
      </c>
      <c r="AU179" s="151" t="s">
        <v>135</v>
      </c>
      <c r="AY179" s="17" t="s">
        <v>126</v>
      </c>
      <c r="BE179" s="152">
        <f>IF(N179="základní",J179,0)</f>
        <v>0</v>
      </c>
      <c r="BF179" s="152">
        <f>IF(N179="snížená",J179,0)</f>
        <v>0</v>
      </c>
      <c r="BG179" s="152">
        <f>IF(N179="zákl. přenesená",J179,0)</f>
        <v>0</v>
      </c>
      <c r="BH179" s="152">
        <f>IF(N179="sníž. přenesená",J179,0)</f>
        <v>0</v>
      </c>
      <c r="BI179" s="152">
        <f>IF(N179="nulová",J179,0)</f>
        <v>0</v>
      </c>
      <c r="BJ179" s="17" t="s">
        <v>135</v>
      </c>
      <c r="BK179" s="152">
        <f>ROUND(I179*H179,2)</f>
        <v>0</v>
      </c>
      <c r="BL179" s="17" t="s">
        <v>134</v>
      </c>
      <c r="BM179" s="151" t="s">
        <v>220</v>
      </c>
    </row>
    <row r="180" spans="2:51" s="13" customFormat="1" ht="12">
      <c r="B180" s="153"/>
      <c r="D180" s="154" t="s">
        <v>137</v>
      </c>
      <c r="E180" s="155" t="s">
        <v>1</v>
      </c>
      <c r="F180" s="156" t="s">
        <v>145</v>
      </c>
      <c r="H180" s="157">
        <v>20.655</v>
      </c>
      <c r="I180" s="158"/>
      <c r="L180" s="153"/>
      <c r="M180" s="159"/>
      <c r="N180" s="160"/>
      <c r="O180" s="160"/>
      <c r="P180" s="160"/>
      <c r="Q180" s="160"/>
      <c r="R180" s="160"/>
      <c r="S180" s="160"/>
      <c r="T180" s="161"/>
      <c r="AT180" s="155" t="s">
        <v>137</v>
      </c>
      <c r="AU180" s="155" t="s">
        <v>135</v>
      </c>
      <c r="AV180" s="13" t="s">
        <v>135</v>
      </c>
      <c r="AW180" s="13" t="s">
        <v>30</v>
      </c>
      <c r="AX180" s="13" t="s">
        <v>74</v>
      </c>
      <c r="AY180" s="155" t="s">
        <v>126</v>
      </c>
    </row>
    <row r="181" spans="2:51" s="13" customFormat="1" ht="12">
      <c r="B181" s="153"/>
      <c r="D181" s="154" t="s">
        <v>137</v>
      </c>
      <c r="E181" s="155" t="s">
        <v>1</v>
      </c>
      <c r="F181" s="156" t="s">
        <v>146</v>
      </c>
      <c r="H181" s="157">
        <v>3.61</v>
      </c>
      <c r="I181" s="158"/>
      <c r="L181" s="153"/>
      <c r="M181" s="159"/>
      <c r="N181" s="160"/>
      <c r="O181" s="160"/>
      <c r="P181" s="160"/>
      <c r="Q181" s="160"/>
      <c r="R181" s="160"/>
      <c r="S181" s="160"/>
      <c r="T181" s="161"/>
      <c r="AT181" s="155" t="s">
        <v>137</v>
      </c>
      <c r="AU181" s="155" t="s">
        <v>135</v>
      </c>
      <c r="AV181" s="13" t="s">
        <v>135</v>
      </c>
      <c r="AW181" s="13" t="s">
        <v>30</v>
      </c>
      <c r="AX181" s="13" t="s">
        <v>74</v>
      </c>
      <c r="AY181" s="155" t="s">
        <v>126</v>
      </c>
    </row>
    <row r="182" spans="2:51" s="13" customFormat="1" ht="12">
      <c r="B182" s="153"/>
      <c r="D182" s="154" t="s">
        <v>137</v>
      </c>
      <c r="E182" s="155" t="s">
        <v>1</v>
      </c>
      <c r="F182" s="156" t="s">
        <v>221</v>
      </c>
      <c r="H182" s="157">
        <v>3.99</v>
      </c>
      <c r="I182" s="158"/>
      <c r="L182" s="153"/>
      <c r="M182" s="159"/>
      <c r="N182" s="160"/>
      <c r="O182" s="160"/>
      <c r="P182" s="160"/>
      <c r="Q182" s="160"/>
      <c r="R182" s="160"/>
      <c r="S182" s="160"/>
      <c r="T182" s="161"/>
      <c r="AT182" s="155" t="s">
        <v>137</v>
      </c>
      <c r="AU182" s="155" t="s">
        <v>135</v>
      </c>
      <c r="AV182" s="13" t="s">
        <v>135</v>
      </c>
      <c r="AW182" s="13" t="s">
        <v>30</v>
      </c>
      <c r="AX182" s="13" t="s">
        <v>74</v>
      </c>
      <c r="AY182" s="155" t="s">
        <v>126</v>
      </c>
    </row>
    <row r="183" spans="2:51" s="13" customFormat="1" ht="12">
      <c r="B183" s="153"/>
      <c r="D183" s="154" t="s">
        <v>137</v>
      </c>
      <c r="E183" s="155" t="s">
        <v>1</v>
      </c>
      <c r="F183" s="156" t="s">
        <v>222</v>
      </c>
      <c r="H183" s="157">
        <v>16.815</v>
      </c>
      <c r="I183" s="158"/>
      <c r="L183" s="153"/>
      <c r="M183" s="159"/>
      <c r="N183" s="160"/>
      <c r="O183" s="160"/>
      <c r="P183" s="160"/>
      <c r="Q183" s="160"/>
      <c r="R183" s="160"/>
      <c r="S183" s="160"/>
      <c r="T183" s="161"/>
      <c r="AT183" s="155" t="s">
        <v>137</v>
      </c>
      <c r="AU183" s="155" t="s">
        <v>135</v>
      </c>
      <c r="AV183" s="13" t="s">
        <v>135</v>
      </c>
      <c r="AW183" s="13" t="s">
        <v>30</v>
      </c>
      <c r="AX183" s="13" t="s">
        <v>74</v>
      </c>
      <c r="AY183" s="155" t="s">
        <v>126</v>
      </c>
    </row>
    <row r="184" spans="2:51" s="14" customFormat="1" ht="12">
      <c r="B184" s="162"/>
      <c r="D184" s="154" t="s">
        <v>137</v>
      </c>
      <c r="E184" s="163" t="s">
        <v>1</v>
      </c>
      <c r="F184" s="164" t="s">
        <v>141</v>
      </c>
      <c r="H184" s="165">
        <v>45.07000000000001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3" t="s">
        <v>137</v>
      </c>
      <c r="AU184" s="163" t="s">
        <v>135</v>
      </c>
      <c r="AV184" s="14" t="s">
        <v>134</v>
      </c>
      <c r="AW184" s="14" t="s">
        <v>30</v>
      </c>
      <c r="AX184" s="14" t="s">
        <v>82</v>
      </c>
      <c r="AY184" s="163" t="s">
        <v>126</v>
      </c>
    </row>
    <row r="185" spans="1:65" s="2" customFormat="1" ht="21.75" customHeight="1">
      <c r="A185" s="32"/>
      <c r="B185" s="139"/>
      <c r="C185" s="140" t="s">
        <v>223</v>
      </c>
      <c r="D185" s="140" t="s">
        <v>129</v>
      </c>
      <c r="E185" s="141" t="s">
        <v>224</v>
      </c>
      <c r="F185" s="142" t="s">
        <v>225</v>
      </c>
      <c r="G185" s="143" t="s">
        <v>132</v>
      </c>
      <c r="H185" s="144">
        <v>6</v>
      </c>
      <c r="I185" s="145"/>
      <c r="J185" s="146">
        <f>ROUND(I185*H185,2)</f>
        <v>0</v>
      </c>
      <c r="K185" s="142" t="s">
        <v>133</v>
      </c>
      <c r="L185" s="33"/>
      <c r="M185" s="147" t="s">
        <v>1</v>
      </c>
      <c r="N185" s="148" t="s">
        <v>40</v>
      </c>
      <c r="O185" s="58"/>
      <c r="P185" s="149">
        <f>O185*H185</f>
        <v>0</v>
      </c>
      <c r="Q185" s="149">
        <v>0</v>
      </c>
      <c r="R185" s="149">
        <f>Q185*H185</f>
        <v>0</v>
      </c>
      <c r="S185" s="149">
        <v>0.076</v>
      </c>
      <c r="T185" s="150">
        <f>S185*H185</f>
        <v>0.45599999999999996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1" t="s">
        <v>134</v>
      </c>
      <c r="AT185" s="151" t="s">
        <v>129</v>
      </c>
      <c r="AU185" s="151" t="s">
        <v>135</v>
      </c>
      <c r="AY185" s="17" t="s">
        <v>126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7" t="s">
        <v>135</v>
      </c>
      <c r="BK185" s="152">
        <f>ROUND(I185*H185,2)</f>
        <v>0</v>
      </c>
      <c r="BL185" s="17" t="s">
        <v>134</v>
      </c>
      <c r="BM185" s="151" t="s">
        <v>226</v>
      </c>
    </row>
    <row r="186" spans="2:51" s="13" customFormat="1" ht="12">
      <c r="B186" s="153"/>
      <c r="D186" s="154" t="s">
        <v>137</v>
      </c>
      <c r="E186" s="155" t="s">
        <v>1</v>
      </c>
      <c r="F186" s="156" t="s">
        <v>227</v>
      </c>
      <c r="H186" s="157">
        <v>6</v>
      </c>
      <c r="I186" s="158"/>
      <c r="L186" s="153"/>
      <c r="M186" s="159"/>
      <c r="N186" s="160"/>
      <c r="O186" s="160"/>
      <c r="P186" s="160"/>
      <c r="Q186" s="160"/>
      <c r="R186" s="160"/>
      <c r="S186" s="160"/>
      <c r="T186" s="161"/>
      <c r="AT186" s="155" t="s">
        <v>137</v>
      </c>
      <c r="AU186" s="155" t="s">
        <v>135</v>
      </c>
      <c r="AV186" s="13" t="s">
        <v>135</v>
      </c>
      <c r="AW186" s="13" t="s">
        <v>30</v>
      </c>
      <c r="AX186" s="13" t="s">
        <v>82</v>
      </c>
      <c r="AY186" s="155" t="s">
        <v>126</v>
      </c>
    </row>
    <row r="187" spans="1:65" s="2" customFormat="1" ht="21.75" customHeight="1">
      <c r="A187" s="32"/>
      <c r="B187" s="139"/>
      <c r="C187" s="140" t="s">
        <v>228</v>
      </c>
      <c r="D187" s="140" t="s">
        <v>129</v>
      </c>
      <c r="E187" s="141" t="s">
        <v>229</v>
      </c>
      <c r="F187" s="142" t="s">
        <v>230</v>
      </c>
      <c r="G187" s="143" t="s">
        <v>179</v>
      </c>
      <c r="H187" s="144">
        <v>50</v>
      </c>
      <c r="I187" s="145"/>
      <c r="J187" s="146">
        <f>ROUND(I187*H187,2)</f>
        <v>0</v>
      </c>
      <c r="K187" s="142" t="s">
        <v>133</v>
      </c>
      <c r="L187" s="33"/>
      <c r="M187" s="147" t="s">
        <v>1</v>
      </c>
      <c r="N187" s="148" t="s">
        <v>40</v>
      </c>
      <c r="O187" s="58"/>
      <c r="P187" s="149">
        <f>O187*H187</f>
        <v>0</v>
      </c>
      <c r="Q187" s="149">
        <v>5E-05</v>
      </c>
      <c r="R187" s="149">
        <f>Q187*H187</f>
        <v>0.0025</v>
      </c>
      <c r="S187" s="149">
        <v>0.003</v>
      </c>
      <c r="T187" s="150">
        <f>S187*H187</f>
        <v>0.15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1" t="s">
        <v>134</v>
      </c>
      <c r="AT187" s="151" t="s">
        <v>129</v>
      </c>
      <c r="AU187" s="151" t="s">
        <v>135</v>
      </c>
      <c r="AY187" s="17" t="s">
        <v>126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7" t="s">
        <v>135</v>
      </c>
      <c r="BK187" s="152">
        <f>ROUND(I187*H187,2)</f>
        <v>0</v>
      </c>
      <c r="BL187" s="17" t="s">
        <v>134</v>
      </c>
      <c r="BM187" s="151" t="s">
        <v>231</v>
      </c>
    </row>
    <row r="188" spans="1:65" s="2" customFormat="1" ht="21.75" customHeight="1">
      <c r="A188" s="32"/>
      <c r="B188" s="139"/>
      <c r="C188" s="140" t="s">
        <v>232</v>
      </c>
      <c r="D188" s="140" t="s">
        <v>129</v>
      </c>
      <c r="E188" s="141" t="s">
        <v>233</v>
      </c>
      <c r="F188" s="142" t="s">
        <v>234</v>
      </c>
      <c r="G188" s="143" t="s">
        <v>179</v>
      </c>
      <c r="H188" s="144">
        <v>12</v>
      </c>
      <c r="I188" s="145"/>
      <c r="J188" s="146">
        <f>ROUND(I188*H188,2)</f>
        <v>0</v>
      </c>
      <c r="K188" s="142" t="s">
        <v>133</v>
      </c>
      <c r="L188" s="33"/>
      <c r="M188" s="147" t="s">
        <v>1</v>
      </c>
      <c r="N188" s="148" t="s">
        <v>40</v>
      </c>
      <c r="O188" s="58"/>
      <c r="P188" s="149">
        <f>O188*H188</f>
        <v>0</v>
      </c>
      <c r="Q188" s="149">
        <v>5E-05</v>
      </c>
      <c r="R188" s="149">
        <f>Q188*H188</f>
        <v>0.0006000000000000001</v>
      </c>
      <c r="S188" s="149">
        <v>0.003</v>
      </c>
      <c r="T188" s="150">
        <f>S188*H188</f>
        <v>0.036000000000000004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1" t="s">
        <v>134</v>
      </c>
      <c r="AT188" s="151" t="s">
        <v>129</v>
      </c>
      <c r="AU188" s="151" t="s">
        <v>135</v>
      </c>
      <c r="AY188" s="17" t="s">
        <v>126</v>
      </c>
      <c r="BE188" s="152">
        <f>IF(N188="základní",J188,0)</f>
        <v>0</v>
      </c>
      <c r="BF188" s="152">
        <f>IF(N188="snížená",J188,0)</f>
        <v>0</v>
      </c>
      <c r="BG188" s="152">
        <f>IF(N188="zákl. přenesená",J188,0)</f>
        <v>0</v>
      </c>
      <c r="BH188" s="152">
        <f>IF(N188="sníž. přenesená",J188,0)</f>
        <v>0</v>
      </c>
      <c r="BI188" s="152">
        <f>IF(N188="nulová",J188,0)</f>
        <v>0</v>
      </c>
      <c r="BJ188" s="17" t="s">
        <v>135</v>
      </c>
      <c r="BK188" s="152">
        <f>ROUND(I188*H188,2)</f>
        <v>0</v>
      </c>
      <c r="BL188" s="17" t="s">
        <v>134</v>
      </c>
      <c r="BM188" s="151" t="s">
        <v>235</v>
      </c>
    </row>
    <row r="189" spans="2:63" s="12" customFormat="1" ht="22.9" customHeight="1">
      <c r="B189" s="126"/>
      <c r="D189" s="127" t="s">
        <v>73</v>
      </c>
      <c r="E189" s="137" t="s">
        <v>236</v>
      </c>
      <c r="F189" s="137" t="s">
        <v>237</v>
      </c>
      <c r="I189" s="129"/>
      <c r="J189" s="138">
        <f>BK189</f>
        <v>0</v>
      </c>
      <c r="L189" s="126"/>
      <c r="M189" s="131"/>
      <c r="N189" s="132"/>
      <c r="O189" s="132"/>
      <c r="P189" s="133">
        <f>SUM(P190:P194)</f>
        <v>0</v>
      </c>
      <c r="Q189" s="132"/>
      <c r="R189" s="133">
        <f>SUM(R190:R194)</f>
        <v>0</v>
      </c>
      <c r="S189" s="132"/>
      <c r="T189" s="134">
        <f>SUM(T190:T194)</f>
        <v>0</v>
      </c>
      <c r="AR189" s="127" t="s">
        <v>82</v>
      </c>
      <c r="AT189" s="135" t="s">
        <v>73</v>
      </c>
      <c r="AU189" s="135" t="s">
        <v>82</v>
      </c>
      <c r="AY189" s="127" t="s">
        <v>126</v>
      </c>
      <c r="BK189" s="136">
        <f>SUM(BK190:BK194)</f>
        <v>0</v>
      </c>
    </row>
    <row r="190" spans="1:65" s="2" customFormat="1" ht="24.2" customHeight="1">
      <c r="A190" s="32"/>
      <c r="B190" s="139"/>
      <c r="C190" s="140" t="s">
        <v>7</v>
      </c>
      <c r="D190" s="140" t="s">
        <v>129</v>
      </c>
      <c r="E190" s="141" t="s">
        <v>238</v>
      </c>
      <c r="F190" s="142" t="s">
        <v>239</v>
      </c>
      <c r="G190" s="143" t="s">
        <v>240</v>
      </c>
      <c r="H190" s="144">
        <v>2.556</v>
      </c>
      <c r="I190" s="145"/>
      <c r="J190" s="146">
        <f>ROUND(I190*H190,2)</f>
        <v>0</v>
      </c>
      <c r="K190" s="142" t="s">
        <v>133</v>
      </c>
      <c r="L190" s="33"/>
      <c r="M190" s="147" t="s">
        <v>1</v>
      </c>
      <c r="N190" s="148" t="s">
        <v>40</v>
      </c>
      <c r="O190" s="58"/>
      <c r="P190" s="149">
        <f>O190*H190</f>
        <v>0</v>
      </c>
      <c r="Q190" s="149">
        <v>0</v>
      </c>
      <c r="R190" s="149">
        <f>Q190*H190</f>
        <v>0</v>
      </c>
      <c r="S190" s="149">
        <v>0</v>
      </c>
      <c r="T190" s="150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1" t="s">
        <v>134</v>
      </c>
      <c r="AT190" s="151" t="s">
        <v>129</v>
      </c>
      <c r="AU190" s="151" t="s">
        <v>135</v>
      </c>
      <c r="AY190" s="17" t="s">
        <v>126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7" t="s">
        <v>135</v>
      </c>
      <c r="BK190" s="152">
        <f>ROUND(I190*H190,2)</f>
        <v>0</v>
      </c>
      <c r="BL190" s="17" t="s">
        <v>134</v>
      </c>
      <c r="BM190" s="151" t="s">
        <v>241</v>
      </c>
    </row>
    <row r="191" spans="1:65" s="2" customFormat="1" ht="24.2" customHeight="1">
      <c r="A191" s="32"/>
      <c r="B191" s="139"/>
      <c r="C191" s="140" t="s">
        <v>242</v>
      </c>
      <c r="D191" s="140" t="s">
        <v>129</v>
      </c>
      <c r="E191" s="141" t="s">
        <v>243</v>
      </c>
      <c r="F191" s="142" t="s">
        <v>244</v>
      </c>
      <c r="G191" s="143" t="s">
        <v>240</v>
      </c>
      <c r="H191" s="144">
        <v>2.556</v>
      </c>
      <c r="I191" s="145"/>
      <c r="J191" s="146">
        <f>ROUND(I191*H191,2)</f>
        <v>0</v>
      </c>
      <c r="K191" s="142" t="s">
        <v>133</v>
      </c>
      <c r="L191" s="33"/>
      <c r="M191" s="147" t="s">
        <v>1</v>
      </c>
      <c r="N191" s="148" t="s">
        <v>40</v>
      </c>
      <c r="O191" s="58"/>
      <c r="P191" s="149">
        <f>O191*H191</f>
        <v>0</v>
      </c>
      <c r="Q191" s="149">
        <v>0</v>
      </c>
      <c r="R191" s="149">
        <f>Q191*H191</f>
        <v>0</v>
      </c>
      <c r="S191" s="149">
        <v>0</v>
      </c>
      <c r="T191" s="150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1" t="s">
        <v>134</v>
      </c>
      <c r="AT191" s="151" t="s">
        <v>129</v>
      </c>
      <c r="AU191" s="151" t="s">
        <v>135</v>
      </c>
      <c r="AY191" s="17" t="s">
        <v>126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7" t="s">
        <v>135</v>
      </c>
      <c r="BK191" s="152">
        <f>ROUND(I191*H191,2)</f>
        <v>0</v>
      </c>
      <c r="BL191" s="17" t="s">
        <v>134</v>
      </c>
      <c r="BM191" s="151" t="s">
        <v>245</v>
      </c>
    </row>
    <row r="192" spans="1:65" s="2" customFormat="1" ht="24.2" customHeight="1">
      <c r="A192" s="32"/>
      <c r="B192" s="139"/>
      <c r="C192" s="140" t="s">
        <v>246</v>
      </c>
      <c r="D192" s="140" t="s">
        <v>129</v>
      </c>
      <c r="E192" s="141" t="s">
        <v>247</v>
      </c>
      <c r="F192" s="142" t="s">
        <v>248</v>
      </c>
      <c r="G192" s="143" t="s">
        <v>240</v>
      </c>
      <c r="H192" s="144">
        <v>35.784</v>
      </c>
      <c r="I192" s="145"/>
      <c r="J192" s="146">
        <f>ROUND(I192*H192,2)</f>
        <v>0</v>
      </c>
      <c r="K192" s="142" t="s">
        <v>133</v>
      </c>
      <c r="L192" s="33"/>
      <c r="M192" s="147" t="s">
        <v>1</v>
      </c>
      <c r="N192" s="148" t="s">
        <v>40</v>
      </c>
      <c r="O192" s="58"/>
      <c r="P192" s="149">
        <f>O192*H192</f>
        <v>0</v>
      </c>
      <c r="Q192" s="149">
        <v>0</v>
      </c>
      <c r="R192" s="149">
        <f>Q192*H192</f>
        <v>0</v>
      </c>
      <c r="S192" s="149">
        <v>0</v>
      </c>
      <c r="T192" s="150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1" t="s">
        <v>134</v>
      </c>
      <c r="AT192" s="151" t="s">
        <v>129</v>
      </c>
      <c r="AU192" s="151" t="s">
        <v>135</v>
      </c>
      <c r="AY192" s="17" t="s">
        <v>126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7" t="s">
        <v>135</v>
      </c>
      <c r="BK192" s="152">
        <f>ROUND(I192*H192,2)</f>
        <v>0</v>
      </c>
      <c r="BL192" s="17" t="s">
        <v>134</v>
      </c>
      <c r="BM192" s="151" t="s">
        <v>249</v>
      </c>
    </row>
    <row r="193" spans="2:51" s="13" customFormat="1" ht="12">
      <c r="B193" s="153"/>
      <c r="D193" s="154" t="s">
        <v>137</v>
      </c>
      <c r="F193" s="156" t="s">
        <v>250</v>
      </c>
      <c r="H193" s="157">
        <v>35.784</v>
      </c>
      <c r="I193" s="158"/>
      <c r="L193" s="153"/>
      <c r="M193" s="159"/>
      <c r="N193" s="160"/>
      <c r="O193" s="160"/>
      <c r="P193" s="160"/>
      <c r="Q193" s="160"/>
      <c r="R193" s="160"/>
      <c r="S193" s="160"/>
      <c r="T193" s="161"/>
      <c r="AT193" s="155" t="s">
        <v>137</v>
      </c>
      <c r="AU193" s="155" t="s">
        <v>135</v>
      </c>
      <c r="AV193" s="13" t="s">
        <v>135</v>
      </c>
      <c r="AW193" s="13" t="s">
        <v>3</v>
      </c>
      <c r="AX193" s="13" t="s">
        <v>82</v>
      </c>
      <c r="AY193" s="155" t="s">
        <v>126</v>
      </c>
    </row>
    <row r="194" spans="1:65" s="2" customFormat="1" ht="33" customHeight="1">
      <c r="A194" s="32"/>
      <c r="B194" s="139"/>
      <c r="C194" s="140" t="s">
        <v>251</v>
      </c>
      <c r="D194" s="140" t="s">
        <v>129</v>
      </c>
      <c r="E194" s="141" t="s">
        <v>252</v>
      </c>
      <c r="F194" s="142" t="s">
        <v>253</v>
      </c>
      <c r="G194" s="143" t="s">
        <v>240</v>
      </c>
      <c r="H194" s="144">
        <v>2.556</v>
      </c>
      <c r="I194" s="145"/>
      <c r="J194" s="146">
        <f>ROUND(I194*H194,2)</f>
        <v>0</v>
      </c>
      <c r="K194" s="142" t="s">
        <v>133</v>
      </c>
      <c r="L194" s="33"/>
      <c r="M194" s="147" t="s">
        <v>1</v>
      </c>
      <c r="N194" s="148" t="s">
        <v>40</v>
      </c>
      <c r="O194" s="58"/>
      <c r="P194" s="149">
        <f>O194*H194</f>
        <v>0</v>
      </c>
      <c r="Q194" s="149">
        <v>0</v>
      </c>
      <c r="R194" s="149">
        <f>Q194*H194</f>
        <v>0</v>
      </c>
      <c r="S194" s="149">
        <v>0</v>
      </c>
      <c r="T194" s="150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1" t="s">
        <v>134</v>
      </c>
      <c r="AT194" s="151" t="s">
        <v>129</v>
      </c>
      <c r="AU194" s="151" t="s">
        <v>135</v>
      </c>
      <c r="AY194" s="17" t="s">
        <v>126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7" t="s">
        <v>135</v>
      </c>
      <c r="BK194" s="152">
        <f>ROUND(I194*H194,2)</f>
        <v>0</v>
      </c>
      <c r="BL194" s="17" t="s">
        <v>134</v>
      </c>
      <c r="BM194" s="151" t="s">
        <v>254</v>
      </c>
    </row>
    <row r="195" spans="2:63" s="12" customFormat="1" ht="22.9" customHeight="1">
      <c r="B195" s="126"/>
      <c r="D195" s="127" t="s">
        <v>73</v>
      </c>
      <c r="E195" s="137" t="s">
        <v>255</v>
      </c>
      <c r="F195" s="137" t="s">
        <v>256</v>
      </c>
      <c r="I195" s="129"/>
      <c r="J195" s="138">
        <f>BK195</f>
        <v>0</v>
      </c>
      <c r="L195" s="126"/>
      <c r="M195" s="131"/>
      <c r="N195" s="132"/>
      <c r="O195" s="132"/>
      <c r="P195" s="133">
        <f>P196</f>
        <v>0</v>
      </c>
      <c r="Q195" s="132"/>
      <c r="R195" s="133">
        <f>R196</f>
        <v>0</v>
      </c>
      <c r="S195" s="132"/>
      <c r="T195" s="134">
        <f>T196</f>
        <v>0</v>
      </c>
      <c r="AR195" s="127" t="s">
        <v>82</v>
      </c>
      <c r="AT195" s="135" t="s">
        <v>73</v>
      </c>
      <c r="AU195" s="135" t="s">
        <v>82</v>
      </c>
      <c r="AY195" s="127" t="s">
        <v>126</v>
      </c>
      <c r="BK195" s="136">
        <f>BK196</f>
        <v>0</v>
      </c>
    </row>
    <row r="196" spans="1:65" s="2" customFormat="1" ht="21.75" customHeight="1">
      <c r="A196" s="32"/>
      <c r="B196" s="139"/>
      <c r="C196" s="140" t="s">
        <v>257</v>
      </c>
      <c r="D196" s="140" t="s">
        <v>129</v>
      </c>
      <c r="E196" s="141" t="s">
        <v>258</v>
      </c>
      <c r="F196" s="142" t="s">
        <v>259</v>
      </c>
      <c r="G196" s="143" t="s">
        <v>240</v>
      </c>
      <c r="H196" s="144">
        <v>2.182</v>
      </c>
      <c r="I196" s="145"/>
      <c r="J196" s="146">
        <f>ROUND(I196*H196,2)</f>
        <v>0</v>
      </c>
      <c r="K196" s="142" t="s">
        <v>133</v>
      </c>
      <c r="L196" s="33"/>
      <c r="M196" s="147" t="s">
        <v>1</v>
      </c>
      <c r="N196" s="148" t="s">
        <v>40</v>
      </c>
      <c r="O196" s="58"/>
      <c r="P196" s="149">
        <f>O196*H196</f>
        <v>0</v>
      </c>
      <c r="Q196" s="149">
        <v>0</v>
      </c>
      <c r="R196" s="149">
        <f>Q196*H196</f>
        <v>0</v>
      </c>
      <c r="S196" s="149">
        <v>0</v>
      </c>
      <c r="T196" s="150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1" t="s">
        <v>134</v>
      </c>
      <c r="AT196" s="151" t="s">
        <v>129</v>
      </c>
      <c r="AU196" s="151" t="s">
        <v>135</v>
      </c>
      <c r="AY196" s="17" t="s">
        <v>126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7" t="s">
        <v>135</v>
      </c>
      <c r="BK196" s="152">
        <f>ROUND(I196*H196,2)</f>
        <v>0</v>
      </c>
      <c r="BL196" s="17" t="s">
        <v>134</v>
      </c>
      <c r="BM196" s="151" t="s">
        <v>260</v>
      </c>
    </row>
    <row r="197" spans="2:63" s="12" customFormat="1" ht="25.9" customHeight="1">
      <c r="B197" s="126"/>
      <c r="D197" s="127" t="s">
        <v>73</v>
      </c>
      <c r="E197" s="128" t="s">
        <v>261</v>
      </c>
      <c r="F197" s="128" t="s">
        <v>262</v>
      </c>
      <c r="I197" s="129"/>
      <c r="J197" s="130">
        <f>BK197</f>
        <v>0</v>
      </c>
      <c r="L197" s="126"/>
      <c r="M197" s="131"/>
      <c r="N197" s="132"/>
      <c r="O197" s="132"/>
      <c r="P197" s="133">
        <f>P198+P212+P228+P256+P258+P318+P321+P327+P343+P374+P393+P435+P458+P468</f>
        <v>0</v>
      </c>
      <c r="Q197" s="132"/>
      <c r="R197" s="133">
        <f>R198+R212+R228+R256+R258+R318+R321+R327+R343+R374+R393+R435+R458+R468</f>
        <v>1.9231274999999997</v>
      </c>
      <c r="S197" s="132"/>
      <c r="T197" s="134">
        <f>T198+T212+T228+T256+T258+T318+T321+T327+T343+T374+T393+T435+T458+T468</f>
        <v>1.9142159499999998</v>
      </c>
      <c r="AR197" s="127" t="s">
        <v>135</v>
      </c>
      <c r="AT197" s="135" t="s">
        <v>73</v>
      </c>
      <c r="AU197" s="135" t="s">
        <v>74</v>
      </c>
      <c r="AY197" s="127" t="s">
        <v>126</v>
      </c>
      <c r="BK197" s="136">
        <f>BK198+BK212+BK228+BK256+BK258+BK318+BK321+BK327+BK343+BK374+BK393+BK435+BK458+BK468</f>
        <v>0</v>
      </c>
    </row>
    <row r="198" spans="2:63" s="12" customFormat="1" ht="22.9" customHeight="1">
      <c r="B198" s="126"/>
      <c r="D198" s="127" t="s">
        <v>73</v>
      </c>
      <c r="E198" s="137" t="s">
        <v>263</v>
      </c>
      <c r="F198" s="137" t="s">
        <v>264</v>
      </c>
      <c r="I198" s="129"/>
      <c r="J198" s="138">
        <f>BK198</f>
        <v>0</v>
      </c>
      <c r="L198" s="126"/>
      <c r="M198" s="131"/>
      <c r="N198" s="132"/>
      <c r="O198" s="132"/>
      <c r="P198" s="133">
        <f>SUM(P199:P211)</f>
        <v>0</v>
      </c>
      <c r="Q198" s="132"/>
      <c r="R198" s="133">
        <f>SUM(R199:R211)</f>
        <v>0.00777</v>
      </c>
      <c r="S198" s="132"/>
      <c r="T198" s="134">
        <f>SUM(T199:T211)</f>
        <v>0.01458</v>
      </c>
      <c r="AR198" s="127" t="s">
        <v>135</v>
      </c>
      <c r="AT198" s="135" t="s">
        <v>73</v>
      </c>
      <c r="AU198" s="135" t="s">
        <v>82</v>
      </c>
      <c r="AY198" s="127" t="s">
        <v>126</v>
      </c>
      <c r="BK198" s="136">
        <f>SUM(BK199:BK211)</f>
        <v>0</v>
      </c>
    </row>
    <row r="199" spans="1:65" s="2" customFormat="1" ht="16.5" customHeight="1">
      <c r="A199" s="32"/>
      <c r="B199" s="139"/>
      <c r="C199" s="140" t="s">
        <v>265</v>
      </c>
      <c r="D199" s="140" t="s">
        <v>129</v>
      </c>
      <c r="E199" s="141" t="s">
        <v>266</v>
      </c>
      <c r="F199" s="142" t="s">
        <v>267</v>
      </c>
      <c r="G199" s="143" t="s">
        <v>179</v>
      </c>
      <c r="H199" s="144">
        <v>6</v>
      </c>
      <c r="I199" s="145"/>
      <c r="J199" s="146">
        <f aca="true" t="shared" si="0" ref="J199:J211">ROUND(I199*H199,2)</f>
        <v>0</v>
      </c>
      <c r="K199" s="142" t="s">
        <v>133</v>
      </c>
      <c r="L199" s="33"/>
      <c r="M199" s="147" t="s">
        <v>1</v>
      </c>
      <c r="N199" s="148" t="s">
        <v>40</v>
      </c>
      <c r="O199" s="58"/>
      <c r="P199" s="149">
        <f aca="true" t="shared" si="1" ref="P199:P211">O199*H199</f>
        <v>0</v>
      </c>
      <c r="Q199" s="149">
        <v>0</v>
      </c>
      <c r="R199" s="149">
        <f aca="true" t="shared" si="2" ref="R199:R211">Q199*H199</f>
        <v>0</v>
      </c>
      <c r="S199" s="149">
        <v>0.0021</v>
      </c>
      <c r="T199" s="150">
        <f aca="true" t="shared" si="3" ref="T199:T211">S199*H199</f>
        <v>0.0126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1" t="s">
        <v>212</v>
      </c>
      <c r="AT199" s="151" t="s">
        <v>129</v>
      </c>
      <c r="AU199" s="151" t="s">
        <v>135</v>
      </c>
      <c r="AY199" s="17" t="s">
        <v>126</v>
      </c>
      <c r="BE199" s="152">
        <f aca="true" t="shared" si="4" ref="BE199:BE211">IF(N199="základní",J199,0)</f>
        <v>0</v>
      </c>
      <c r="BF199" s="152">
        <f aca="true" t="shared" si="5" ref="BF199:BF211">IF(N199="snížená",J199,0)</f>
        <v>0</v>
      </c>
      <c r="BG199" s="152">
        <f aca="true" t="shared" si="6" ref="BG199:BG211">IF(N199="zákl. přenesená",J199,0)</f>
        <v>0</v>
      </c>
      <c r="BH199" s="152">
        <f aca="true" t="shared" si="7" ref="BH199:BH211">IF(N199="sníž. přenesená",J199,0)</f>
        <v>0</v>
      </c>
      <c r="BI199" s="152">
        <f aca="true" t="shared" si="8" ref="BI199:BI211">IF(N199="nulová",J199,0)</f>
        <v>0</v>
      </c>
      <c r="BJ199" s="17" t="s">
        <v>135</v>
      </c>
      <c r="BK199" s="152">
        <f aca="true" t="shared" si="9" ref="BK199:BK211">ROUND(I199*H199,2)</f>
        <v>0</v>
      </c>
      <c r="BL199" s="17" t="s">
        <v>212</v>
      </c>
      <c r="BM199" s="151" t="s">
        <v>268</v>
      </c>
    </row>
    <row r="200" spans="1:65" s="2" customFormat="1" ht="16.5" customHeight="1">
      <c r="A200" s="32"/>
      <c r="B200" s="139"/>
      <c r="C200" s="140" t="s">
        <v>269</v>
      </c>
      <c r="D200" s="140" t="s">
        <v>129</v>
      </c>
      <c r="E200" s="141" t="s">
        <v>270</v>
      </c>
      <c r="F200" s="142" t="s">
        <v>271</v>
      </c>
      <c r="G200" s="143" t="s">
        <v>179</v>
      </c>
      <c r="H200" s="144">
        <v>1</v>
      </c>
      <c r="I200" s="145"/>
      <c r="J200" s="146">
        <f t="shared" si="0"/>
        <v>0</v>
      </c>
      <c r="K200" s="142" t="s">
        <v>133</v>
      </c>
      <c r="L200" s="33"/>
      <c r="M200" s="147" t="s">
        <v>1</v>
      </c>
      <c r="N200" s="148" t="s">
        <v>40</v>
      </c>
      <c r="O200" s="58"/>
      <c r="P200" s="149">
        <f t="shared" si="1"/>
        <v>0</v>
      </c>
      <c r="Q200" s="149">
        <v>0</v>
      </c>
      <c r="R200" s="149">
        <f t="shared" si="2"/>
        <v>0</v>
      </c>
      <c r="S200" s="149">
        <v>0.00198</v>
      </c>
      <c r="T200" s="150">
        <f t="shared" si="3"/>
        <v>0.00198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1" t="s">
        <v>212</v>
      </c>
      <c r="AT200" s="151" t="s">
        <v>129</v>
      </c>
      <c r="AU200" s="151" t="s">
        <v>135</v>
      </c>
      <c r="AY200" s="17" t="s">
        <v>126</v>
      </c>
      <c r="BE200" s="152">
        <f t="shared" si="4"/>
        <v>0</v>
      </c>
      <c r="BF200" s="152">
        <f t="shared" si="5"/>
        <v>0</v>
      </c>
      <c r="BG200" s="152">
        <f t="shared" si="6"/>
        <v>0</v>
      </c>
      <c r="BH200" s="152">
        <f t="shared" si="7"/>
        <v>0</v>
      </c>
      <c r="BI200" s="152">
        <f t="shared" si="8"/>
        <v>0</v>
      </c>
      <c r="BJ200" s="17" t="s">
        <v>135</v>
      </c>
      <c r="BK200" s="152">
        <f t="shared" si="9"/>
        <v>0</v>
      </c>
      <c r="BL200" s="17" t="s">
        <v>212</v>
      </c>
      <c r="BM200" s="151" t="s">
        <v>272</v>
      </c>
    </row>
    <row r="201" spans="1:65" s="2" customFormat="1" ht="16.5" customHeight="1">
      <c r="A201" s="32"/>
      <c r="B201" s="139"/>
      <c r="C201" s="140" t="s">
        <v>273</v>
      </c>
      <c r="D201" s="140" t="s">
        <v>129</v>
      </c>
      <c r="E201" s="141" t="s">
        <v>274</v>
      </c>
      <c r="F201" s="142" t="s">
        <v>275</v>
      </c>
      <c r="G201" s="143" t="s">
        <v>203</v>
      </c>
      <c r="H201" s="144">
        <v>1</v>
      </c>
      <c r="I201" s="145"/>
      <c r="J201" s="146">
        <f t="shared" si="0"/>
        <v>0</v>
      </c>
      <c r="K201" s="142" t="s">
        <v>133</v>
      </c>
      <c r="L201" s="33"/>
      <c r="M201" s="147" t="s">
        <v>1</v>
      </c>
      <c r="N201" s="148" t="s">
        <v>40</v>
      </c>
      <c r="O201" s="58"/>
      <c r="P201" s="149">
        <f t="shared" si="1"/>
        <v>0</v>
      </c>
      <c r="Q201" s="149">
        <v>0.00179</v>
      </c>
      <c r="R201" s="149">
        <f t="shared" si="2"/>
        <v>0.00179</v>
      </c>
      <c r="S201" s="149">
        <v>0</v>
      </c>
      <c r="T201" s="150">
        <f t="shared" si="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1" t="s">
        <v>212</v>
      </c>
      <c r="AT201" s="151" t="s">
        <v>129</v>
      </c>
      <c r="AU201" s="151" t="s">
        <v>135</v>
      </c>
      <c r="AY201" s="17" t="s">
        <v>126</v>
      </c>
      <c r="BE201" s="152">
        <f t="shared" si="4"/>
        <v>0</v>
      </c>
      <c r="BF201" s="152">
        <f t="shared" si="5"/>
        <v>0</v>
      </c>
      <c r="BG201" s="152">
        <f t="shared" si="6"/>
        <v>0</v>
      </c>
      <c r="BH201" s="152">
        <f t="shared" si="7"/>
        <v>0</v>
      </c>
      <c r="BI201" s="152">
        <f t="shared" si="8"/>
        <v>0</v>
      </c>
      <c r="BJ201" s="17" t="s">
        <v>135</v>
      </c>
      <c r="BK201" s="152">
        <f t="shared" si="9"/>
        <v>0</v>
      </c>
      <c r="BL201" s="17" t="s">
        <v>212</v>
      </c>
      <c r="BM201" s="151" t="s">
        <v>276</v>
      </c>
    </row>
    <row r="202" spans="1:65" s="2" customFormat="1" ht="16.5" customHeight="1">
      <c r="A202" s="32"/>
      <c r="B202" s="139"/>
      <c r="C202" s="140" t="s">
        <v>277</v>
      </c>
      <c r="D202" s="140" t="s">
        <v>129</v>
      </c>
      <c r="E202" s="141" t="s">
        <v>278</v>
      </c>
      <c r="F202" s="142" t="s">
        <v>279</v>
      </c>
      <c r="G202" s="143" t="s">
        <v>203</v>
      </c>
      <c r="H202" s="144">
        <v>1</v>
      </c>
      <c r="I202" s="145"/>
      <c r="J202" s="146">
        <f t="shared" si="0"/>
        <v>0</v>
      </c>
      <c r="K202" s="142" t="s">
        <v>133</v>
      </c>
      <c r="L202" s="33"/>
      <c r="M202" s="147" t="s">
        <v>1</v>
      </c>
      <c r="N202" s="148" t="s">
        <v>40</v>
      </c>
      <c r="O202" s="58"/>
      <c r="P202" s="149">
        <f t="shared" si="1"/>
        <v>0</v>
      </c>
      <c r="Q202" s="149">
        <v>0.001</v>
      </c>
      <c r="R202" s="149">
        <f t="shared" si="2"/>
        <v>0.001</v>
      </c>
      <c r="S202" s="149">
        <v>0</v>
      </c>
      <c r="T202" s="150">
        <f t="shared" si="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1" t="s">
        <v>212</v>
      </c>
      <c r="AT202" s="151" t="s">
        <v>129</v>
      </c>
      <c r="AU202" s="151" t="s">
        <v>135</v>
      </c>
      <c r="AY202" s="17" t="s">
        <v>126</v>
      </c>
      <c r="BE202" s="152">
        <f t="shared" si="4"/>
        <v>0</v>
      </c>
      <c r="BF202" s="152">
        <f t="shared" si="5"/>
        <v>0</v>
      </c>
      <c r="BG202" s="152">
        <f t="shared" si="6"/>
        <v>0</v>
      </c>
      <c r="BH202" s="152">
        <f t="shared" si="7"/>
        <v>0</v>
      </c>
      <c r="BI202" s="152">
        <f t="shared" si="8"/>
        <v>0</v>
      </c>
      <c r="BJ202" s="17" t="s">
        <v>135</v>
      </c>
      <c r="BK202" s="152">
        <f t="shared" si="9"/>
        <v>0</v>
      </c>
      <c r="BL202" s="17" t="s">
        <v>212</v>
      </c>
      <c r="BM202" s="151" t="s">
        <v>280</v>
      </c>
    </row>
    <row r="203" spans="1:65" s="2" customFormat="1" ht="16.5" customHeight="1">
      <c r="A203" s="32"/>
      <c r="B203" s="139"/>
      <c r="C203" s="140" t="s">
        <v>281</v>
      </c>
      <c r="D203" s="140" t="s">
        <v>129</v>
      </c>
      <c r="E203" s="141" t="s">
        <v>282</v>
      </c>
      <c r="F203" s="142" t="s">
        <v>283</v>
      </c>
      <c r="G203" s="143" t="s">
        <v>179</v>
      </c>
      <c r="H203" s="144">
        <v>2</v>
      </c>
      <c r="I203" s="145"/>
      <c r="J203" s="146">
        <f t="shared" si="0"/>
        <v>0</v>
      </c>
      <c r="K203" s="142" t="s">
        <v>133</v>
      </c>
      <c r="L203" s="33"/>
      <c r="M203" s="147" t="s">
        <v>1</v>
      </c>
      <c r="N203" s="148" t="s">
        <v>40</v>
      </c>
      <c r="O203" s="58"/>
      <c r="P203" s="149">
        <f t="shared" si="1"/>
        <v>0</v>
      </c>
      <c r="Q203" s="149">
        <v>0.00041</v>
      </c>
      <c r="R203" s="149">
        <f t="shared" si="2"/>
        <v>0.00082</v>
      </c>
      <c r="S203" s="149">
        <v>0</v>
      </c>
      <c r="T203" s="150">
        <f t="shared" si="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1" t="s">
        <v>212</v>
      </c>
      <c r="AT203" s="151" t="s">
        <v>129</v>
      </c>
      <c r="AU203" s="151" t="s">
        <v>135</v>
      </c>
      <c r="AY203" s="17" t="s">
        <v>126</v>
      </c>
      <c r="BE203" s="152">
        <f t="shared" si="4"/>
        <v>0</v>
      </c>
      <c r="BF203" s="152">
        <f t="shared" si="5"/>
        <v>0</v>
      </c>
      <c r="BG203" s="152">
        <f t="shared" si="6"/>
        <v>0</v>
      </c>
      <c r="BH203" s="152">
        <f t="shared" si="7"/>
        <v>0</v>
      </c>
      <c r="BI203" s="152">
        <f t="shared" si="8"/>
        <v>0</v>
      </c>
      <c r="BJ203" s="17" t="s">
        <v>135</v>
      </c>
      <c r="BK203" s="152">
        <f t="shared" si="9"/>
        <v>0</v>
      </c>
      <c r="BL203" s="17" t="s">
        <v>212</v>
      </c>
      <c r="BM203" s="151" t="s">
        <v>284</v>
      </c>
    </row>
    <row r="204" spans="1:65" s="2" customFormat="1" ht="16.5" customHeight="1">
      <c r="A204" s="32"/>
      <c r="B204" s="139"/>
      <c r="C204" s="140" t="s">
        <v>285</v>
      </c>
      <c r="D204" s="140" t="s">
        <v>129</v>
      </c>
      <c r="E204" s="141" t="s">
        <v>286</v>
      </c>
      <c r="F204" s="142" t="s">
        <v>287</v>
      </c>
      <c r="G204" s="143" t="s">
        <v>179</v>
      </c>
      <c r="H204" s="144">
        <v>4</v>
      </c>
      <c r="I204" s="145"/>
      <c r="J204" s="146">
        <f t="shared" si="0"/>
        <v>0</v>
      </c>
      <c r="K204" s="142" t="s">
        <v>133</v>
      </c>
      <c r="L204" s="33"/>
      <c r="M204" s="147" t="s">
        <v>1</v>
      </c>
      <c r="N204" s="148" t="s">
        <v>40</v>
      </c>
      <c r="O204" s="58"/>
      <c r="P204" s="149">
        <f t="shared" si="1"/>
        <v>0</v>
      </c>
      <c r="Q204" s="149">
        <v>0.00048</v>
      </c>
      <c r="R204" s="149">
        <f t="shared" si="2"/>
        <v>0.00192</v>
      </c>
      <c r="S204" s="149">
        <v>0</v>
      </c>
      <c r="T204" s="150">
        <f t="shared" si="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1" t="s">
        <v>212</v>
      </c>
      <c r="AT204" s="151" t="s">
        <v>129</v>
      </c>
      <c r="AU204" s="151" t="s">
        <v>135</v>
      </c>
      <c r="AY204" s="17" t="s">
        <v>126</v>
      </c>
      <c r="BE204" s="152">
        <f t="shared" si="4"/>
        <v>0</v>
      </c>
      <c r="BF204" s="152">
        <f t="shared" si="5"/>
        <v>0</v>
      </c>
      <c r="BG204" s="152">
        <f t="shared" si="6"/>
        <v>0</v>
      </c>
      <c r="BH204" s="152">
        <f t="shared" si="7"/>
        <v>0</v>
      </c>
      <c r="BI204" s="152">
        <f t="shared" si="8"/>
        <v>0</v>
      </c>
      <c r="BJ204" s="17" t="s">
        <v>135</v>
      </c>
      <c r="BK204" s="152">
        <f t="shared" si="9"/>
        <v>0</v>
      </c>
      <c r="BL204" s="17" t="s">
        <v>212</v>
      </c>
      <c r="BM204" s="151" t="s">
        <v>288</v>
      </c>
    </row>
    <row r="205" spans="1:65" s="2" customFormat="1" ht="16.5" customHeight="1">
      <c r="A205" s="32"/>
      <c r="B205" s="139"/>
      <c r="C205" s="140" t="s">
        <v>289</v>
      </c>
      <c r="D205" s="140" t="s">
        <v>129</v>
      </c>
      <c r="E205" s="141" t="s">
        <v>290</v>
      </c>
      <c r="F205" s="142" t="s">
        <v>291</v>
      </c>
      <c r="G205" s="143" t="s">
        <v>179</v>
      </c>
      <c r="H205" s="144">
        <v>1</v>
      </c>
      <c r="I205" s="145"/>
      <c r="J205" s="146">
        <f t="shared" si="0"/>
        <v>0</v>
      </c>
      <c r="K205" s="142" t="s">
        <v>133</v>
      </c>
      <c r="L205" s="33"/>
      <c r="M205" s="147" t="s">
        <v>1</v>
      </c>
      <c r="N205" s="148" t="s">
        <v>40</v>
      </c>
      <c r="O205" s="58"/>
      <c r="P205" s="149">
        <f t="shared" si="1"/>
        <v>0</v>
      </c>
      <c r="Q205" s="149">
        <v>0.00224</v>
      </c>
      <c r="R205" s="149">
        <f t="shared" si="2"/>
        <v>0.00224</v>
      </c>
      <c r="S205" s="149">
        <v>0</v>
      </c>
      <c r="T205" s="150">
        <f t="shared" si="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1" t="s">
        <v>212</v>
      </c>
      <c r="AT205" s="151" t="s">
        <v>129</v>
      </c>
      <c r="AU205" s="151" t="s">
        <v>135</v>
      </c>
      <c r="AY205" s="17" t="s">
        <v>126</v>
      </c>
      <c r="BE205" s="152">
        <f t="shared" si="4"/>
        <v>0</v>
      </c>
      <c r="BF205" s="152">
        <f t="shared" si="5"/>
        <v>0</v>
      </c>
      <c r="BG205" s="152">
        <f t="shared" si="6"/>
        <v>0</v>
      </c>
      <c r="BH205" s="152">
        <f t="shared" si="7"/>
        <v>0</v>
      </c>
      <c r="BI205" s="152">
        <f t="shared" si="8"/>
        <v>0</v>
      </c>
      <c r="BJ205" s="17" t="s">
        <v>135</v>
      </c>
      <c r="BK205" s="152">
        <f t="shared" si="9"/>
        <v>0</v>
      </c>
      <c r="BL205" s="17" t="s">
        <v>212</v>
      </c>
      <c r="BM205" s="151" t="s">
        <v>292</v>
      </c>
    </row>
    <row r="206" spans="1:65" s="2" customFormat="1" ht="16.5" customHeight="1">
      <c r="A206" s="32"/>
      <c r="B206" s="139"/>
      <c r="C206" s="140" t="s">
        <v>293</v>
      </c>
      <c r="D206" s="140" t="s">
        <v>129</v>
      </c>
      <c r="E206" s="141" t="s">
        <v>294</v>
      </c>
      <c r="F206" s="142" t="s">
        <v>295</v>
      </c>
      <c r="G206" s="143" t="s">
        <v>203</v>
      </c>
      <c r="H206" s="144">
        <v>1</v>
      </c>
      <c r="I206" s="145"/>
      <c r="J206" s="146">
        <f t="shared" si="0"/>
        <v>0</v>
      </c>
      <c r="K206" s="142" t="s">
        <v>133</v>
      </c>
      <c r="L206" s="33"/>
      <c r="M206" s="147" t="s">
        <v>1</v>
      </c>
      <c r="N206" s="148" t="s">
        <v>40</v>
      </c>
      <c r="O206" s="58"/>
      <c r="P206" s="149">
        <f t="shared" si="1"/>
        <v>0</v>
      </c>
      <c r="Q206" s="149">
        <v>0</v>
      </c>
      <c r="R206" s="149">
        <f t="shared" si="2"/>
        <v>0</v>
      </c>
      <c r="S206" s="149">
        <v>0</v>
      </c>
      <c r="T206" s="150">
        <f t="shared" si="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1" t="s">
        <v>212</v>
      </c>
      <c r="AT206" s="151" t="s">
        <v>129</v>
      </c>
      <c r="AU206" s="151" t="s">
        <v>135</v>
      </c>
      <c r="AY206" s="17" t="s">
        <v>126</v>
      </c>
      <c r="BE206" s="152">
        <f t="shared" si="4"/>
        <v>0</v>
      </c>
      <c r="BF206" s="152">
        <f t="shared" si="5"/>
        <v>0</v>
      </c>
      <c r="BG206" s="152">
        <f t="shared" si="6"/>
        <v>0</v>
      </c>
      <c r="BH206" s="152">
        <f t="shared" si="7"/>
        <v>0</v>
      </c>
      <c r="BI206" s="152">
        <f t="shared" si="8"/>
        <v>0</v>
      </c>
      <c r="BJ206" s="17" t="s">
        <v>135</v>
      </c>
      <c r="BK206" s="152">
        <f t="shared" si="9"/>
        <v>0</v>
      </c>
      <c r="BL206" s="17" t="s">
        <v>212</v>
      </c>
      <c r="BM206" s="151" t="s">
        <v>296</v>
      </c>
    </row>
    <row r="207" spans="1:65" s="2" customFormat="1" ht="16.5" customHeight="1">
      <c r="A207" s="32"/>
      <c r="B207" s="139"/>
      <c r="C207" s="140" t="s">
        <v>297</v>
      </c>
      <c r="D207" s="140" t="s">
        <v>129</v>
      </c>
      <c r="E207" s="141" t="s">
        <v>298</v>
      </c>
      <c r="F207" s="142" t="s">
        <v>299</v>
      </c>
      <c r="G207" s="143" t="s">
        <v>203</v>
      </c>
      <c r="H207" s="144">
        <v>1</v>
      </c>
      <c r="I207" s="145"/>
      <c r="J207" s="146">
        <f t="shared" si="0"/>
        <v>0</v>
      </c>
      <c r="K207" s="142" t="s">
        <v>133</v>
      </c>
      <c r="L207" s="33"/>
      <c r="M207" s="147" t="s">
        <v>1</v>
      </c>
      <c r="N207" s="148" t="s">
        <v>40</v>
      </c>
      <c r="O207" s="58"/>
      <c r="P207" s="149">
        <f t="shared" si="1"/>
        <v>0</v>
      </c>
      <c r="Q207" s="149">
        <v>0</v>
      </c>
      <c r="R207" s="149">
        <f t="shared" si="2"/>
        <v>0</v>
      </c>
      <c r="S207" s="149">
        <v>0</v>
      </c>
      <c r="T207" s="150">
        <f t="shared" si="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1" t="s">
        <v>212</v>
      </c>
      <c r="AT207" s="151" t="s">
        <v>129</v>
      </c>
      <c r="AU207" s="151" t="s">
        <v>135</v>
      </c>
      <c r="AY207" s="17" t="s">
        <v>126</v>
      </c>
      <c r="BE207" s="152">
        <f t="shared" si="4"/>
        <v>0</v>
      </c>
      <c r="BF207" s="152">
        <f t="shared" si="5"/>
        <v>0</v>
      </c>
      <c r="BG207" s="152">
        <f t="shared" si="6"/>
        <v>0</v>
      </c>
      <c r="BH207" s="152">
        <f t="shared" si="7"/>
        <v>0</v>
      </c>
      <c r="BI207" s="152">
        <f t="shared" si="8"/>
        <v>0</v>
      </c>
      <c r="BJ207" s="17" t="s">
        <v>135</v>
      </c>
      <c r="BK207" s="152">
        <f t="shared" si="9"/>
        <v>0</v>
      </c>
      <c r="BL207" s="17" t="s">
        <v>212</v>
      </c>
      <c r="BM207" s="151" t="s">
        <v>300</v>
      </c>
    </row>
    <row r="208" spans="1:65" s="2" customFormat="1" ht="16.5" customHeight="1">
      <c r="A208" s="32"/>
      <c r="B208" s="139"/>
      <c r="C208" s="140" t="s">
        <v>301</v>
      </c>
      <c r="D208" s="140" t="s">
        <v>129</v>
      </c>
      <c r="E208" s="141" t="s">
        <v>302</v>
      </c>
      <c r="F208" s="142" t="s">
        <v>303</v>
      </c>
      <c r="G208" s="143" t="s">
        <v>203</v>
      </c>
      <c r="H208" s="144">
        <v>2</v>
      </c>
      <c r="I208" s="145"/>
      <c r="J208" s="146">
        <f t="shared" si="0"/>
        <v>0</v>
      </c>
      <c r="K208" s="142" t="s">
        <v>133</v>
      </c>
      <c r="L208" s="33"/>
      <c r="M208" s="147" t="s">
        <v>1</v>
      </c>
      <c r="N208" s="148" t="s">
        <v>40</v>
      </c>
      <c r="O208" s="58"/>
      <c r="P208" s="149">
        <f t="shared" si="1"/>
        <v>0</v>
      </c>
      <c r="Q208" s="149">
        <v>0</v>
      </c>
      <c r="R208" s="149">
        <f t="shared" si="2"/>
        <v>0</v>
      </c>
      <c r="S208" s="149">
        <v>0</v>
      </c>
      <c r="T208" s="150">
        <f t="shared" si="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1" t="s">
        <v>212</v>
      </c>
      <c r="AT208" s="151" t="s">
        <v>129</v>
      </c>
      <c r="AU208" s="151" t="s">
        <v>135</v>
      </c>
      <c r="AY208" s="17" t="s">
        <v>126</v>
      </c>
      <c r="BE208" s="152">
        <f t="shared" si="4"/>
        <v>0</v>
      </c>
      <c r="BF208" s="152">
        <f t="shared" si="5"/>
        <v>0</v>
      </c>
      <c r="BG208" s="152">
        <f t="shared" si="6"/>
        <v>0</v>
      </c>
      <c r="BH208" s="152">
        <f t="shared" si="7"/>
        <v>0</v>
      </c>
      <c r="BI208" s="152">
        <f t="shared" si="8"/>
        <v>0</v>
      </c>
      <c r="BJ208" s="17" t="s">
        <v>135</v>
      </c>
      <c r="BK208" s="152">
        <f t="shared" si="9"/>
        <v>0</v>
      </c>
      <c r="BL208" s="17" t="s">
        <v>212</v>
      </c>
      <c r="BM208" s="151" t="s">
        <v>304</v>
      </c>
    </row>
    <row r="209" spans="1:65" s="2" customFormat="1" ht="21.75" customHeight="1">
      <c r="A209" s="32"/>
      <c r="B209" s="139"/>
      <c r="C209" s="140" t="s">
        <v>305</v>
      </c>
      <c r="D209" s="140" t="s">
        <v>129</v>
      </c>
      <c r="E209" s="141" t="s">
        <v>306</v>
      </c>
      <c r="F209" s="142" t="s">
        <v>307</v>
      </c>
      <c r="G209" s="143" t="s">
        <v>203</v>
      </c>
      <c r="H209" s="144">
        <v>1</v>
      </c>
      <c r="I209" s="145"/>
      <c r="J209" s="146">
        <f t="shared" si="0"/>
        <v>0</v>
      </c>
      <c r="K209" s="142" t="s">
        <v>133</v>
      </c>
      <c r="L209" s="33"/>
      <c r="M209" s="147" t="s">
        <v>1</v>
      </c>
      <c r="N209" s="148" t="s">
        <v>40</v>
      </c>
      <c r="O209" s="58"/>
      <c r="P209" s="149">
        <f t="shared" si="1"/>
        <v>0</v>
      </c>
      <c r="Q209" s="149">
        <v>0</v>
      </c>
      <c r="R209" s="149">
        <f t="shared" si="2"/>
        <v>0</v>
      </c>
      <c r="S209" s="149">
        <v>0</v>
      </c>
      <c r="T209" s="150">
        <f t="shared" si="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1" t="s">
        <v>212</v>
      </c>
      <c r="AT209" s="151" t="s">
        <v>129</v>
      </c>
      <c r="AU209" s="151" t="s">
        <v>135</v>
      </c>
      <c r="AY209" s="17" t="s">
        <v>126</v>
      </c>
      <c r="BE209" s="152">
        <f t="shared" si="4"/>
        <v>0</v>
      </c>
      <c r="BF209" s="152">
        <f t="shared" si="5"/>
        <v>0</v>
      </c>
      <c r="BG209" s="152">
        <f t="shared" si="6"/>
        <v>0</v>
      </c>
      <c r="BH209" s="152">
        <f t="shared" si="7"/>
        <v>0</v>
      </c>
      <c r="BI209" s="152">
        <f t="shared" si="8"/>
        <v>0</v>
      </c>
      <c r="BJ209" s="17" t="s">
        <v>135</v>
      </c>
      <c r="BK209" s="152">
        <f t="shared" si="9"/>
        <v>0</v>
      </c>
      <c r="BL209" s="17" t="s">
        <v>212</v>
      </c>
      <c r="BM209" s="151" t="s">
        <v>308</v>
      </c>
    </row>
    <row r="210" spans="1:65" s="2" customFormat="1" ht="21.75" customHeight="1">
      <c r="A210" s="32"/>
      <c r="B210" s="139"/>
      <c r="C210" s="140" t="s">
        <v>309</v>
      </c>
      <c r="D210" s="140" t="s">
        <v>129</v>
      </c>
      <c r="E210" s="141" t="s">
        <v>310</v>
      </c>
      <c r="F210" s="142" t="s">
        <v>311</v>
      </c>
      <c r="G210" s="143" t="s">
        <v>179</v>
      </c>
      <c r="H210" s="144">
        <v>7</v>
      </c>
      <c r="I210" s="145"/>
      <c r="J210" s="146">
        <f t="shared" si="0"/>
        <v>0</v>
      </c>
      <c r="K210" s="142" t="s">
        <v>133</v>
      </c>
      <c r="L210" s="33"/>
      <c r="M210" s="147" t="s">
        <v>1</v>
      </c>
      <c r="N210" s="148" t="s">
        <v>40</v>
      </c>
      <c r="O210" s="58"/>
      <c r="P210" s="149">
        <f t="shared" si="1"/>
        <v>0</v>
      </c>
      <c r="Q210" s="149">
        <v>0</v>
      </c>
      <c r="R210" s="149">
        <f t="shared" si="2"/>
        <v>0</v>
      </c>
      <c r="S210" s="149">
        <v>0</v>
      </c>
      <c r="T210" s="150">
        <f t="shared" si="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1" t="s">
        <v>212</v>
      </c>
      <c r="AT210" s="151" t="s">
        <v>129</v>
      </c>
      <c r="AU210" s="151" t="s">
        <v>135</v>
      </c>
      <c r="AY210" s="17" t="s">
        <v>126</v>
      </c>
      <c r="BE210" s="152">
        <f t="shared" si="4"/>
        <v>0</v>
      </c>
      <c r="BF210" s="152">
        <f t="shared" si="5"/>
        <v>0</v>
      </c>
      <c r="BG210" s="152">
        <f t="shared" si="6"/>
        <v>0</v>
      </c>
      <c r="BH210" s="152">
        <f t="shared" si="7"/>
        <v>0</v>
      </c>
      <c r="BI210" s="152">
        <f t="shared" si="8"/>
        <v>0</v>
      </c>
      <c r="BJ210" s="17" t="s">
        <v>135</v>
      </c>
      <c r="BK210" s="152">
        <f t="shared" si="9"/>
        <v>0</v>
      </c>
      <c r="BL210" s="17" t="s">
        <v>212</v>
      </c>
      <c r="BM210" s="151" t="s">
        <v>312</v>
      </c>
    </row>
    <row r="211" spans="1:65" s="2" customFormat="1" ht="24.2" customHeight="1">
      <c r="A211" s="32"/>
      <c r="B211" s="139"/>
      <c r="C211" s="140" t="s">
        <v>313</v>
      </c>
      <c r="D211" s="140" t="s">
        <v>129</v>
      </c>
      <c r="E211" s="141" t="s">
        <v>314</v>
      </c>
      <c r="F211" s="142" t="s">
        <v>315</v>
      </c>
      <c r="G211" s="143" t="s">
        <v>240</v>
      </c>
      <c r="H211" s="144">
        <v>0.008</v>
      </c>
      <c r="I211" s="145"/>
      <c r="J211" s="146">
        <f t="shared" si="0"/>
        <v>0</v>
      </c>
      <c r="K211" s="142" t="s">
        <v>133</v>
      </c>
      <c r="L211" s="33"/>
      <c r="M211" s="147" t="s">
        <v>1</v>
      </c>
      <c r="N211" s="148" t="s">
        <v>40</v>
      </c>
      <c r="O211" s="58"/>
      <c r="P211" s="149">
        <f t="shared" si="1"/>
        <v>0</v>
      </c>
      <c r="Q211" s="149">
        <v>0</v>
      </c>
      <c r="R211" s="149">
        <f t="shared" si="2"/>
        <v>0</v>
      </c>
      <c r="S211" s="149">
        <v>0</v>
      </c>
      <c r="T211" s="150">
        <f t="shared" si="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1" t="s">
        <v>212</v>
      </c>
      <c r="AT211" s="151" t="s">
        <v>129</v>
      </c>
      <c r="AU211" s="151" t="s">
        <v>135</v>
      </c>
      <c r="AY211" s="17" t="s">
        <v>126</v>
      </c>
      <c r="BE211" s="152">
        <f t="shared" si="4"/>
        <v>0</v>
      </c>
      <c r="BF211" s="152">
        <f t="shared" si="5"/>
        <v>0</v>
      </c>
      <c r="BG211" s="152">
        <f t="shared" si="6"/>
        <v>0</v>
      </c>
      <c r="BH211" s="152">
        <f t="shared" si="7"/>
        <v>0</v>
      </c>
      <c r="BI211" s="152">
        <f t="shared" si="8"/>
        <v>0</v>
      </c>
      <c r="BJ211" s="17" t="s">
        <v>135</v>
      </c>
      <c r="BK211" s="152">
        <f t="shared" si="9"/>
        <v>0</v>
      </c>
      <c r="BL211" s="17" t="s">
        <v>212</v>
      </c>
      <c r="BM211" s="151" t="s">
        <v>316</v>
      </c>
    </row>
    <row r="212" spans="2:63" s="12" customFormat="1" ht="22.9" customHeight="1">
      <c r="B212" s="126"/>
      <c r="D212" s="127" t="s">
        <v>73</v>
      </c>
      <c r="E212" s="137" t="s">
        <v>317</v>
      </c>
      <c r="F212" s="137" t="s">
        <v>318</v>
      </c>
      <c r="I212" s="129"/>
      <c r="J212" s="138">
        <f>BK212</f>
        <v>0</v>
      </c>
      <c r="L212" s="126"/>
      <c r="M212" s="131"/>
      <c r="N212" s="132"/>
      <c r="O212" s="132"/>
      <c r="P212" s="133">
        <f>SUM(P213:P227)</f>
        <v>0</v>
      </c>
      <c r="Q212" s="132"/>
      <c r="R212" s="133">
        <f>SUM(R213:R227)</f>
        <v>0.02395</v>
      </c>
      <c r="S212" s="132"/>
      <c r="T212" s="134">
        <f>SUM(T213:T227)</f>
        <v>0.020659999999999998</v>
      </c>
      <c r="AR212" s="127" t="s">
        <v>135</v>
      </c>
      <c r="AT212" s="135" t="s">
        <v>73</v>
      </c>
      <c r="AU212" s="135" t="s">
        <v>82</v>
      </c>
      <c r="AY212" s="127" t="s">
        <v>126</v>
      </c>
      <c r="BK212" s="136">
        <f>SUM(BK213:BK227)</f>
        <v>0</v>
      </c>
    </row>
    <row r="213" spans="1:65" s="2" customFormat="1" ht="16.5" customHeight="1">
      <c r="A213" s="32"/>
      <c r="B213" s="139"/>
      <c r="C213" s="140" t="s">
        <v>319</v>
      </c>
      <c r="D213" s="140" t="s">
        <v>129</v>
      </c>
      <c r="E213" s="141" t="s">
        <v>320</v>
      </c>
      <c r="F213" s="142" t="s">
        <v>321</v>
      </c>
      <c r="G213" s="143" t="s">
        <v>179</v>
      </c>
      <c r="H213" s="144">
        <v>16</v>
      </c>
      <c r="I213" s="145"/>
      <c r="J213" s="146">
        <f aca="true" t="shared" si="10" ref="J213:J227">ROUND(I213*H213,2)</f>
        <v>0</v>
      </c>
      <c r="K213" s="142" t="s">
        <v>133</v>
      </c>
      <c r="L213" s="33"/>
      <c r="M213" s="147" t="s">
        <v>1</v>
      </c>
      <c r="N213" s="148" t="s">
        <v>40</v>
      </c>
      <c r="O213" s="58"/>
      <c r="P213" s="149">
        <f aca="true" t="shared" si="11" ref="P213:P227">O213*H213</f>
        <v>0</v>
      </c>
      <c r="Q213" s="149">
        <v>0</v>
      </c>
      <c r="R213" s="149">
        <f aca="true" t="shared" si="12" ref="R213:R227">Q213*H213</f>
        <v>0</v>
      </c>
      <c r="S213" s="149">
        <v>0.00028</v>
      </c>
      <c r="T213" s="150">
        <f aca="true" t="shared" si="13" ref="T213:T227">S213*H213</f>
        <v>0.00448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1" t="s">
        <v>212</v>
      </c>
      <c r="AT213" s="151" t="s">
        <v>129</v>
      </c>
      <c r="AU213" s="151" t="s">
        <v>135</v>
      </c>
      <c r="AY213" s="17" t="s">
        <v>126</v>
      </c>
      <c r="BE213" s="152">
        <f aca="true" t="shared" si="14" ref="BE213:BE227">IF(N213="základní",J213,0)</f>
        <v>0</v>
      </c>
      <c r="BF213" s="152">
        <f aca="true" t="shared" si="15" ref="BF213:BF227">IF(N213="snížená",J213,0)</f>
        <v>0</v>
      </c>
      <c r="BG213" s="152">
        <f aca="true" t="shared" si="16" ref="BG213:BG227">IF(N213="zákl. přenesená",J213,0)</f>
        <v>0</v>
      </c>
      <c r="BH213" s="152">
        <f aca="true" t="shared" si="17" ref="BH213:BH227">IF(N213="sníž. přenesená",J213,0)</f>
        <v>0</v>
      </c>
      <c r="BI213" s="152">
        <f aca="true" t="shared" si="18" ref="BI213:BI227">IF(N213="nulová",J213,0)</f>
        <v>0</v>
      </c>
      <c r="BJ213" s="17" t="s">
        <v>135</v>
      </c>
      <c r="BK213" s="152">
        <f aca="true" t="shared" si="19" ref="BK213:BK227">ROUND(I213*H213,2)</f>
        <v>0</v>
      </c>
      <c r="BL213" s="17" t="s">
        <v>212</v>
      </c>
      <c r="BM213" s="151" t="s">
        <v>322</v>
      </c>
    </row>
    <row r="214" spans="1:65" s="2" customFormat="1" ht="16.5" customHeight="1">
      <c r="A214" s="32"/>
      <c r="B214" s="139"/>
      <c r="C214" s="140" t="s">
        <v>323</v>
      </c>
      <c r="D214" s="140" t="s">
        <v>129</v>
      </c>
      <c r="E214" s="141" t="s">
        <v>324</v>
      </c>
      <c r="F214" s="142" t="s">
        <v>325</v>
      </c>
      <c r="G214" s="143" t="s">
        <v>203</v>
      </c>
      <c r="H214" s="144">
        <v>2</v>
      </c>
      <c r="I214" s="145"/>
      <c r="J214" s="146">
        <f t="shared" si="10"/>
        <v>0</v>
      </c>
      <c r="K214" s="142" t="s">
        <v>133</v>
      </c>
      <c r="L214" s="33"/>
      <c r="M214" s="147" t="s">
        <v>1</v>
      </c>
      <c r="N214" s="148" t="s">
        <v>40</v>
      </c>
      <c r="O214" s="58"/>
      <c r="P214" s="149">
        <f t="shared" si="11"/>
        <v>0</v>
      </c>
      <c r="Q214" s="149">
        <v>0.0003</v>
      </c>
      <c r="R214" s="149">
        <f t="shared" si="12"/>
        <v>0.0006</v>
      </c>
      <c r="S214" s="149">
        <v>0</v>
      </c>
      <c r="T214" s="150">
        <f t="shared" si="1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1" t="s">
        <v>212</v>
      </c>
      <c r="AT214" s="151" t="s">
        <v>129</v>
      </c>
      <c r="AU214" s="151" t="s">
        <v>135</v>
      </c>
      <c r="AY214" s="17" t="s">
        <v>126</v>
      </c>
      <c r="BE214" s="152">
        <f t="shared" si="14"/>
        <v>0</v>
      </c>
      <c r="BF214" s="152">
        <f t="shared" si="15"/>
        <v>0</v>
      </c>
      <c r="BG214" s="152">
        <f t="shared" si="16"/>
        <v>0</v>
      </c>
      <c r="BH214" s="152">
        <f t="shared" si="17"/>
        <v>0</v>
      </c>
      <c r="BI214" s="152">
        <f t="shared" si="18"/>
        <v>0</v>
      </c>
      <c r="BJ214" s="17" t="s">
        <v>135</v>
      </c>
      <c r="BK214" s="152">
        <f t="shared" si="19"/>
        <v>0</v>
      </c>
      <c r="BL214" s="17" t="s">
        <v>212</v>
      </c>
      <c r="BM214" s="151" t="s">
        <v>326</v>
      </c>
    </row>
    <row r="215" spans="1:65" s="2" customFormat="1" ht="24.2" customHeight="1">
      <c r="A215" s="32"/>
      <c r="B215" s="139"/>
      <c r="C215" s="140" t="s">
        <v>327</v>
      </c>
      <c r="D215" s="140" t="s">
        <v>129</v>
      </c>
      <c r="E215" s="141" t="s">
        <v>328</v>
      </c>
      <c r="F215" s="142" t="s">
        <v>329</v>
      </c>
      <c r="G215" s="143" t="s">
        <v>179</v>
      </c>
      <c r="H215" s="144">
        <v>16</v>
      </c>
      <c r="I215" s="145"/>
      <c r="J215" s="146">
        <f t="shared" si="10"/>
        <v>0</v>
      </c>
      <c r="K215" s="142" t="s">
        <v>133</v>
      </c>
      <c r="L215" s="33"/>
      <c r="M215" s="147" t="s">
        <v>1</v>
      </c>
      <c r="N215" s="148" t="s">
        <v>40</v>
      </c>
      <c r="O215" s="58"/>
      <c r="P215" s="149">
        <f t="shared" si="11"/>
        <v>0</v>
      </c>
      <c r="Q215" s="149">
        <v>0.00084</v>
      </c>
      <c r="R215" s="149">
        <f t="shared" si="12"/>
        <v>0.01344</v>
      </c>
      <c r="S215" s="149">
        <v>0</v>
      </c>
      <c r="T215" s="150">
        <f t="shared" si="1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1" t="s">
        <v>212</v>
      </c>
      <c r="AT215" s="151" t="s">
        <v>129</v>
      </c>
      <c r="AU215" s="151" t="s">
        <v>135</v>
      </c>
      <c r="AY215" s="17" t="s">
        <v>126</v>
      </c>
      <c r="BE215" s="152">
        <f t="shared" si="14"/>
        <v>0</v>
      </c>
      <c r="BF215" s="152">
        <f t="shared" si="15"/>
        <v>0</v>
      </c>
      <c r="BG215" s="152">
        <f t="shared" si="16"/>
        <v>0</v>
      </c>
      <c r="BH215" s="152">
        <f t="shared" si="17"/>
        <v>0</v>
      </c>
      <c r="BI215" s="152">
        <f t="shared" si="18"/>
        <v>0</v>
      </c>
      <c r="BJ215" s="17" t="s">
        <v>135</v>
      </c>
      <c r="BK215" s="152">
        <f t="shared" si="19"/>
        <v>0</v>
      </c>
      <c r="BL215" s="17" t="s">
        <v>212</v>
      </c>
      <c r="BM215" s="151" t="s">
        <v>330</v>
      </c>
    </row>
    <row r="216" spans="1:65" s="2" customFormat="1" ht="24.2" customHeight="1">
      <c r="A216" s="32"/>
      <c r="B216" s="139"/>
      <c r="C216" s="140" t="s">
        <v>331</v>
      </c>
      <c r="D216" s="140" t="s">
        <v>129</v>
      </c>
      <c r="E216" s="141" t="s">
        <v>332</v>
      </c>
      <c r="F216" s="142" t="s">
        <v>333</v>
      </c>
      <c r="G216" s="143" t="s">
        <v>179</v>
      </c>
      <c r="H216" s="144">
        <v>2</v>
      </c>
      <c r="I216" s="145"/>
      <c r="J216" s="146">
        <f t="shared" si="10"/>
        <v>0</v>
      </c>
      <c r="K216" s="142" t="s">
        <v>133</v>
      </c>
      <c r="L216" s="33"/>
      <c r="M216" s="147" t="s">
        <v>1</v>
      </c>
      <c r="N216" s="148" t="s">
        <v>40</v>
      </c>
      <c r="O216" s="58"/>
      <c r="P216" s="149">
        <f t="shared" si="11"/>
        <v>0</v>
      </c>
      <c r="Q216" s="149">
        <v>0.00116</v>
      </c>
      <c r="R216" s="149">
        <f t="shared" si="12"/>
        <v>0.00232</v>
      </c>
      <c r="S216" s="149">
        <v>0</v>
      </c>
      <c r="T216" s="150">
        <f t="shared" si="1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1" t="s">
        <v>212</v>
      </c>
      <c r="AT216" s="151" t="s">
        <v>129</v>
      </c>
      <c r="AU216" s="151" t="s">
        <v>135</v>
      </c>
      <c r="AY216" s="17" t="s">
        <v>126</v>
      </c>
      <c r="BE216" s="152">
        <f t="shared" si="14"/>
        <v>0</v>
      </c>
      <c r="BF216" s="152">
        <f t="shared" si="15"/>
        <v>0</v>
      </c>
      <c r="BG216" s="152">
        <f t="shared" si="16"/>
        <v>0</v>
      </c>
      <c r="BH216" s="152">
        <f t="shared" si="17"/>
        <v>0</v>
      </c>
      <c r="BI216" s="152">
        <f t="shared" si="18"/>
        <v>0</v>
      </c>
      <c r="BJ216" s="17" t="s">
        <v>135</v>
      </c>
      <c r="BK216" s="152">
        <f t="shared" si="19"/>
        <v>0</v>
      </c>
      <c r="BL216" s="17" t="s">
        <v>212</v>
      </c>
      <c r="BM216" s="151" t="s">
        <v>334</v>
      </c>
    </row>
    <row r="217" spans="1:65" s="2" customFormat="1" ht="24.2" customHeight="1">
      <c r="A217" s="32"/>
      <c r="B217" s="139"/>
      <c r="C217" s="140" t="s">
        <v>335</v>
      </c>
      <c r="D217" s="140" t="s">
        <v>129</v>
      </c>
      <c r="E217" s="141" t="s">
        <v>336</v>
      </c>
      <c r="F217" s="142" t="s">
        <v>337</v>
      </c>
      <c r="G217" s="143" t="s">
        <v>338</v>
      </c>
      <c r="H217" s="144">
        <v>1</v>
      </c>
      <c r="I217" s="145"/>
      <c r="J217" s="146">
        <f t="shared" si="10"/>
        <v>0</v>
      </c>
      <c r="K217" s="142" t="s">
        <v>133</v>
      </c>
      <c r="L217" s="33"/>
      <c r="M217" s="147" t="s">
        <v>1</v>
      </c>
      <c r="N217" s="148" t="s">
        <v>40</v>
      </c>
      <c r="O217" s="58"/>
      <c r="P217" s="149">
        <f t="shared" si="11"/>
        <v>0</v>
      </c>
      <c r="Q217" s="149">
        <v>0</v>
      </c>
      <c r="R217" s="149">
        <f t="shared" si="12"/>
        <v>0</v>
      </c>
      <c r="S217" s="149">
        <v>0</v>
      </c>
      <c r="T217" s="150">
        <f t="shared" si="1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1" t="s">
        <v>212</v>
      </c>
      <c r="AT217" s="151" t="s">
        <v>129</v>
      </c>
      <c r="AU217" s="151" t="s">
        <v>135</v>
      </c>
      <c r="AY217" s="17" t="s">
        <v>126</v>
      </c>
      <c r="BE217" s="152">
        <f t="shared" si="14"/>
        <v>0</v>
      </c>
      <c r="BF217" s="152">
        <f t="shared" si="15"/>
        <v>0</v>
      </c>
      <c r="BG217" s="152">
        <f t="shared" si="16"/>
        <v>0</v>
      </c>
      <c r="BH217" s="152">
        <f t="shared" si="17"/>
        <v>0</v>
      </c>
      <c r="BI217" s="152">
        <f t="shared" si="18"/>
        <v>0</v>
      </c>
      <c r="BJ217" s="17" t="s">
        <v>135</v>
      </c>
      <c r="BK217" s="152">
        <f t="shared" si="19"/>
        <v>0</v>
      </c>
      <c r="BL217" s="17" t="s">
        <v>212</v>
      </c>
      <c r="BM217" s="151" t="s">
        <v>339</v>
      </c>
    </row>
    <row r="218" spans="1:65" s="2" customFormat="1" ht="37.9" customHeight="1">
      <c r="A218" s="32"/>
      <c r="B218" s="139"/>
      <c r="C218" s="140" t="s">
        <v>340</v>
      </c>
      <c r="D218" s="140" t="s">
        <v>129</v>
      </c>
      <c r="E218" s="141" t="s">
        <v>341</v>
      </c>
      <c r="F218" s="142" t="s">
        <v>342</v>
      </c>
      <c r="G218" s="143" t="s">
        <v>179</v>
      </c>
      <c r="H218" s="144">
        <v>16</v>
      </c>
      <c r="I218" s="145"/>
      <c r="J218" s="146">
        <f t="shared" si="10"/>
        <v>0</v>
      </c>
      <c r="K218" s="142" t="s">
        <v>133</v>
      </c>
      <c r="L218" s="33"/>
      <c r="M218" s="147" t="s">
        <v>1</v>
      </c>
      <c r="N218" s="148" t="s">
        <v>40</v>
      </c>
      <c r="O218" s="58"/>
      <c r="P218" s="149">
        <f t="shared" si="11"/>
        <v>0</v>
      </c>
      <c r="Q218" s="149">
        <v>7E-05</v>
      </c>
      <c r="R218" s="149">
        <f t="shared" si="12"/>
        <v>0.00112</v>
      </c>
      <c r="S218" s="149">
        <v>0</v>
      </c>
      <c r="T218" s="150">
        <f t="shared" si="1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1" t="s">
        <v>212</v>
      </c>
      <c r="AT218" s="151" t="s">
        <v>129</v>
      </c>
      <c r="AU218" s="151" t="s">
        <v>135</v>
      </c>
      <c r="AY218" s="17" t="s">
        <v>126</v>
      </c>
      <c r="BE218" s="152">
        <f t="shared" si="14"/>
        <v>0</v>
      </c>
      <c r="BF218" s="152">
        <f t="shared" si="15"/>
        <v>0</v>
      </c>
      <c r="BG218" s="152">
        <f t="shared" si="16"/>
        <v>0</v>
      </c>
      <c r="BH218" s="152">
        <f t="shared" si="17"/>
        <v>0</v>
      </c>
      <c r="BI218" s="152">
        <f t="shared" si="18"/>
        <v>0</v>
      </c>
      <c r="BJ218" s="17" t="s">
        <v>135</v>
      </c>
      <c r="BK218" s="152">
        <f t="shared" si="19"/>
        <v>0</v>
      </c>
      <c r="BL218" s="17" t="s">
        <v>212</v>
      </c>
      <c r="BM218" s="151" t="s">
        <v>343</v>
      </c>
    </row>
    <row r="219" spans="1:65" s="2" customFormat="1" ht="37.9" customHeight="1">
      <c r="A219" s="32"/>
      <c r="B219" s="139"/>
      <c r="C219" s="140" t="s">
        <v>344</v>
      </c>
      <c r="D219" s="140" t="s">
        <v>129</v>
      </c>
      <c r="E219" s="141" t="s">
        <v>345</v>
      </c>
      <c r="F219" s="142" t="s">
        <v>346</v>
      </c>
      <c r="G219" s="143" t="s">
        <v>179</v>
      </c>
      <c r="H219" s="144">
        <v>2</v>
      </c>
      <c r="I219" s="145"/>
      <c r="J219" s="146">
        <f t="shared" si="10"/>
        <v>0</v>
      </c>
      <c r="K219" s="142" t="s">
        <v>133</v>
      </c>
      <c r="L219" s="33"/>
      <c r="M219" s="147" t="s">
        <v>1</v>
      </c>
      <c r="N219" s="148" t="s">
        <v>40</v>
      </c>
      <c r="O219" s="58"/>
      <c r="P219" s="149">
        <f t="shared" si="11"/>
        <v>0</v>
      </c>
      <c r="Q219" s="149">
        <v>9E-05</v>
      </c>
      <c r="R219" s="149">
        <f t="shared" si="12"/>
        <v>0.00018</v>
      </c>
      <c r="S219" s="149">
        <v>0</v>
      </c>
      <c r="T219" s="150">
        <f t="shared" si="1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1" t="s">
        <v>212</v>
      </c>
      <c r="AT219" s="151" t="s">
        <v>129</v>
      </c>
      <c r="AU219" s="151" t="s">
        <v>135</v>
      </c>
      <c r="AY219" s="17" t="s">
        <v>126</v>
      </c>
      <c r="BE219" s="152">
        <f t="shared" si="14"/>
        <v>0</v>
      </c>
      <c r="BF219" s="152">
        <f t="shared" si="15"/>
        <v>0</v>
      </c>
      <c r="BG219" s="152">
        <f t="shared" si="16"/>
        <v>0</v>
      </c>
      <c r="BH219" s="152">
        <f t="shared" si="17"/>
        <v>0</v>
      </c>
      <c r="BI219" s="152">
        <f t="shared" si="18"/>
        <v>0</v>
      </c>
      <c r="BJ219" s="17" t="s">
        <v>135</v>
      </c>
      <c r="BK219" s="152">
        <f t="shared" si="19"/>
        <v>0</v>
      </c>
      <c r="BL219" s="17" t="s">
        <v>212</v>
      </c>
      <c r="BM219" s="151" t="s">
        <v>347</v>
      </c>
    </row>
    <row r="220" spans="1:65" s="2" customFormat="1" ht="16.5" customHeight="1">
      <c r="A220" s="32"/>
      <c r="B220" s="139"/>
      <c r="C220" s="140" t="s">
        <v>348</v>
      </c>
      <c r="D220" s="140" t="s">
        <v>129</v>
      </c>
      <c r="E220" s="141" t="s">
        <v>349</v>
      </c>
      <c r="F220" s="142" t="s">
        <v>350</v>
      </c>
      <c r="G220" s="143" t="s">
        <v>203</v>
      </c>
      <c r="H220" s="144">
        <v>8</v>
      </c>
      <c r="I220" s="145"/>
      <c r="J220" s="146">
        <f t="shared" si="10"/>
        <v>0</v>
      </c>
      <c r="K220" s="142" t="s">
        <v>133</v>
      </c>
      <c r="L220" s="33"/>
      <c r="M220" s="147" t="s">
        <v>1</v>
      </c>
      <c r="N220" s="148" t="s">
        <v>40</v>
      </c>
      <c r="O220" s="58"/>
      <c r="P220" s="149">
        <f t="shared" si="11"/>
        <v>0</v>
      </c>
      <c r="Q220" s="149">
        <v>0</v>
      </c>
      <c r="R220" s="149">
        <f t="shared" si="12"/>
        <v>0</v>
      </c>
      <c r="S220" s="149">
        <v>0</v>
      </c>
      <c r="T220" s="150">
        <f t="shared" si="1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1" t="s">
        <v>212</v>
      </c>
      <c r="AT220" s="151" t="s">
        <v>129</v>
      </c>
      <c r="AU220" s="151" t="s">
        <v>135</v>
      </c>
      <c r="AY220" s="17" t="s">
        <v>126</v>
      </c>
      <c r="BE220" s="152">
        <f t="shared" si="14"/>
        <v>0</v>
      </c>
      <c r="BF220" s="152">
        <f t="shared" si="15"/>
        <v>0</v>
      </c>
      <c r="BG220" s="152">
        <f t="shared" si="16"/>
        <v>0</v>
      </c>
      <c r="BH220" s="152">
        <f t="shared" si="17"/>
        <v>0</v>
      </c>
      <c r="BI220" s="152">
        <f t="shared" si="18"/>
        <v>0</v>
      </c>
      <c r="BJ220" s="17" t="s">
        <v>135</v>
      </c>
      <c r="BK220" s="152">
        <f t="shared" si="19"/>
        <v>0</v>
      </c>
      <c r="BL220" s="17" t="s">
        <v>212</v>
      </c>
      <c r="BM220" s="151" t="s">
        <v>351</v>
      </c>
    </row>
    <row r="221" spans="1:65" s="2" customFormat="1" ht="21.75" customHeight="1">
      <c r="A221" s="32"/>
      <c r="B221" s="139"/>
      <c r="C221" s="140" t="s">
        <v>352</v>
      </c>
      <c r="D221" s="140" t="s">
        <v>129</v>
      </c>
      <c r="E221" s="141" t="s">
        <v>353</v>
      </c>
      <c r="F221" s="142" t="s">
        <v>354</v>
      </c>
      <c r="G221" s="143" t="s">
        <v>203</v>
      </c>
      <c r="H221" s="144">
        <v>2</v>
      </c>
      <c r="I221" s="145"/>
      <c r="J221" s="146">
        <f t="shared" si="10"/>
        <v>0</v>
      </c>
      <c r="K221" s="142" t="s">
        <v>133</v>
      </c>
      <c r="L221" s="33"/>
      <c r="M221" s="147" t="s">
        <v>1</v>
      </c>
      <c r="N221" s="148" t="s">
        <v>40</v>
      </c>
      <c r="O221" s="58"/>
      <c r="P221" s="149">
        <f t="shared" si="11"/>
        <v>0</v>
      </c>
      <c r="Q221" s="149">
        <v>0.00013</v>
      </c>
      <c r="R221" s="149">
        <f t="shared" si="12"/>
        <v>0.00026</v>
      </c>
      <c r="S221" s="149">
        <v>0</v>
      </c>
      <c r="T221" s="150">
        <f t="shared" si="1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1" t="s">
        <v>212</v>
      </c>
      <c r="AT221" s="151" t="s">
        <v>129</v>
      </c>
      <c r="AU221" s="151" t="s">
        <v>135</v>
      </c>
      <c r="AY221" s="17" t="s">
        <v>126</v>
      </c>
      <c r="BE221" s="152">
        <f t="shared" si="14"/>
        <v>0</v>
      </c>
      <c r="BF221" s="152">
        <f t="shared" si="15"/>
        <v>0</v>
      </c>
      <c r="BG221" s="152">
        <f t="shared" si="16"/>
        <v>0</v>
      </c>
      <c r="BH221" s="152">
        <f t="shared" si="17"/>
        <v>0</v>
      </c>
      <c r="BI221" s="152">
        <f t="shared" si="18"/>
        <v>0</v>
      </c>
      <c r="BJ221" s="17" t="s">
        <v>135</v>
      </c>
      <c r="BK221" s="152">
        <f t="shared" si="19"/>
        <v>0</v>
      </c>
      <c r="BL221" s="17" t="s">
        <v>212</v>
      </c>
      <c r="BM221" s="151" t="s">
        <v>355</v>
      </c>
    </row>
    <row r="222" spans="1:65" s="2" customFormat="1" ht="16.5" customHeight="1">
      <c r="A222" s="32"/>
      <c r="B222" s="139"/>
      <c r="C222" s="140" t="s">
        <v>356</v>
      </c>
      <c r="D222" s="140" t="s">
        <v>129</v>
      </c>
      <c r="E222" s="141" t="s">
        <v>357</v>
      </c>
      <c r="F222" s="142" t="s">
        <v>358</v>
      </c>
      <c r="G222" s="143" t="s">
        <v>359</v>
      </c>
      <c r="H222" s="144">
        <v>3</v>
      </c>
      <c r="I222" s="145"/>
      <c r="J222" s="146">
        <f t="shared" si="10"/>
        <v>0</v>
      </c>
      <c r="K222" s="142" t="s">
        <v>133</v>
      </c>
      <c r="L222" s="33"/>
      <c r="M222" s="147" t="s">
        <v>1</v>
      </c>
      <c r="N222" s="148" t="s">
        <v>40</v>
      </c>
      <c r="O222" s="58"/>
      <c r="P222" s="149">
        <f t="shared" si="11"/>
        <v>0</v>
      </c>
      <c r="Q222" s="149">
        <v>0.00025</v>
      </c>
      <c r="R222" s="149">
        <f t="shared" si="12"/>
        <v>0.00075</v>
      </c>
      <c r="S222" s="149">
        <v>0</v>
      </c>
      <c r="T222" s="150">
        <f t="shared" si="1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1" t="s">
        <v>212</v>
      </c>
      <c r="AT222" s="151" t="s">
        <v>129</v>
      </c>
      <c r="AU222" s="151" t="s">
        <v>135</v>
      </c>
      <c r="AY222" s="17" t="s">
        <v>126</v>
      </c>
      <c r="BE222" s="152">
        <f t="shared" si="14"/>
        <v>0</v>
      </c>
      <c r="BF222" s="152">
        <f t="shared" si="15"/>
        <v>0</v>
      </c>
      <c r="BG222" s="152">
        <f t="shared" si="16"/>
        <v>0</v>
      </c>
      <c r="BH222" s="152">
        <f t="shared" si="17"/>
        <v>0</v>
      </c>
      <c r="BI222" s="152">
        <f t="shared" si="18"/>
        <v>0</v>
      </c>
      <c r="BJ222" s="17" t="s">
        <v>135</v>
      </c>
      <c r="BK222" s="152">
        <f t="shared" si="19"/>
        <v>0</v>
      </c>
      <c r="BL222" s="17" t="s">
        <v>212</v>
      </c>
      <c r="BM222" s="151" t="s">
        <v>360</v>
      </c>
    </row>
    <row r="223" spans="1:65" s="2" customFormat="1" ht="24.2" customHeight="1">
      <c r="A223" s="32"/>
      <c r="B223" s="139"/>
      <c r="C223" s="140" t="s">
        <v>361</v>
      </c>
      <c r="D223" s="140" t="s">
        <v>129</v>
      </c>
      <c r="E223" s="141" t="s">
        <v>362</v>
      </c>
      <c r="F223" s="142" t="s">
        <v>363</v>
      </c>
      <c r="G223" s="143" t="s">
        <v>203</v>
      </c>
      <c r="H223" s="144">
        <v>8</v>
      </c>
      <c r="I223" s="145"/>
      <c r="J223" s="146">
        <f t="shared" si="10"/>
        <v>0</v>
      </c>
      <c r="K223" s="142" t="s">
        <v>133</v>
      </c>
      <c r="L223" s="33"/>
      <c r="M223" s="147" t="s">
        <v>1</v>
      </c>
      <c r="N223" s="148" t="s">
        <v>40</v>
      </c>
      <c r="O223" s="58"/>
      <c r="P223" s="149">
        <f t="shared" si="11"/>
        <v>0</v>
      </c>
      <c r="Q223" s="149">
        <v>6E-05</v>
      </c>
      <c r="R223" s="149">
        <f t="shared" si="12"/>
        <v>0.00048</v>
      </c>
      <c r="S223" s="149">
        <v>0</v>
      </c>
      <c r="T223" s="150">
        <f t="shared" si="1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1" t="s">
        <v>212</v>
      </c>
      <c r="AT223" s="151" t="s">
        <v>129</v>
      </c>
      <c r="AU223" s="151" t="s">
        <v>135</v>
      </c>
      <c r="AY223" s="17" t="s">
        <v>126</v>
      </c>
      <c r="BE223" s="152">
        <f t="shared" si="14"/>
        <v>0</v>
      </c>
      <c r="BF223" s="152">
        <f t="shared" si="15"/>
        <v>0</v>
      </c>
      <c r="BG223" s="152">
        <f t="shared" si="16"/>
        <v>0</v>
      </c>
      <c r="BH223" s="152">
        <f t="shared" si="17"/>
        <v>0</v>
      </c>
      <c r="BI223" s="152">
        <f t="shared" si="18"/>
        <v>0</v>
      </c>
      <c r="BJ223" s="17" t="s">
        <v>135</v>
      </c>
      <c r="BK223" s="152">
        <f t="shared" si="19"/>
        <v>0</v>
      </c>
      <c r="BL223" s="17" t="s">
        <v>212</v>
      </c>
      <c r="BM223" s="151" t="s">
        <v>364</v>
      </c>
    </row>
    <row r="224" spans="1:65" s="2" customFormat="1" ht="16.5" customHeight="1">
      <c r="A224" s="32"/>
      <c r="B224" s="139"/>
      <c r="C224" s="140" t="s">
        <v>365</v>
      </c>
      <c r="D224" s="140" t="s">
        <v>129</v>
      </c>
      <c r="E224" s="141" t="s">
        <v>366</v>
      </c>
      <c r="F224" s="142" t="s">
        <v>367</v>
      </c>
      <c r="G224" s="143" t="s">
        <v>203</v>
      </c>
      <c r="H224" s="144">
        <v>2</v>
      </c>
      <c r="I224" s="145"/>
      <c r="J224" s="146">
        <f t="shared" si="10"/>
        <v>0</v>
      </c>
      <c r="K224" s="142" t="s">
        <v>133</v>
      </c>
      <c r="L224" s="33"/>
      <c r="M224" s="147" t="s">
        <v>1</v>
      </c>
      <c r="N224" s="148" t="s">
        <v>40</v>
      </c>
      <c r="O224" s="58"/>
      <c r="P224" s="149">
        <f t="shared" si="11"/>
        <v>0</v>
      </c>
      <c r="Q224" s="149">
        <v>0</v>
      </c>
      <c r="R224" s="149">
        <f t="shared" si="12"/>
        <v>0</v>
      </c>
      <c r="S224" s="149">
        <v>0.0056</v>
      </c>
      <c r="T224" s="150">
        <f t="shared" si="13"/>
        <v>0.0112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1" t="s">
        <v>212</v>
      </c>
      <c r="AT224" s="151" t="s">
        <v>129</v>
      </c>
      <c r="AU224" s="151" t="s">
        <v>135</v>
      </c>
      <c r="AY224" s="17" t="s">
        <v>126</v>
      </c>
      <c r="BE224" s="152">
        <f t="shared" si="14"/>
        <v>0</v>
      </c>
      <c r="BF224" s="152">
        <f t="shared" si="15"/>
        <v>0</v>
      </c>
      <c r="BG224" s="152">
        <f t="shared" si="16"/>
        <v>0</v>
      </c>
      <c r="BH224" s="152">
        <f t="shared" si="17"/>
        <v>0</v>
      </c>
      <c r="BI224" s="152">
        <f t="shared" si="18"/>
        <v>0</v>
      </c>
      <c r="BJ224" s="17" t="s">
        <v>135</v>
      </c>
      <c r="BK224" s="152">
        <f t="shared" si="19"/>
        <v>0</v>
      </c>
      <c r="BL224" s="17" t="s">
        <v>212</v>
      </c>
      <c r="BM224" s="151" t="s">
        <v>368</v>
      </c>
    </row>
    <row r="225" spans="1:65" s="2" customFormat="1" ht="24">
      <c r="A225" s="32"/>
      <c r="B225" s="139"/>
      <c r="C225" s="140" t="s">
        <v>369</v>
      </c>
      <c r="D225" s="140" t="s">
        <v>129</v>
      </c>
      <c r="E225" s="141" t="s">
        <v>370</v>
      </c>
      <c r="F225" s="142" t="s">
        <v>1127</v>
      </c>
      <c r="G225" s="143" t="s">
        <v>203</v>
      </c>
      <c r="H225" s="144">
        <v>2</v>
      </c>
      <c r="I225" s="145"/>
      <c r="J225" s="146">
        <f t="shared" si="10"/>
        <v>0</v>
      </c>
      <c r="K225" s="142" t="s">
        <v>133</v>
      </c>
      <c r="L225" s="33"/>
      <c r="M225" s="147" t="s">
        <v>1</v>
      </c>
      <c r="N225" s="148" t="s">
        <v>40</v>
      </c>
      <c r="O225" s="58"/>
      <c r="P225" s="149">
        <f t="shared" si="11"/>
        <v>0</v>
      </c>
      <c r="Q225" s="149">
        <v>0.00069</v>
      </c>
      <c r="R225" s="149">
        <f t="shared" si="12"/>
        <v>0.00138</v>
      </c>
      <c r="S225" s="149">
        <v>0.00249</v>
      </c>
      <c r="T225" s="150">
        <f t="shared" si="13"/>
        <v>0.00498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1" t="s">
        <v>212</v>
      </c>
      <c r="AT225" s="151" t="s">
        <v>129</v>
      </c>
      <c r="AU225" s="151" t="s">
        <v>135</v>
      </c>
      <c r="AY225" s="17" t="s">
        <v>126</v>
      </c>
      <c r="BE225" s="152">
        <f t="shared" si="14"/>
        <v>0</v>
      </c>
      <c r="BF225" s="152">
        <f t="shared" si="15"/>
        <v>0</v>
      </c>
      <c r="BG225" s="152">
        <f t="shared" si="16"/>
        <v>0</v>
      </c>
      <c r="BH225" s="152">
        <f t="shared" si="17"/>
        <v>0</v>
      </c>
      <c r="BI225" s="152">
        <f t="shared" si="18"/>
        <v>0</v>
      </c>
      <c r="BJ225" s="17" t="s">
        <v>135</v>
      </c>
      <c r="BK225" s="152">
        <f t="shared" si="19"/>
        <v>0</v>
      </c>
      <c r="BL225" s="17" t="s">
        <v>212</v>
      </c>
      <c r="BM225" s="151" t="s">
        <v>371</v>
      </c>
    </row>
    <row r="226" spans="1:65" s="2" customFormat="1" ht="24.2" customHeight="1">
      <c r="A226" s="32"/>
      <c r="B226" s="139"/>
      <c r="C226" s="140" t="s">
        <v>372</v>
      </c>
      <c r="D226" s="140" t="s">
        <v>129</v>
      </c>
      <c r="E226" s="141" t="s">
        <v>373</v>
      </c>
      <c r="F226" s="142" t="s">
        <v>374</v>
      </c>
      <c r="G226" s="143" t="s">
        <v>179</v>
      </c>
      <c r="H226" s="144">
        <v>18</v>
      </c>
      <c r="I226" s="145"/>
      <c r="J226" s="146">
        <f t="shared" si="10"/>
        <v>0</v>
      </c>
      <c r="K226" s="142" t="s">
        <v>133</v>
      </c>
      <c r="L226" s="33"/>
      <c r="M226" s="147" t="s">
        <v>1</v>
      </c>
      <c r="N226" s="148" t="s">
        <v>40</v>
      </c>
      <c r="O226" s="58"/>
      <c r="P226" s="149">
        <f t="shared" si="11"/>
        <v>0</v>
      </c>
      <c r="Q226" s="149">
        <v>0.00019</v>
      </c>
      <c r="R226" s="149">
        <f t="shared" si="12"/>
        <v>0.0034200000000000003</v>
      </c>
      <c r="S226" s="149">
        <v>0</v>
      </c>
      <c r="T226" s="150">
        <f t="shared" si="1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1" t="s">
        <v>212</v>
      </c>
      <c r="AT226" s="151" t="s">
        <v>129</v>
      </c>
      <c r="AU226" s="151" t="s">
        <v>135</v>
      </c>
      <c r="AY226" s="17" t="s">
        <v>126</v>
      </c>
      <c r="BE226" s="152">
        <f t="shared" si="14"/>
        <v>0</v>
      </c>
      <c r="BF226" s="152">
        <f t="shared" si="15"/>
        <v>0</v>
      </c>
      <c r="BG226" s="152">
        <f t="shared" si="16"/>
        <v>0</v>
      </c>
      <c r="BH226" s="152">
        <f t="shared" si="17"/>
        <v>0</v>
      </c>
      <c r="BI226" s="152">
        <f t="shared" si="18"/>
        <v>0</v>
      </c>
      <c r="BJ226" s="17" t="s">
        <v>135</v>
      </c>
      <c r="BK226" s="152">
        <f t="shared" si="19"/>
        <v>0</v>
      </c>
      <c r="BL226" s="17" t="s">
        <v>212</v>
      </c>
      <c r="BM226" s="151" t="s">
        <v>375</v>
      </c>
    </row>
    <row r="227" spans="1:65" s="2" customFormat="1" ht="24.2" customHeight="1">
      <c r="A227" s="32"/>
      <c r="B227" s="139"/>
      <c r="C227" s="140" t="s">
        <v>376</v>
      </c>
      <c r="D227" s="140" t="s">
        <v>129</v>
      </c>
      <c r="E227" s="141" t="s">
        <v>377</v>
      </c>
      <c r="F227" s="142" t="s">
        <v>378</v>
      </c>
      <c r="G227" s="143" t="s">
        <v>240</v>
      </c>
      <c r="H227" s="144">
        <v>0.024</v>
      </c>
      <c r="I227" s="145"/>
      <c r="J227" s="146">
        <f t="shared" si="10"/>
        <v>0</v>
      </c>
      <c r="K227" s="142" t="s">
        <v>133</v>
      </c>
      <c r="L227" s="33"/>
      <c r="M227" s="147" t="s">
        <v>1</v>
      </c>
      <c r="N227" s="148" t="s">
        <v>40</v>
      </c>
      <c r="O227" s="58"/>
      <c r="P227" s="149">
        <f t="shared" si="11"/>
        <v>0</v>
      </c>
      <c r="Q227" s="149">
        <v>0</v>
      </c>
      <c r="R227" s="149">
        <f t="shared" si="12"/>
        <v>0</v>
      </c>
      <c r="S227" s="149">
        <v>0</v>
      </c>
      <c r="T227" s="150">
        <f t="shared" si="1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1" t="s">
        <v>212</v>
      </c>
      <c r="AT227" s="151" t="s">
        <v>129</v>
      </c>
      <c r="AU227" s="151" t="s">
        <v>135</v>
      </c>
      <c r="AY227" s="17" t="s">
        <v>126</v>
      </c>
      <c r="BE227" s="152">
        <f t="shared" si="14"/>
        <v>0</v>
      </c>
      <c r="BF227" s="152">
        <f t="shared" si="15"/>
        <v>0</v>
      </c>
      <c r="BG227" s="152">
        <f t="shared" si="16"/>
        <v>0</v>
      </c>
      <c r="BH227" s="152">
        <f t="shared" si="17"/>
        <v>0</v>
      </c>
      <c r="BI227" s="152">
        <f t="shared" si="18"/>
        <v>0</v>
      </c>
      <c r="BJ227" s="17" t="s">
        <v>135</v>
      </c>
      <c r="BK227" s="152">
        <f t="shared" si="19"/>
        <v>0</v>
      </c>
      <c r="BL227" s="17" t="s">
        <v>212</v>
      </c>
      <c r="BM227" s="151" t="s">
        <v>379</v>
      </c>
    </row>
    <row r="228" spans="2:63" s="12" customFormat="1" ht="22.9" customHeight="1">
      <c r="B228" s="126"/>
      <c r="D228" s="127" t="s">
        <v>73</v>
      </c>
      <c r="E228" s="137" t="s">
        <v>380</v>
      </c>
      <c r="F228" s="137" t="s">
        <v>381</v>
      </c>
      <c r="I228" s="129"/>
      <c r="J228" s="138">
        <f>BK228</f>
        <v>0</v>
      </c>
      <c r="L228" s="126"/>
      <c r="M228" s="131"/>
      <c r="N228" s="132"/>
      <c r="O228" s="132"/>
      <c r="P228" s="133">
        <f>SUM(P229:P255)</f>
        <v>0</v>
      </c>
      <c r="Q228" s="132"/>
      <c r="R228" s="133">
        <f>SUM(R229:R255)</f>
        <v>0.09345</v>
      </c>
      <c r="S228" s="132"/>
      <c r="T228" s="134">
        <f>SUM(T229:T255)</f>
        <v>0.09528</v>
      </c>
      <c r="AR228" s="127" t="s">
        <v>135</v>
      </c>
      <c r="AT228" s="135" t="s">
        <v>73</v>
      </c>
      <c r="AU228" s="135" t="s">
        <v>82</v>
      </c>
      <c r="AY228" s="127" t="s">
        <v>126</v>
      </c>
      <c r="BK228" s="136">
        <f>SUM(BK229:BK255)</f>
        <v>0</v>
      </c>
    </row>
    <row r="229" spans="1:65" s="2" customFormat="1" ht="16.5" customHeight="1">
      <c r="A229" s="32"/>
      <c r="B229" s="139"/>
      <c r="C229" s="140" t="s">
        <v>382</v>
      </c>
      <c r="D229" s="140" t="s">
        <v>129</v>
      </c>
      <c r="E229" s="141" t="s">
        <v>383</v>
      </c>
      <c r="F229" s="142" t="s">
        <v>384</v>
      </c>
      <c r="G229" s="143" t="s">
        <v>338</v>
      </c>
      <c r="H229" s="144">
        <v>1</v>
      </c>
      <c r="I229" s="145"/>
      <c r="J229" s="146">
        <f aca="true" t="shared" si="20" ref="J229:J255">ROUND(I229*H229,2)</f>
        <v>0</v>
      </c>
      <c r="K229" s="142" t="s">
        <v>133</v>
      </c>
      <c r="L229" s="33"/>
      <c r="M229" s="147" t="s">
        <v>1</v>
      </c>
      <c r="N229" s="148" t="s">
        <v>40</v>
      </c>
      <c r="O229" s="58"/>
      <c r="P229" s="149">
        <f aca="true" t="shared" si="21" ref="P229:P255">O229*H229</f>
        <v>0</v>
      </c>
      <c r="Q229" s="149">
        <v>0</v>
      </c>
      <c r="R229" s="149">
        <f aca="true" t="shared" si="22" ref="R229:R255">Q229*H229</f>
        <v>0</v>
      </c>
      <c r="S229" s="149">
        <v>0.0342</v>
      </c>
      <c r="T229" s="150">
        <f aca="true" t="shared" si="23" ref="T229:T255">S229*H229</f>
        <v>0.0342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1" t="s">
        <v>212</v>
      </c>
      <c r="AT229" s="151" t="s">
        <v>129</v>
      </c>
      <c r="AU229" s="151" t="s">
        <v>135</v>
      </c>
      <c r="AY229" s="17" t="s">
        <v>126</v>
      </c>
      <c r="BE229" s="152">
        <f aca="true" t="shared" si="24" ref="BE229:BE255">IF(N229="základní",J229,0)</f>
        <v>0</v>
      </c>
      <c r="BF229" s="152">
        <f aca="true" t="shared" si="25" ref="BF229:BF255">IF(N229="snížená",J229,0)</f>
        <v>0</v>
      </c>
      <c r="BG229" s="152">
        <f aca="true" t="shared" si="26" ref="BG229:BG255">IF(N229="zákl. přenesená",J229,0)</f>
        <v>0</v>
      </c>
      <c r="BH229" s="152">
        <f aca="true" t="shared" si="27" ref="BH229:BH255">IF(N229="sníž. přenesená",J229,0)</f>
        <v>0</v>
      </c>
      <c r="BI229" s="152">
        <f aca="true" t="shared" si="28" ref="BI229:BI255">IF(N229="nulová",J229,0)</f>
        <v>0</v>
      </c>
      <c r="BJ229" s="17" t="s">
        <v>135</v>
      </c>
      <c r="BK229" s="152">
        <f aca="true" t="shared" si="29" ref="BK229:BK255">ROUND(I229*H229,2)</f>
        <v>0</v>
      </c>
      <c r="BL229" s="17" t="s">
        <v>212</v>
      </c>
      <c r="BM229" s="151" t="s">
        <v>385</v>
      </c>
    </row>
    <row r="230" spans="1:65" s="2" customFormat="1" ht="16.5" customHeight="1">
      <c r="A230" s="32"/>
      <c r="B230" s="139"/>
      <c r="C230" s="140" t="s">
        <v>386</v>
      </c>
      <c r="D230" s="140" t="s">
        <v>129</v>
      </c>
      <c r="E230" s="141" t="s">
        <v>387</v>
      </c>
      <c r="F230" s="142" t="s">
        <v>388</v>
      </c>
      <c r="G230" s="143" t="s">
        <v>338</v>
      </c>
      <c r="H230" s="144">
        <v>1</v>
      </c>
      <c r="I230" s="145"/>
      <c r="J230" s="146">
        <f t="shared" si="20"/>
        <v>0</v>
      </c>
      <c r="K230" s="142" t="s">
        <v>133</v>
      </c>
      <c r="L230" s="33"/>
      <c r="M230" s="147" t="s">
        <v>1</v>
      </c>
      <c r="N230" s="148" t="s">
        <v>40</v>
      </c>
      <c r="O230" s="58"/>
      <c r="P230" s="149">
        <f t="shared" si="21"/>
        <v>0</v>
      </c>
      <c r="Q230" s="149">
        <v>0.03991</v>
      </c>
      <c r="R230" s="149">
        <f t="shared" si="22"/>
        <v>0.03991</v>
      </c>
      <c r="S230" s="149">
        <v>0</v>
      </c>
      <c r="T230" s="150">
        <f t="shared" si="2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1" t="s">
        <v>212</v>
      </c>
      <c r="AT230" s="151" t="s">
        <v>129</v>
      </c>
      <c r="AU230" s="151" t="s">
        <v>135</v>
      </c>
      <c r="AY230" s="17" t="s">
        <v>126</v>
      </c>
      <c r="BE230" s="152">
        <f t="shared" si="24"/>
        <v>0</v>
      </c>
      <c r="BF230" s="152">
        <f t="shared" si="25"/>
        <v>0</v>
      </c>
      <c r="BG230" s="152">
        <f t="shared" si="26"/>
        <v>0</v>
      </c>
      <c r="BH230" s="152">
        <f t="shared" si="27"/>
        <v>0</v>
      </c>
      <c r="BI230" s="152">
        <f t="shared" si="28"/>
        <v>0</v>
      </c>
      <c r="BJ230" s="17" t="s">
        <v>135</v>
      </c>
      <c r="BK230" s="152">
        <f t="shared" si="29"/>
        <v>0</v>
      </c>
      <c r="BL230" s="17" t="s">
        <v>212</v>
      </c>
      <c r="BM230" s="151" t="s">
        <v>389</v>
      </c>
    </row>
    <row r="231" spans="1:65" s="2" customFormat="1" ht="16.5" customHeight="1">
      <c r="A231" s="32"/>
      <c r="B231" s="139"/>
      <c r="C231" s="140" t="s">
        <v>390</v>
      </c>
      <c r="D231" s="140" t="s">
        <v>129</v>
      </c>
      <c r="E231" s="141" t="s">
        <v>391</v>
      </c>
      <c r="F231" s="142" t="s">
        <v>392</v>
      </c>
      <c r="G231" s="143" t="s">
        <v>338</v>
      </c>
      <c r="H231" s="144">
        <v>1</v>
      </c>
      <c r="I231" s="145"/>
      <c r="J231" s="146">
        <f t="shared" si="20"/>
        <v>0</v>
      </c>
      <c r="K231" s="142" t="s">
        <v>133</v>
      </c>
      <c r="L231" s="33"/>
      <c r="M231" s="147" t="s">
        <v>1</v>
      </c>
      <c r="N231" s="148" t="s">
        <v>40</v>
      </c>
      <c r="O231" s="58"/>
      <c r="P231" s="149">
        <f t="shared" si="21"/>
        <v>0</v>
      </c>
      <c r="Q231" s="149">
        <v>0</v>
      </c>
      <c r="R231" s="149">
        <f t="shared" si="22"/>
        <v>0</v>
      </c>
      <c r="S231" s="149">
        <v>0.01946</v>
      </c>
      <c r="T231" s="150">
        <f t="shared" si="23"/>
        <v>0.01946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1" t="s">
        <v>212</v>
      </c>
      <c r="AT231" s="151" t="s">
        <v>129</v>
      </c>
      <c r="AU231" s="151" t="s">
        <v>135</v>
      </c>
      <c r="AY231" s="17" t="s">
        <v>126</v>
      </c>
      <c r="BE231" s="152">
        <f t="shared" si="24"/>
        <v>0</v>
      </c>
      <c r="BF231" s="152">
        <f t="shared" si="25"/>
        <v>0</v>
      </c>
      <c r="BG231" s="152">
        <f t="shared" si="26"/>
        <v>0</v>
      </c>
      <c r="BH231" s="152">
        <f t="shared" si="27"/>
        <v>0</v>
      </c>
      <c r="BI231" s="152">
        <f t="shared" si="28"/>
        <v>0</v>
      </c>
      <c r="BJ231" s="17" t="s">
        <v>135</v>
      </c>
      <c r="BK231" s="152">
        <f t="shared" si="29"/>
        <v>0</v>
      </c>
      <c r="BL231" s="17" t="s">
        <v>212</v>
      </c>
      <c r="BM231" s="151" t="s">
        <v>393</v>
      </c>
    </row>
    <row r="232" spans="1:65" s="2" customFormat="1" ht="24.2" customHeight="1">
      <c r="A232" s="32"/>
      <c r="B232" s="139"/>
      <c r="C232" s="140" t="s">
        <v>394</v>
      </c>
      <c r="D232" s="140" t="s">
        <v>129</v>
      </c>
      <c r="E232" s="141" t="s">
        <v>395</v>
      </c>
      <c r="F232" s="142" t="s">
        <v>396</v>
      </c>
      <c r="G232" s="143" t="s">
        <v>338</v>
      </c>
      <c r="H232" s="144">
        <v>1</v>
      </c>
      <c r="I232" s="145"/>
      <c r="J232" s="146">
        <f t="shared" si="20"/>
        <v>0</v>
      </c>
      <c r="K232" s="142" t="s">
        <v>133</v>
      </c>
      <c r="L232" s="33"/>
      <c r="M232" s="147" t="s">
        <v>1</v>
      </c>
      <c r="N232" s="148" t="s">
        <v>40</v>
      </c>
      <c r="O232" s="58"/>
      <c r="P232" s="149">
        <f t="shared" si="21"/>
        <v>0</v>
      </c>
      <c r="Q232" s="149">
        <v>0.01497</v>
      </c>
      <c r="R232" s="149">
        <f t="shared" si="22"/>
        <v>0.01497</v>
      </c>
      <c r="S232" s="149">
        <v>0</v>
      </c>
      <c r="T232" s="150">
        <f t="shared" si="2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1" t="s">
        <v>212</v>
      </c>
      <c r="AT232" s="151" t="s">
        <v>129</v>
      </c>
      <c r="AU232" s="151" t="s">
        <v>135</v>
      </c>
      <c r="AY232" s="17" t="s">
        <v>126</v>
      </c>
      <c r="BE232" s="152">
        <f t="shared" si="24"/>
        <v>0</v>
      </c>
      <c r="BF232" s="152">
        <f t="shared" si="25"/>
        <v>0</v>
      </c>
      <c r="BG232" s="152">
        <f t="shared" si="26"/>
        <v>0</v>
      </c>
      <c r="BH232" s="152">
        <f t="shared" si="27"/>
        <v>0</v>
      </c>
      <c r="BI232" s="152">
        <f t="shared" si="28"/>
        <v>0</v>
      </c>
      <c r="BJ232" s="17" t="s">
        <v>135</v>
      </c>
      <c r="BK232" s="152">
        <f t="shared" si="29"/>
        <v>0</v>
      </c>
      <c r="BL232" s="17" t="s">
        <v>212</v>
      </c>
      <c r="BM232" s="151" t="s">
        <v>397</v>
      </c>
    </row>
    <row r="233" spans="1:65" s="2" customFormat="1" ht="21.75" customHeight="1">
      <c r="A233" s="32"/>
      <c r="B233" s="139"/>
      <c r="C233" s="140" t="s">
        <v>398</v>
      </c>
      <c r="D233" s="140" t="s">
        <v>129</v>
      </c>
      <c r="E233" s="141" t="s">
        <v>399</v>
      </c>
      <c r="F233" s="142" t="s">
        <v>400</v>
      </c>
      <c r="G233" s="143" t="s">
        <v>338</v>
      </c>
      <c r="H233" s="144">
        <v>1</v>
      </c>
      <c r="I233" s="145"/>
      <c r="J233" s="146">
        <f t="shared" si="20"/>
        <v>0</v>
      </c>
      <c r="K233" s="142" t="s">
        <v>133</v>
      </c>
      <c r="L233" s="33"/>
      <c r="M233" s="147" t="s">
        <v>1</v>
      </c>
      <c r="N233" s="148" t="s">
        <v>40</v>
      </c>
      <c r="O233" s="58"/>
      <c r="P233" s="149">
        <f t="shared" si="21"/>
        <v>0</v>
      </c>
      <c r="Q233" s="149">
        <v>0</v>
      </c>
      <c r="R233" s="149">
        <f t="shared" si="22"/>
        <v>0</v>
      </c>
      <c r="S233" s="149">
        <v>0.0245</v>
      </c>
      <c r="T233" s="150">
        <f t="shared" si="23"/>
        <v>0.0245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1" t="s">
        <v>212</v>
      </c>
      <c r="AT233" s="151" t="s">
        <v>129</v>
      </c>
      <c r="AU233" s="151" t="s">
        <v>135</v>
      </c>
      <c r="AY233" s="17" t="s">
        <v>126</v>
      </c>
      <c r="BE233" s="152">
        <f t="shared" si="24"/>
        <v>0</v>
      </c>
      <c r="BF233" s="152">
        <f t="shared" si="25"/>
        <v>0</v>
      </c>
      <c r="BG233" s="152">
        <f t="shared" si="26"/>
        <v>0</v>
      </c>
      <c r="BH233" s="152">
        <f t="shared" si="27"/>
        <v>0</v>
      </c>
      <c r="BI233" s="152">
        <f t="shared" si="28"/>
        <v>0</v>
      </c>
      <c r="BJ233" s="17" t="s">
        <v>135</v>
      </c>
      <c r="BK233" s="152">
        <f t="shared" si="29"/>
        <v>0</v>
      </c>
      <c r="BL233" s="17" t="s">
        <v>212</v>
      </c>
      <c r="BM233" s="151" t="s">
        <v>401</v>
      </c>
    </row>
    <row r="234" spans="1:65" s="2" customFormat="1" ht="24.2" customHeight="1">
      <c r="A234" s="32"/>
      <c r="B234" s="139"/>
      <c r="C234" s="140" t="s">
        <v>402</v>
      </c>
      <c r="D234" s="140" t="s">
        <v>129</v>
      </c>
      <c r="E234" s="141" t="s">
        <v>403</v>
      </c>
      <c r="F234" s="142" t="s">
        <v>404</v>
      </c>
      <c r="G234" s="143" t="s">
        <v>338</v>
      </c>
      <c r="H234" s="144">
        <v>1</v>
      </c>
      <c r="I234" s="145"/>
      <c r="J234" s="146">
        <f t="shared" si="20"/>
        <v>0</v>
      </c>
      <c r="K234" s="142" t="s">
        <v>133</v>
      </c>
      <c r="L234" s="33"/>
      <c r="M234" s="147" t="s">
        <v>1</v>
      </c>
      <c r="N234" s="148" t="s">
        <v>40</v>
      </c>
      <c r="O234" s="58"/>
      <c r="P234" s="149">
        <f t="shared" si="21"/>
        <v>0</v>
      </c>
      <c r="Q234" s="149">
        <v>0.0218</v>
      </c>
      <c r="R234" s="149">
        <f t="shared" si="22"/>
        <v>0.0218</v>
      </c>
      <c r="S234" s="149">
        <v>0</v>
      </c>
      <c r="T234" s="150">
        <f t="shared" si="2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1" t="s">
        <v>212</v>
      </c>
      <c r="AT234" s="151" t="s">
        <v>129</v>
      </c>
      <c r="AU234" s="151" t="s">
        <v>135</v>
      </c>
      <c r="AY234" s="17" t="s">
        <v>126</v>
      </c>
      <c r="BE234" s="152">
        <f t="shared" si="24"/>
        <v>0</v>
      </c>
      <c r="BF234" s="152">
        <f t="shared" si="25"/>
        <v>0</v>
      </c>
      <c r="BG234" s="152">
        <f t="shared" si="26"/>
        <v>0</v>
      </c>
      <c r="BH234" s="152">
        <f t="shared" si="27"/>
        <v>0</v>
      </c>
      <c r="BI234" s="152">
        <f t="shared" si="28"/>
        <v>0</v>
      </c>
      <c r="BJ234" s="17" t="s">
        <v>135</v>
      </c>
      <c r="BK234" s="152">
        <f t="shared" si="29"/>
        <v>0</v>
      </c>
      <c r="BL234" s="17" t="s">
        <v>212</v>
      </c>
      <c r="BM234" s="151" t="s">
        <v>405</v>
      </c>
    </row>
    <row r="235" spans="1:65" s="2" customFormat="1" ht="16.5" customHeight="1">
      <c r="A235" s="32"/>
      <c r="B235" s="139"/>
      <c r="C235" s="140" t="s">
        <v>406</v>
      </c>
      <c r="D235" s="140" t="s">
        <v>129</v>
      </c>
      <c r="E235" s="141" t="s">
        <v>407</v>
      </c>
      <c r="F235" s="142" t="s">
        <v>408</v>
      </c>
      <c r="G235" s="143" t="s">
        <v>132</v>
      </c>
      <c r="H235" s="144">
        <v>0.96</v>
      </c>
      <c r="I235" s="145"/>
      <c r="J235" s="146">
        <f t="shared" si="20"/>
        <v>0</v>
      </c>
      <c r="K235" s="142" t="s">
        <v>1</v>
      </c>
      <c r="L235" s="33"/>
      <c r="M235" s="147" t="s">
        <v>1</v>
      </c>
      <c r="N235" s="148" t="s">
        <v>40</v>
      </c>
      <c r="O235" s="58"/>
      <c r="P235" s="149">
        <f t="shared" si="21"/>
        <v>0</v>
      </c>
      <c r="Q235" s="149">
        <v>0</v>
      </c>
      <c r="R235" s="149">
        <f t="shared" si="22"/>
        <v>0</v>
      </c>
      <c r="S235" s="149">
        <v>0</v>
      </c>
      <c r="T235" s="150">
        <f t="shared" si="2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1" t="s">
        <v>212</v>
      </c>
      <c r="AT235" s="151" t="s">
        <v>129</v>
      </c>
      <c r="AU235" s="151" t="s">
        <v>135</v>
      </c>
      <c r="AY235" s="17" t="s">
        <v>126</v>
      </c>
      <c r="BE235" s="152">
        <f t="shared" si="24"/>
        <v>0</v>
      </c>
      <c r="BF235" s="152">
        <f t="shared" si="25"/>
        <v>0</v>
      </c>
      <c r="BG235" s="152">
        <f t="shared" si="26"/>
        <v>0</v>
      </c>
      <c r="BH235" s="152">
        <f t="shared" si="27"/>
        <v>0</v>
      </c>
      <c r="BI235" s="152">
        <f t="shared" si="28"/>
        <v>0</v>
      </c>
      <c r="BJ235" s="17" t="s">
        <v>135</v>
      </c>
      <c r="BK235" s="152">
        <f t="shared" si="29"/>
        <v>0</v>
      </c>
      <c r="BL235" s="17" t="s">
        <v>212</v>
      </c>
      <c r="BM235" s="151" t="s">
        <v>409</v>
      </c>
    </row>
    <row r="236" spans="1:65" s="2" customFormat="1" ht="16.5" customHeight="1">
      <c r="A236" s="32"/>
      <c r="B236" s="139"/>
      <c r="C236" s="140" t="s">
        <v>410</v>
      </c>
      <c r="D236" s="140" t="s">
        <v>129</v>
      </c>
      <c r="E236" s="141" t="s">
        <v>411</v>
      </c>
      <c r="F236" s="142" t="s">
        <v>412</v>
      </c>
      <c r="G236" s="143" t="s">
        <v>413</v>
      </c>
      <c r="H236" s="144">
        <v>1</v>
      </c>
      <c r="I236" s="145"/>
      <c r="J236" s="146">
        <f t="shared" si="20"/>
        <v>0</v>
      </c>
      <c r="K236" s="142" t="s">
        <v>1</v>
      </c>
      <c r="L236" s="33"/>
      <c r="M236" s="147" t="s">
        <v>1</v>
      </c>
      <c r="N236" s="148" t="s">
        <v>40</v>
      </c>
      <c r="O236" s="58"/>
      <c r="P236" s="149">
        <f t="shared" si="21"/>
        <v>0</v>
      </c>
      <c r="Q236" s="149">
        <v>0</v>
      </c>
      <c r="R236" s="149">
        <f t="shared" si="22"/>
        <v>0</v>
      </c>
      <c r="S236" s="149">
        <v>0</v>
      </c>
      <c r="T236" s="150">
        <f t="shared" si="2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1" t="s">
        <v>212</v>
      </c>
      <c r="AT236" s="151" t="s">
        <v>129</v>
      </c>
      <c r="AU236" s="151" t="s">
        <v>135</v>
      </c>
      <c r="AY236" s="17" t="s">
        <v>126</v>
      </c>
      <c r="BE236" s="152">
        <f t="shared" si="24"/>
        <v>0</v>
      </c>
      <c r="BF236" s="152">
        <f t="shared" si="25"/>
        <v>0</v>
      </c>
      <c r="BG236" s="152">
        <f t="shared" si="26"/>
        <v>0</v>
      </c>
      <c r="BH236" s="152">
        <f t="shared" si="27"/>
        <v>0</v>
      </c>
      <c r="BI236" s="152">
        <f t="shared" si="28"/>
        <v>0</v>
      </c>
      <c r="BJ236" s="17" t="s">
        <v>135</v>
      </c>
      <c r="BK236" s="152">
        <f t="shared" si="29"/>
        <v>0</v>
      </c>
      <c r="BL236" s="17" t="s">
        <v>212</v>
      </c>
      <c r="BM236" s="151" t="s">
        <v>414</v>
      </c>
    </row>
    <row r="237" spans="1:65" s="2" customFormat="1" ht="24.2" customHeight="1">
      <c r="A237" s="32"/>
      <c r="B237" s="139"/>
      <c r="C237" s="140" t="s">
        <v>415</v>
      </c>
      <c r="D237" s="140" t="s">
        <v>129</v>
      </c>
      <c r="E237" s="141" t="s">
        <v>416</v>
      </c>
      <c r="F237" s="142" t="s">
        <v>417</v>
      </c>
      <c r="G237" s="143" t="s">
        <v>338</v>
      </c>
      <c r="H237" s="144">
        <v>2</v>
      </c>
      <c r="I237" s="145"/>
      <c r="J237" s="146">
        <f t="shared" si="20"/>
        <v>0</v>
      </c>
      <c r="K237" s="142" t="s">
        <v>1</v>
      </c>
      <c r="L237" s="33"/>
      <c r="M237" s="147" t="s">
        <v>1</v>
      </c>
      <c r="N237" s="148" t="s">
        <v>40</v>
      </c>
      <c r="O237" s="58"/>
      <c r="P237" s="149">
        <f t="shared" si="21"/>
        <v>0</v>
      </c>
      <c r="Q237" s="149">
        <v>0.0008</v>
      </c>
      <c r="R237" s="149">
        <f t="shared" si="22"/>
        <v>0.0016</v>
      </c>
      <c r="S237" s="149">
        <v>0</v>
      </c>
      <c r="T237" s="150">
        <f t="shared" si="2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1" t="s">
        <v>212</v>
      </c>
      <c r="AT237" s="151" t="s">
        <v>129</v>
      </c>
      <c r="AU237" s="151" t="s">
        <v>135</v>
      </c>
      <c r="AY237" s="17" t="s">
        <v>126</v>
      </c>
      <c r="BE237" s="152">
        <f t="shared" si="24"/>
        <v>0</v>
      </c>
      <c r="BF237" s="152">
        <f t="shared" si="25"/>
        <v>0</v>
      </c>
      <c r="BG237" s="152">
        <f t="shared" si="26"/>
        <v>0</v>
      </c>
      <c r="BH237" s="152">
        <f t="shared" si="27"/>
        <v>0</v>
      </c>
      <c r="BI237" s="152">
        <f t="shared" si="28"/>
        <v>0</v>
      </c>
      <c r="BJ237" s="17" t="s">
        <v>135</v>
      </c>
      <c r="BK237" s="152">
        <f t="shared" si="29"/>
        <v>0</v>
      </c>
      <c r="BL237" s="17" t="s">
        <v>212</v>
      </c>
      <c r="BM237" s="151" t="s">
        <v>418</v>
      </c>
    </row>
    <row r="238" spans="1:65" s="2" customFormat="1" ht="24.2" customHeight="1">
      <c r="A238" s="32"/>
      <c r="B238" s="139"/>
      <c r="C238" s="140" t="s">
        <v>419</v>
      </c>
      <c r="D238" s="140" t="s">
        <v>129</v>
      </c>
      <c r="E238" s="141" t="s">
        <v>420</v>
      </c>
      <c r="F238" s="142" t="s">
        <v>421</v>
      </c>
      <c r="G238" s="143" t="s">
        <v>338</v>
      </c>
      <c r="H238" s="144">
        <v>1</v>
      </c>
      <c r="I238" s="145"/>
      <c r="J238" s="146">
        <f t="shared" si="20"/>
        <v>0</v>
      </c>
      <c r="K238" s="142" t="s">
        <v>133</v>
      </c>
      <c r="L238" s="33"/>
      <c r="M238" s="147" t="s">
        <v>1</v>
      </c>
      <c r="N238" s="148" t="s">
        <v>40</v>
      </c>
      <c r="O238" s="58"/>
      <c r="P238" s="149">
        <f t="shared" si="21"/>
        <v>0</v>
      </c>
      <c r="Q238" s="149">
        <v>0</v>
      </c>
      <c r="R238" s="149">
        <f t="shared" si="22"/>
        <v>0</v>
      </c>
      <c r="S238" s="149">
        <v>0.0092</v>
      </c>
      <c r="T238" s="150">
        <f t="shared" si="23"/>
        <v>0.0092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1" t="s">
        <v>212</v>
      </c>
      <c r="AT238" s="151" t="s">
        <v>129</v>
      </c>
      <c r="AU238" s="151" t="s">
        <v>135</v>
      </c>
      <c r="AY238" s="17" t="s">
        <v>126</v>
      </c>
      <c r="BE238" s="152">
        <f t="shared" si="24"/>
        <v>0</v>
      </c>
      <c r="BF238" s="152">
        <f t="shared" si="25"/>
        <v>0</v>
      </c>
      <c r="BG238" s="152">
        <f t="shared" si="26"/>
        <v>0</v>
      </c>
      <c r="BH238" s="152">
        <f t="shared" si="27"/>
        <v>0</v>
      </c>
      <c r="BI238" s="152">
        <f t="shared" si="28"/>
        <v>0</v>
      </c>
      <c r="BJ238" s="17" t="s">
        <v>135</v>
      </c>
      <c r="BK238" s="152">
        <f t="shared" si="29"/>
        <v>0</v>
      </c>
      <c r="BL238" s="17" t="s">
        <v>212</v>
      </c>
      <c r="BM238" s="151" t="s">
        <v>422</v>
      </c>
    </row>
    <row r="239" spans="1:65" s="2" customFormat="1" ht="24.2" customHeight="1">
      <c r="A239" s="32"/>
      <c r="B239" s="139"/>
      <c r="C239" s="140" t="s">
        <v>423</v>
      </c>
      <c r="D239" s="140" t="s">
        <v>129</v>
      </c>
      <c r="E239" s="141" t="s">
        <v>424</v>
      </c>
      <c r="F239" s="142" t="s">
        <v>1128</v>
      </c>
      <c r="G239" s="143" t="s">
        <v>338</v>
      </c>
      <c r="H239" s="144">
        <v>1</v>
      </c>
      <c r="I239" s="145"/>
      <c r="J239" s="146">
        <f t="shared" si="20"/>
        <v>0</v>
      </c>
      <c r="K239" s="142" t="s">
        <v>133</v>
      </c>
      <c r="L239" s="33"/>
      <c r="M239" s="147" t="s">
        <v>1</v>
      </c>
      <c r="N239" s="148" t="s">
        <v>40</v>
      </c>
      <c r="O239" s="58"/>
      <c r="P239" s="149">
        <f t="shared" si="21"/>
        <v>0</v>
      </c>
      <c r="Q239" s="149">
        <v>0.00493</v>
      </c>
      <c r="R239" s="149">
        <f t="shared" si="22"/>
        <v>0.00493</v>
      </c>
      <c r="S239" s="149">
        <v>0</v>
      </c>
      <c r="T239" s="150">
        <f t="shared" si="2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1" t="s">
        <v>212</v>
      </c>
      <c r="AT239" s="151" t="s">
        <v>129</v>
      </c>
      <c r="AU239" s="151" t="s">
        <v>135</v>
      </c>
      <c r="AY239" s="17" t="s">
        <v>126</v>
      </c>
      <c r="BE239" s="152">
        <f t="shared" si="24"/>
        <v>0</v>
      </c>
      <c r="BF239" s="152">
        <f t="shared" si="25"/>
        <v>0</v>
      </c>
      <c r="BG239" s="152">
        <f t="shared" si="26"/>
        <v>0</v>
      </c>
      <c r="BH239" s="152">
        <f t="shared" si="27"/>
        <v>0</v>
      </c>
      <c r="BI239" s="152">
        <f t="shared" si="28"/>
        <v>0</v>
      </c>
      <c r="BJ239" s="17" t="s">
        <v>135</v>
      </c>
      <c r="BK239" s="152">
        <f t="shared" si="29"/>
        <v>0</v>
      </c>
      <c r="BL239" s="17" t="s">
        <v>212</v>
      </c>
      <c r="BM239" s="151" t="s">
        <v>425</v>
      </c>
    </row>
    <row r="240" spans="1:65" s="2" customFormat="1" ht="16.5" customHeight="1">
      <c r="A240" s="32"/>
      <c r="B240" s="139"/>
      <c r="C240" s="140" t="s">
        <v>426</v>
      </c>
      <c r="D240" s="140" t="s">
        <v>129</v>
      </c>
      <c r="E240" s="141" t="s">
        <v>427</v>
      </c>
      <c r="F240" s="142" t="s">
        <v>428</v>
      </c>
      <c r="G240" s="143" t="s">
        <v>203</v>
      </c>
      <c r="H240" s="144">
        <v>1</v>
      </c>
      <c r="I240" s="145"/>
      <c r="J240" s="146">
        <f t="shared" si="20"/>
        <v>0</v>
      </c>
      <c r="K240" s="142" t="s">
        <v>133</v>
      </c>
      <c r="L240" s="33"/>
      <c r="M240" s="147" t="s">
        <v>1</v>
      </c>
      <c r="N240" s="148" t="s">
        <v>40</v>
      </c>
      <c r="O240" s="58"/>
      <c r="P240" s="149">
        <f t="shared" si="21"/>
        <v>0</v>
      </c>
      <c r="Q240" s="149">
        <v>0.00109</v>
      </c>
      <c r="R240" s="149">
        <f t="shared" si="22"/>
        <v>0.00109</v>
      </c>
      <c r="S240" s="149">
        <v>0</v>
      </c>
      <c r="T240" s="150">
        <f t="shared" si="2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1" t="s">
        <v>212</v>
      </c>
      <c r="AT240" s="151" t="s">
        <v>129</v>
      </c>
      <c r="AU240" s="151" t="s">
        <v>135</v>
      </c>
      <c r="AY240" s="17" t="s">
        <v>126</v>
      </c>
      <c r="BE240" s="152">
        <f t="shared" si="24"/>
        <v>0</v>
      </c>
      <c r="BF240" s="152">
        <f t="shared" si="25"/>
        <v>0</v>
      </c>
      <c r="BG240" s="152">
        <f t="shared" si="26"/>
        <v>0</v>
      </c>
      <c r="BH240" s="152">
        <f t="shared" si="27"/>
        <v>0</v>
      </c>
      <c r="BI240" s="152">
        <f t="shared" si="28"/>
        <v>0</v>
      </c>
      <c r="BJ240" s="17" t="s">
        <v>135</v>
      </c>
      <c r="BK240" s="152">
        <f t="shared" si="29"/>
        <v>0</v>
      </c>
      <c r="BL240" s="17" t="s">
        <v>212</v>
      </c>
      <c r="BM240" s="151" t="s">
        <v>429</v>
      </c>
    </row>
    <row r="241" spans="1:65" s="2" customFormat="1" ht="21.75" customHeight="1">
      <c r="A241" s="32"/>
      <c r="B241" s="139"/>
      <c r="C241" s="140" t="s">
        <v>430</v>
      </c>
      <c r="D241" s="140" t="s">
        <v>129</v>
      </c>
      <c r="E241" s="141" t="s">
        <v>431</v>
      </c>
      <c r="F241" s="142" t="s">
        <v>432</v>
      </c>
      <c r="G241" s="143" t="s">
        <v>338</v>
      </c>
      <c r="H241" s="144">
        <v>5</v>
      </c>
      <c r="I241" s="145"/>
      <c r="J241" s="146">
        <f t="shared" si="20"/>
        <v>0</v>
      </c>
      <c r="K241" s="142" t="s">
        <v>133</v>
      </c>
      <c r="L241" s="33"/>
      <c r="M241" s="147" t="s">
        <v>1</v>
      </c>
      <c r="N241" s="148" t="s">
        <v>40</v>
      </c>
      <c r="O241" s="58"/>
      <c r="P241" s="149">
        <f t="shared" si="21"/>
        <v>0</v>
      </c>
      <c r="Q241" s="149">
        <v>9E-05</v>
      </c>
      <c r="R241" s="149">
        <f t="shared" si="22"/>
        <v>0.00045000000000000004</v>
      </c>
      <c r="S241" s="149">
        <v>0</v>
      </c>
      <c r="T241" s="150">
        <f t="shared" si="2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1" t="s">
        <v>212</v>
      </c>
      <c r="AT241" s="151" t="s">
        <v>129</v>
      </c>
      <c r="AU241" s="151" t="s">
        <v>135</v>
      </c>
      <c r="AY241" s="17" t="s">
        <v>126</v>
      </c>
      <c r="BE241" s="152">
        <f t="shared" si="24"/>
        <v>0</v>
      </c>
      <c r="BF241" s="152">
        <f t="shared" si="25"/>
        <v>0</v>
      </c>
      <c r="BG241" s="152">
        <f t="shared" si="26"/>
        <v>0</v>
      </c>
      <c r="BH241" s="152">
        <f t="shared" si="27"/>
        <v>0</v>
      </c>
      <c r="BI241" s="152">
        <f t="shared" si="28"/>
        <v>0</v>
      </c>
      <c r="BJ241" s="17" t="s">
        <v>135</v>
      </c>
      <c r="BK241" s="152">
        <f t="shared" si="29"/>
        <v>0</v>
      </c>
      <c r="BL241" s="17" t="s">
        <v>212</v>
      </c>
      <c r="BM241" s="151" t="s">
        <v>433</v>
      </c>
    </row>
    <row r="242" spans="1:65" s="2" customFormat="1" ht="16.5" customHeight="1">
      <c r="A242" s="32"/>
      <c r="B242" s="139"/>
      <c r="C242" s="177" t="s">
        <v>434</v>
      </c>
      <c r="D242" s="177" t="s">
        <v>190</v>
      </c>
      <c r="E242" s="178" t="s">
        <v>435</v>
      </c>
      <c r="F242" s="179" t="s">
        <v>436</v>
      </c>
      <c r="G242" s="180" t="s">
        <v>203</v>
      </c>
      <c r="H242" s="181">
        <v>5</v>
      </c>
      <c r="I242" s="182"/>
      <c r="J242" s="183">
        <f t="shared" si="20"/>
        <v>0</v>
      </c>
      <c r="K242" s="179" t="s">
        <v>133</v>
      </c>
      <c r="L242" s="184"/>
      <c r="M242" s="185" t="s">
        <v>1</v>
      </c>
      <c r="N242" s="186" t="s">
        <v>40</v>
      </c>
      <c r="O242" s="58"/>
      <c r="P242" s="149">
        <f t="shared" si="21"/>
        <v>0</v>
      </c>
      <c r="Q242" s="149">
        <v>0.00015</v>
      </c>
      <c r="R242" s="149">
        <f t="shared" si="22"/>
        <v>0.0007499999999999999</v>
      </c>
      <c r="S242" s="149">
        <v>0</v>
      </c>
      <c r="T242" s="150">
        <f t="shared" si="2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1" t="s">
        <v>289</v>
      </c>
      <c r="AT242" s="151" t="s">
        <v>190</v>
      </c>
      <c r="AU242" s="151" t="s">
        <v>135</v>
      </c>
      <c r="AY242" s="17" t="s">
        <v>126</v>
      </c>
      <c r="BE242" s="152">
        <f t="shared" si="24"/>
        <v>0</v>
      </c>
      <c r="BF242" s="152">
        <f t="shared" si="25"/>
        <v>0</v>
      </c>
      <c r="BG242" s="152">
        <f t="shared" si="26"/>
        <v>0</v>
      </c>
      <c r="BH242" s="152">
        <f t="shared" si="27"/>
        <v>0</v>
      </c>
      <c r="BI242" s="152">
        <f t="shared" si="28"/>
        <v>0</v>
      </c>
      <c r="BJ242" s="17" t="s">
        <v>135</v>
      </c>
      <c r="BK242" s="152">
        <f t="shared" si="29"/>
        <v>0</v>
      </c>
      <c r="BL242" s="17" t="s">
        <v>212</v>
      </c>
      <c r="BM242" s="151" t="s">
        <v>437</v>
      </c>
    </row>
    <row r="243" spans="1:65" s="2" customFormat="1" ht="24.2" customHeight="1">
      <c r="A243" s="32"/>
      <c r="B243" s="139"/>
      <c r="C243" s="177" t="s">
        <v>438</v>
      </c>
      <c r="D243" s="177" t="s">
        <v>190</v>
      </c>
      <c r="E243" s="178" t="s">
        <v>439</v>
      </c>
      <c r="F243" s="179" t="s">
        <v>440</v>
      </c>
      <c r="G243" s="180" t="s">
        <v>179</v>
      </c>
      <c r="H243" s="181">
        <v>2.5</v>
      </c>
      <c r="I243" s="182"/>
      <c r="J243" s="183">
        <f t="shared" si="20"/>
        <v>0</v>
      </c>
      <c r="K243" s="179" t="s">
        <v>133</v>
      </c>
      <c r="L243" s="184"/>
      <c r="M243" s="185" t="s">
        <v>1</v>
      </c>
      <c r="N243" s="186" t="s">
        <v>40</v>
      </c>
      <c r="O243" s="58"/>
      <c r="P243" s="149">
        <f t="shared" si="21"/>
        <v>0</v>
      </c>
      <c r="Q243" s="149">
        <v>0.00018</v>
      </c>
      <c r="R243" s="149">
        <f t="shared" si="22"/>
        <v>0.00045000000000000004</v>
      </c>
      <c r="S243" s="149">
        <v>0</v>
      </c>
      <c r="T243" s="150">
        <f t="shared" si="2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1" t="s">
        <v>289</v>
      </c>
      <c r="AT243" s="151" t="s">
        <v>190</v>
      </c>
      <c r="AU243" s="151" t="s">
        <v>135</v>
      </c>
      <c r="AY243" s="17" t="s">
        <v>126</v>
      </c>
      <c r="BE243" s="152">
        <f t="shared" si="24"/>
        <v>0</v>
      </c>
      <c r="BF243" s="152">
        <f t="shared" si="25"/>
        <v>0</v>
      </c>
      <c r="BG243" s="152">
        <f t="shared" si="26"/>
        <v>0</v>
      </c>
      <c r="BH243" s="152">
        <f t="shared" si="27"/>
        <v>0</v>
      </c>
      <c r="BI243" s="152">
        <f t="shared" si="28"/>
        <v>0</v>
      </c>
      <c r="BJ243" s="17" t="s">
        <v>135</v>
      </c>
      <c r="BK243" s="152">
        <f t="shared" si="29"/>
        <v>0</v>
      </c>
      <c r="BL243" s="17" t="s">
        <v>212</v>
      </c>
      <c r="BM243" s="151" t="s">
        <v>441</v>
      </c>
    </row>
    <row r="244" spans="1:65" s="2" customFormat="1" ht="16.5" customHeight="1">
      <c r="A244" s="32"/>
      <c r="B244" s="139"/>
      <c r="C244" s="140" t="s">
        <v>442</v>
      </c>
      <c r="D244" s="140" t="s">
        <v>129</v>
      </c>
      <c r="E244" s="141" t="s">
        <v>443</v>
      </c>
      <c r="F244" s="142" t="s">
        <v>444</v>
      </c>
      <c r="G244" s="143" t="s">
        <v>338</v>
      </c>
      <c r="H244" s="144">
        <v>2</v>
      </c>
      <c r="I244" s="145"/>
      <c r="J244" s="146">
        <f t="shared" si="20"/>
        <v>0</v>
      </c>
      <c r="K244" s="142" t="s">
        <v>133</v>
      </c>
      <c r="L244" s="33"/>
      <c r="M244" s="147" t="s">
        <v>1</v>
      </c>
      <c r="N244" s="148" t="s">
        <v>40</v>
      </c>
      <c r="O244" s="58"/>
      <c r="P244" s="149">
        <f t="shared" si="21"/>
        <v>0</v>
      </c>
      <c r="Q244" s="149">
        <v>0</v>
      </c>
      <c r="R244" s="149">
        <f t="shared" si="22"/>
        <v>0</v>
      </c>
      <c r="S244" s="149">
        <v>0.00156</v>
      </c>
      <c r="T244" s="150">
        <f t="shared" si="23"/>
        <v>0.00312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1" t="s">
        <v>212</v>
      </c>
      <c r="AT244" s="151" t="s">
        <v>129</v>
      </c>
      <c r="AU244" s="151" t="s">
        <v>135</v>
      </c>
      <c r="AY244" s="17" t="s">
        <v>126</v>
      </c>
      <c r="BE244" s="152">
        <f t="shared" si="24"/>
        <v>0</v>
      </c>
      <c r="BF244" s="152">
        <f t="shared" si="25"/>
        <v>0</v>
      </c>
      <c r="BG244" s="152">
        <f t="shared" si="26"/>
        <v>0</v>
      </c>
      <c r="BH244" s="152">
        <f t="shared" si="27"/>
        <v>0</v>
      </c>
      <c r="BI244" s="152">
        <f t="shared" si="28"/>
        <v>0</v>
      </c>
      <c r="BJ244" s="17" t="s">
        <v>135</v>
      </c>
      <c r="BK244" s="152">
        <f t="shared" si="29"/>
        <v>0</v>
      </c>
      <c r="BL244" s="17" t="s">
        <v>212</v>
      </c>
      <c r="BM244" s="151" t="s">
        <v>445</v>
      </c>
    </row>
    <row r="245" spans="1:65" s="2" customFormat="1" ht="24.2" customHeight="1">
      <c r="A245" s="32"/>
      <c r="B245" s="139"/>
      <c r="C245" s="140" t="s">
        <v>446</v>
      </c>
      <c r="D245" s="140" t="s">
        <v>129</v>
      </c>
      <c r="E245" s="141" t="s">
        <v>447</v>
      </c>
      <c r="F245" s="142" t="s">
        <v>448</v>
      </c>
      <c r="G245" s="143" t="s">
        <v>338</v>
      </c>
      <c r="H245" s="144">
        <v>1</v>
      </c>
      <c r="I245" s="145"/>
      <c r="J245" s="146">
        <f t="shared" si="20"/>
        <v>0</v>
      </c>
      <c r="K245" s="142" t="s">
        <v>133</v>
      </c>
      <c r="L245" s="33"/>
      <c r="M245" s="147" t="s">
        <v>1</v>
      </c>
      <c r="N245" s="148" t="s">
        <v>40</v>
      </c>
      <c r="O245" s="58"/>
      <c r="P245" s="149">
        <f t="shared" si="21"/>
        <v>0</v>
      </c>
      <c r="Q245" s="149">
        <v>0.0018</v>
      </c>
      <c r="R245" s="149">
        <f t="shared" si="22"/>
        <v>0.0018</v>
      </c>
      <c r="S245" s="149">
        <v>0</v>
      </c>
      <c r="T245" s="150">
        <f t="shared" si="2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1" t="s">
        <v>212</v>
      </c>
      <c r="AT245" s="151" t="s">
        <v>129</v>
      </c>
      <c r="AU245" s="151" t="s">
        <v>135</v>
      </c>
      <c r="AY245" s="17" t="s">
        <v>126</v>
      </c>
      <c r="BE245" s="152">
        <f t="shared" si="24"/>
        <v>0</v>
      </c>
      <c r="BF245" s="152">
        <f t="shared" si="25"/>
        <v>0</v>
      </c>
      <c r="BG245" s="152">
        <f t="shared" si="26"/>
        <v>0</v>
      </c>
      <c r="BH245" s="152">
        <f t="shared" si="27"/>
        <v>0</v>
      </c>
      <c r="BI245" s="152">
        <f t="shared" si="28"/>
        <v>0</v>
      </c>
      <c r="BJ245" s="17" t="s">
        <v>135</v>
      </c>
      <c r="BK245" s="152">
        <f t="shared" si="29"/>
        <v>0</v>
      </c>
      <c r="BL245" s="17" t="s">
        <v>212</v>
      </c>
      <c r="BM245" s="151" t="s">
        <v>449</v>
      </c>
    </row>
    <row r="246" spans="1:65" s="2" customFormat="1" ht="21.75" customHeight="1">
      <c r="A246" s="32"/>
      <c r="B246" s="139"/>
      <c r="C246" s="140" t="s">
        <v>450</v>
      </c>
      <c r="D246" s="140" t="s">
        <v>129</v>
      </c>
      <c r="E246" s="141" t="s">
        <v>451</v>
      </c>
      <c r="F246" s="142" t="s">
        <v>452</v>
      </c>
      <c r="G246" s="143" t="s">
        <v>338</v>
      </c>
      <c r="H246" s="144">
        <v>1</v>
      </c>
      <c r="I246" s="145"/>
      <c r="J246" s="146">
        <f t="shared" si="20"/>
        <v>0</v>
      </c>
      <c r="K246" s="142" t="s">
        <v>133</v>
      </c>
      <c r="L246" s="33"/>
      <c r="M246" s="147" t="s">
        <v>1</v>
      </c>
      <c r="N246" s="148" t="s">
        <v>40</v>
      </c>
      <c r="O246" s="58"/>
      <c r="P246" s="149">
        <f t="shared" si="21"/>
        <v>0</v>
      </c>
      <c r="Q246" s="149">
        <v>0.0018</v>
      </c>
      <c r="R246" s="149">
        <f t="shared" si="22"/>
        <v>0.0018</v>
      </c>
      <c r="S246" s="149">
        <v>0</v>
      </c>
      <c r="T246" s="150">
        <f t="shared" si="2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1" t="s">
        <v>212</v>
      </c>
      <c r="AT246" s="151" t="s">
        <v>129</v>
      </c>
      <c r="AU246" s="151" t="s">
        <v>135</v>
      </c>
      <c r="AY246" s="17" t="s">
        <v>126</v>
      </c>
      <c r="BE246" s="152">
        <f t="shared" si="24"/>
        <v>0</v>
      </c>
      <c r="BF246" s="152">
        <f t="shared" si="25"/>
        <v>0</v>
      </c>
      <c r="BG246" s="152">
        <f t="shared" si="26"/>
        <v>0</v>
      </c>
      <c r="BH246" s="152">
        <f t="shared" si="27"/>
        <v>0</v>
      </c>
      <c r="BI246" s="152">
        <f t="shared" si="28"/>
        <v>0</v>
      </c>
      <c r="BJ246" s="17" t="s">
        <v>135</v>
      </c>
      <c r="BK246" s="152">
        <f t="shared" si="29"/>
        <v>0</v>
      </c>
      <c r="BL246" s="17" t="s">
        <v>212</v>
      </c>
      <c r="BM246" s="151" t="s">
        <v>453</v>
      </c>
    </row>
    <row r="247" spans="1:65" s="2" customFormat="1" ht="16.5" customHeight="1">
      <c r="A247" s="32"/>
      <c r="B247" s="139"/>
      <c r="C247" s="140" t="s">
        <v>454</v>
      </c>
      <c r="D247" s="140" t="s">
        <v>129</v>
      </c>
      <c r="E247" s="141" t="s">
        <v>455</v>
      </c>
      <c r="F247" s="142" t="s">
        <v>456</v>
      </c>
      <c r="G247" s="143" t="s">
        <v>203</v>
      </c>
      <c r="H247" s="144">
        <v>1</v>
      </c>
      <c r="I247" s="145"/>
      <c r="J247" s="146">
        <f t="shared" si="20"/>
        <v>0</v>
      </c>
      <c r="K247" s="142" t="s">
        <v>133</v>
      </c>
      <c r="L247" s="33"/>
      <c r="M247" s="147" t="s">
        <v>1</v>
      </c>
      <c r="N247" s="148" t="s">
        <v>40</v>
      </c>
      <c r="O247" s="58"/>
      <c r="P247" s="149">
        <f t="shared" si="21"/>
        <v>0</v>
      </c>
      <c r="Q247" s="149">
        <v>0</v>
      </c>
      <c r="R247" s="149">
        <f t="shared" si="22"/>
        <v>0</v>
      </c>
      <c r="S247" s="149">
        <v>0.00225</v>
      </c>
      <c r="T247" s="150">
        <f t="shared" si="23"/>
        <v>0.00225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1" t="s">
        <v>212</v>
      </c>
      <c r="AT247" s="151" t="s">
        <v>129</v>
      </c>
      <c r="AU247" s="151" t="s">
        <v>135</v>
      </c>
      <c r="AY247" s="17" t="s">
        <v>126</v>
      </c>
      <c r="BE247" s="152">
        <f t="shared" si="24"/>
        <v>0</v>
      </c>
      <c r="BF247" s="152">
        <f t="shared" si="25"/>
        <v>0</v>
      </c>
      <c r="BG247" s="152">
        <f t="shared" si="26"/>
        <v>0</v>
      </c>
      <c r="BH247" s="152">
        <f t="shared" si="27"/>
        <v>0</v>
      </c>
      <c r="BI247" s="152">
        <f t="shared" si="28"/>
        <v>0</v>
      </c>
      <c r="BJ247" s="17" t="s">
        <v>135</v>
      </c>
      <c r="BK247" s="152">
        <f t="shared" si="29"/>
        <v>0</v>
      </c>
      <c r="BL247" s="17" t="s">
        <v>212</v>
      </c>
      <c r="BM247" s="151" t="s">
        <v>457</v>
      </c>
    </row>
    <row r="248" spans="1:65" s="2" customFormat="1" ht="24.2" customHeight="1">
      <c r="A248" s="32"/>
      <c r="B248" s="139"/>
      <c r="C248" s="140" t="s">
        <v>458</v>
      </c>
      <c r="D248" s="140" t="s">
        <v>129</v>
      </c>
      <c r="E248" s="141" t="s">
        <v>459</v>
      </c>
      <c r="F248" s="142" t="s">
        <v>460</v>
      </c>
      <c r="G248" s="143" t="s">
        <v>203</v>
      </c>
      <c r="H248" s="144">
        <v>1</v>
      </c>
      <c r="I248" s="145"/>
      <c r="J248" s="146">
        <f t="shared" si="20"/>
        <v>0</v>
      </c>
      <c r="K248" s="142" t="s">
        <v>133</v>
      </c>
      <c r="L248" s="33"/>
      <c r="M248" s="147" t="s">
        <v>1</v>
      </c>
      <c r="N248" s="148" t="s">
        <v>40</v>
      </c>
      <c r="O248" s="58"/>
      <c r="P248" s="149">
        <f t="shared" si="21"/>
        <v>0</v>
      </c>
      <c r="Q248" s="149">
        <v>0.00012</v>
      </c>
      <c r="R248" s="149">
        <f t="shared" si="22"/>
        <v>0.00012</v>
      </c>
      <c r="S248" s="149">
        <v>0</v>
      </c>
      <c r="T248" s="150">
        <f t="shared" si="2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1" t="s">
        <v>212</v>
      </c>
      <c r="AT248" s="151" t="s">
        <v>129</v>
      </c>
      <c r="AU248" s="151" t="s">
        <v>135</v>
      </c>
      <c r="AY248" s="17" t="s">
        <v>126</v>
      </c>
      <c r="BE248" s="152">
        <f t="shared" si="24"/>
        <v>0</v>
      </c>
      <c r="BF248" s="152">
        <f t="shared" si="25"/>
        <v>0</v>
      </c>
      <c r="BG248" s="152">
        <f t="shared" si="26"/>
        <v>0</v>
      </c>
      <c r="BH248" s="152">
        <f t="shared" si="27"/>
        <v>0</v>
      </c>
      <c r="BI248" s="152">
        <f t="shared" si="28"/>
        <v>0</v>
      </c>
      <c r="BJ248" s="17" t="s">
        <v>135</v>
      </c>
      <c r="BK248" s="152">
        <f t="shared" si="29"/>
        <v>0</v>
      </c>
      <c r="BL248" s="17" t="s">
        <v>212</v>
      </c>
      <c r="BM248" s="151" t="s">
        <v>461</v>
      </c>
    </row>
    <row r="249" spans="1:65" s="2" customFormat="1" ht="21.75" customHeight="1">
      <c r="A249" s="32"/>
      <c r="B249" s="139"/>
      <c r="C249" s="177" t="s">
        <v>462</v>
      </c>
      <c r="D249" s="177" t="s">
        <v>190</v>
      </c>
      <c r="E249" s="178" t="s">
        <v>463</v>
      </c>
      <c r="F249" s="179" t="s">
        <v>464</v>
      </c>
      <c r="G249" s="180" t="s">
        <v>203</v>
      </c>
      <c r="H249" s="181">
        <v>1</v>
      </c>
      <c r="I249" s="182"/>
      <c r="J249" s="183">
        <f t="shared" si="20"/>
        <v>0</v>
      </c>
      <c r="K249" s="179" t="s">
        <v>133</v>
      </c>
      <c r="L249" s="184"/>
      <c r="M249" s="185" t="s">
        <v>1</v>
      </c>
      <c r="N249" s="186" t="s">
        <v>40</v>
      </c>
      <c r="O249" s="58"/>
      <c r="P249" s="149">
        <f t="shared" si="21"/>
        <v>0</v>
      </c>
      <c r="Q249" s="149">
        <v>0.0025</v>
      </c>
      <c r="R249" s="149">
        <f t="shared" si="22"/>
        <v>0.0025</v>
      </c>
      <c r="S249" s="149">
        <v>0</v>
      </c>
      <c r="T249" s="150">
        <f t="shared" si="2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1" t="s">
        <v>289</v>
      </c>
      <c r="AT249" s="151" t="s">
        <v>190</v>
      </c>
      <c r="AU249" s="151" t="s">
        <v>135</v>
      </c>
      <c r="AY249" s="17" t="s">
        <v>126</v>
      </c>
      <c r="BE249" s="152">
        <f t="shared" si="24"/>
        <v>0</v>
      </c>
      <c r="BF249" s="152">
        <f t="shared" si="25"/>
        <v>0</v>
      </c>
      <c r="BG249" s="152">
        <f t="shared" si="26"/>
        <v>0</v>
      </c>
      <c r="BH249" s="152">
        <f t="shared" si="27"/>
        <v>0</v>
      </c>
      <c r="BI249" s="152">
        <f t="shared" si="28"/>
        <v>0</v>
      </c>
      <c r="BJ249" s="17" t="s">
        <v>135</v>
      </c>
      <c r="BK249" s="152">
        <f t="shared" si="29"/>
        <v>0</v>
      </c>
      <c r="BL249" s="17" t="s">
        <v>212</v>
      </c>
      <c r="BM249" s="151" t="s">
        <v>465</v>
      </c>
    </row>
    <row r="250" spans="1:65" s="2" customFormat="1" ht="16.5" customHeight="1">
      <c r="A250" s="32"/>
      <c r="B250" s="139"/>
      <c r="C250" s="140" t="s">
        <v>466</v>
      </c>
      <c r="D250" s="140" t="s">
        <v>129</v>
      </c>
      <c r="E250" s="141" t="s">
        <v>467</v>
      </c>
      <c r="F250" s="142" t="s">
        <v>468</v>
      </c>
      <c r="G250" s="143" t="s">
        <v>203</v>
      </c>
      <c r="H250" s="144">
        <v>1</v>
      </c>
      <c r="I250" s="145"/>
      <c r="J250" s="146">
        <f t="shared" si="20"/>
        <v>0</v>
      </c>
      <c r="K250" s="142" t="s">
        <v>133</v>
      </c>
      <c r="L250" s="33"/>
      <c r="M250" s="147" t="s">
        <v>1</v>
      </c>
      <c r="N250" s="148" t="s">
        <v>40</v>
      </c>
      <c r="O250" s="58"/>
      <c r="P250" s="149">
        <f t="shared" si="21"/>
        <v>0</v>
      </c>
      <c r="Q250" s="149">
        <v>0.00014</v>
      </c>
      <c r="R250" s="149">
        <f t="shared" si="22"/>
        <v>0.00014</v>
      </c>
      <c r="S250" s="149">
        <v>0</v>
      </c>
      <c r="T250" s="150">
        <f t="shared" si="2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1" t="s">
        <v>212</v>
      </c>
      <c r="AT250" s="151" t="s">
        <v>129</v>
      </c>
      <c r="AU250" s="151" t="s">
        <v>135</v>
      </c>
      <c r="AY250" s="17" t="s">
        <v>126</v>
      </c>
      <c r="BE250" s="152">
        <f t="shared" si="24"/>
        <v>0</v>
      </c>
      <c r="BF250" s="152">
        <f t="shared" si="25"/>
        <v>0</v>
      </c>
      <c r="BG250" s="152">
        <f t="shared" si="26"/>
        <v>0</v>
      </c>
      <c r="BH250" s="152">
        <f t="shared" si="27"/>
        <v>0</v>
      </c>
      <c r="BI250" s="152">
        <f t="shared" si="28"/>
        <v>0</v>
      </c>
      <c r="BJ250" s="17" t="s">
        <v>135</v>
      </c>
      <c r="BK250" s="152">
        <f t="shared" si="29"/>
        <v>0</v>
      </c>
      <c r="BL250" s="17" t="s">
        <v>212</v>
      </c>
      <c r="BM250" s="151" t="s">
        <v>469</v>
      </c>
    </row>
    <row r="251" spans="1:65" s="2" customFormat="1" ht="16.5" customHeight="1">
      <c r="A251" s="32"/>
      <c r="B251" s="139"/>
      <c r="C251" s="140" t="s">
        <v>470</v>
      </c>
      <c r="D251" s="140" t="s">
        <v>129</v>
      </c>
      <c r="E251" s="141" t="s">
        <v>471</v>
      </c>
      <c r="F251" s="142" t="s">
        <v>472</v>
      </c>
      <c r="G251" s="143" t="s">
        <v>203</v>
      </c>
      <c r="H251" s="144">
        <v>3</v>
      </c>
      <c r="I251" s="145"/>
      <c r="J251" s="146">
        <f t="shared" si="20"/>
        <v>0</v>
      </c>
      <c r="K251" s="142" t="s">
        <v>133</v>
      </c>
      <c r="L251" s="33"/>
      <c r="M251" s="147" t="s">
        <v>1</v>
      </c>
      <c r="N251" s="148" t="s">
        <v>40</v>
      </c>
      <c r="O251" s="58"/>
      <c r="P251" s="149">
        <f t="shared" si="21"/>
        <v>0</v>
      </c>
      <c r="Q251" s="149">
        <v>0</v>
      </c>
      <c r="R251" s="149">
        <f t="shared" si="22"/>
        <v>0</v>
      </c>
      <c r="S251" s="149">
        <v>0.00085</v>
      </c>
      <c r="T251" s="150">
        <f t="shared" si="23"/>
        <v>0.0025499999999999997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1" t="s">
        <v>212</v>
      </c>
      <c r="AT251" s="151" t="s">
        <v>129</v>
      </c>
      <c r="AU251" s="151" t="s">
        <v>135</v>
      </c>
      <c r="AY251" s="17" t="s">
        <v>126</v>
      </c>
      <c r="BE251" s="152">
        <f t="shared" si="24"/>
        <v>0</v>
      </c>
      <c r="BF251" s="152">
        <f t="shared" si="25"/>
        <v>0</v>
      </c>
      <c r="BG251" s="152">
        <f t="shared" si="26"/>
        <v>0</v>
      </c>
      <c r="BH251" s="152">
        <f t="shared" si="27"/>
        <v>0</v>
      </c>
      <c r="BI251" s="152">
        <f t="shared" si="28"/>
        <v>0</v>
      </c>
      <c r="BJ251" s="17" t="s">
        <v>135</v>
      </c>
      <c r="BK251" s="152">
        <f t="shared" si="29"/>
        <v>0</v>
      </c>
      <c r="BL251" s="17" t="s">
        <v>212</v>
      </c>
      <c r="BM251" s="151" t="s">
        <v>473</v>
      </c>
    </row>
    <row r="252" spans="1:65" s="2" customFormat="1" ht="24.2" customHeight="1">
      <c r="A252" s="32"/>
      <c r="B252" s="139"/>
      <c r="C252" s="140" t="s">
        <v>474</v>
      </c>
      <c r="D252" s="140" t="s">
        <v>129</v>
      </c>
      <c r="E252" s="141" t="s">
        <v>475</v>
      </c>
      <c r="F252" s="142" t="s">
        <v>476</v>
      </c>
      <c r="G252" s="143" t="s">
        <v>203</v>
      </c>
      <c r="H252" s="144">
        <v>1</v>
      </c>
      <c r="I252" s="145"/>
      <c r="J252" s="146">
        <f t="shared" si="20"/>
        <v>0</v>
      </c>
      <c r="K252" s="142" t="s">
        <v>133</v>
      </c>
      <c r="L252" s="33"/>
      <c r="M252" s="147" t="s">
        <v>1</v>
      </c>
      <c r="N252" s="148" t="s">
        <v>40</v>
      </c>
      <c r="O252" s="58"/>
      <c r="P252" s="149">
        <f t="shared" si="21"/>
        <v>0</v>
      </c>
      <c r="Q252" s="149">
        <v>0.00038</v>
      </c>
      <c r="R252" s="149">
        <f t="shared" si="22"/>
        <v>0.00038</v>
      </c>
      <c r="S252" s="149">
        <v>0</v>
      </c>
      <c r="T252" s="150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1" t="s">
        <v>212</v>
      </c>
      <c r="AT252" s="151" t="s">
        <v>129</v>
      </c>
      <c r="AU252" s="151" t="s">
        <v>135</v>
      </c>
      <c r="AY252" s="17" t="s">
        <v>126</v>
      </c>
      <c r="BE252" s="152">
        <f t="shared" si="24"/>
        <v>0</v>
      </c>
      <c r="BF252" s="152">
        <f t="shared" si="25"/>
        <v>0</v>
      </c>
      <c r="BG252" s="152">
        <f t="shared" si="26"/>
        <v>0</v>
      </c>
      <c r="BH252" s="152">
        <f t="shared" si="27"/>
        <v>0</v>
      </c>
      <c r="BI252" s="152">
        <f t="shared" si="28"/>
        <v>0</v>
      </c>
      <c r="BJ252" s="17" t="s">
        <v>135</v>
      </c>
      <c r="BK252" s="152">
        <f t="shared" si="29"/>
        <v>0</v>
      </c>
      <c r="BL252" s="17" t="s">
        <v>212</v>
      </c>
      <c r="BM252" s="151" t="s">
        <v>477</v>
      </c>
    </row>
    <row r="253" spans="1:65" s="2" customFormat="1" ht="16.5" customHeight="1">
      <c r="A253" s="32"/>
      <c r="B253" s="139"/>
      <c r="C253" s="140" t="s">
        <v>478</v>
      </c>
      <c r="D253" s="140" t="s">
        <v>129</v>
      </c>
      <c r="E253" s="141" t="s">
        <v>479</v>
      </c>
      <c r="F253" s="142" t="s">
        <v>480</v>
      </c>
      <c r="G253" s="143" t="s">
        <v>203</v>
      </c>
      <c r="H253" s="144">
        <v>1</v>
      </c>
      <c r="I253" s="145"/>
      <c r="J253" s="146">
        <f t="shared" si="20"/>
        <v>0</v>
      </c>
      <c r="K253" s="142" t="s">
        <v>133</v>
      </c>
      <c r="L253" s="33"/>
      <c r="M253" s="147" t="s">
        <v>1</v>
      </c>
      <c r="N253" s="148" t="s">
        <v>40</v>
      </c>
      <c r="O253" s="58"/>
      <c r="P253" s="149">
        <f t="shared" si="21"/>
        <v>0</v>
      </c>
      <c r="Q253" s="149">
        <v>0.00028</v>
      </c>
      <c r="R253" s="149">
        <f t="shared" si="22"/>
        <v>0.00028</v>
      </c>
      <c r="S253" s="149">
        <v>0</v>
      </c>
      <c r="T253" s="150">
        <f t="shared" si="2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1" t="s">
        <v>212</v>
      </c>
      <c r="AT253" s="151" t="s">
        <v>129</v>
      </c>
      <c r="AU253" s="151" t="s">
        <v>135</v>
      </c>
      <c r="AY253" s="17" t="s">
        <v>126</v>
      </c>
      <c r="BE253" s="152">
        <f t="shared" si="24"/>
        <v>0</v>
      </c>
      <c r="BF253" s="152">
        <f t="shared" si="25"/>
        <v>0</v>
      </c>
      <c r="BG253" s="152">
        <f t="shared" si="26"/>
        <v>0</v>
      </c>
      <c r="BH253" s="152">
        <f t="shared" si="27"/>
        <v>0</v>
      </c>
      <c r="BI253" s="152">
        <f t="shared" si="28"/>
        <v>0</v>
      </c>
      <c r="BJ253" s="17" t="s">
        <v>135</v>
      </c>
      <c r="BK253" s="152">
        <f t="shared" si="29"/>
        <v>0</v>
      </c>
      <c r="BL253" s="17" t="s">
        <v>212</v>
      </c>
      <c r="BM253" s="151" t="s">
        <v>481</v>
      </c>
    </row>
    <row r="254" spans="1:65" s="2" customFormat="1" ht="33" customHeight="1">
      <c r="A254" s="32"/>
      <c r="B254" s="139"/>
      <c r="C254" s="140" t="s">
        <v>482</v>
      </c>
      <c r="D254" s="140" t="s">
        <v>129</v>
      </c>
      <c r="E254" s="141" t="s">
        <v>483</v>
      </c>
      <c r="F254" s="142" t="s">
        <v>484</v>
      </c>
      <c r="G254" s="143" t="s">
        <v>203</v>
      </c>
      <c r="H254" s="144">
        <v>1</v>
      </c>
      <c r="I254" s="145"/>
      <c r="J254" s="146">
        <f t="shared" si="20"/>
        <v>0</v>
      </c>
      <c r="K254" s="142" t="s">
        <v>133</v>
      </c>
      <c r="L254" s="33"/>
      <c r="M254" s="147" t="s">
        <v>1</v>
      </c>
      <c r="N254" s="148" t="s">
        <v>40</v>
      </c>
      <c r="O254" s="58"/>
      <c r="P254" s="149">
        <f t="shared" si="21"/>
        <v>0</v>
      </c>
      <c r="Q254" s="149">
        <v>0.00048</v>
      </c>
      <c r="R254" s="149">
        <f t="shared" si="22"/>
        <v>0.00048</v>
      </c>
      <c r="S254" s="149">
        <v>0</v>
      </c>
      <c r="T254" s="150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1" t="s">
        <v>212</v>
      </c>
      <c r="AT254" s="151" t="s">
        <v>129</v>
      </c>
      <c r="AU254" s="151" t="s">
        <v>135</v>
      </c>
      <c r="AY254" s="17" t="s">
        <v>126</v>
      </c>
      <c r="BE254" s="152">
        <f t="shared" si="24"/>
        <v>0</v>
      </c>
      <c r="BF254" s="152">
        <f t="shared" si="25"/>
        <v>0</v>
      </c>
      <c r="BG254" s="152">
        <f t="shared" si="26"/>
        <v>0</v>
      </c>
      <c r="BH254" s="152">
        <f t="shared" si="27"/>
        <v>0</v>
      </c>
      <c r="BI254" s="152">
        <f t="shared" si="28"/>
        <v>0</v>
      </c>
      <c r="BJ254" s="17" t="s">
        <v>135</v>
      </c>
      <c r="BK254" s="152">
        <f t="shared" si="29"/>
        <v>0</v>
      </c>
      <c r="BL254" s="17" t="s">
        <v>212</v>
      </c>
      <c r="BM254" s="151" t="s">
        <v>485</v>
      </c>
    </row>
    <row r="255" spans="1:65" s="2" customFormat="1" ht="24.2" customHeight="1">
      <c r="A255" s="32"/>
      <c r="B255" s="139"/>
      <c r="C255" s="140" t="s">
        <v>486</v>
      </c>
      <c r="D255" s="140" t="s">
        <v>129</v>
      </c>
      <c r="E255" s="141" t="s">
        <v>487</v>
      </c>
      <c r="F255" s="142" t="s">
        <v>488</v>
      </c>
      <c r="G255" s="143" t="s">
        <v>240</v>
      </c>
      <c r="H255" s="144">
        <v>0.093</v>
      </c>
      <c r="I255" s="145"/>
      <c r="J255" s="146">
        <f t="shared" si="20"/>
        <v>0</v>
      </c>
      <c r="K255" s="142" t="s">
        <v>133</v>
      </c>
      <c r="L255" s="33"/>
      <c r="M255" s="147" t="s">
        <v>1</v>
      </c>
      <c r="N255" s="148" t="s">
        <v>40</v>
      </c>
      <c r="O255" s="58"/>
      <c r="P255" s="149">
        <f t="shared" si="21"/>
        <v>0</v>
      </c>
      <c r="Q255" s="149">
        <v>0</v>
      </c>
      <c r="R255" s="149">
        <f t="shared" si="22"/>
        <v>0</v>
      </c>
      <c r="S255" s="149">
        <v>0</v>
      </c>
      <c r="T255" s="150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1" t="s">
        <v>212</v>
      </c>
      <c r="AT255" s="151" t="s">
        <v>129</v>
      </c>
      <c r="AU255" s="151" t="s">
        <v>135</v>
      </c>
      <c r="AY255" s="17" t="s">
        <v>126</v>
      </c>
      <c r="BE255" s="152">
        <f t="shared" si="24"/>
        <v>0</v>
      </c>
      <c r="BF255" s="152">
        <f t="shared" si="25"/>
        <v>0</v>
      </c>
      <c r="BG255" s="152">
        <f t="shared" si="26"/>
        <v>0</v>
      </c>
      <c r="BH255" s="152">
        <f t="shared" si="27"/>
        <v>0</v>
      </c>
      <c r="BI255" s="152">
        <f t="shared" si="28"/>
        <v>0</v>
      </c>
      <c r="BJ255" s="17" t="s">
        <v>135</v>
      </c>
      <c r="BK255" s="152">
        <f t="shared" si="29"/>
        <v>0</v>
      </c>
      <c r="BL255" s="17" t="s">
        <v>212</v>
      </c>
      <c r="BM255" s="151" t="s">
        <v>489</v>
      </c>
    </row>
    <row r="256" spans="2:63" s="12" customFormat="1" ht="22.9" customHeight="1">
      <c r="B256" s="126"/>
      <c r="D256" s="127" t="s">
        <v>73</v>
      </c>
      <c r="E256" s="137" t="s">
        <v>490</v>
      </c>
      <c r="F256" s="137" t="s">
        <v>491</v>
      </c>
      <c r="I256" s="129"/>
      <c r="J256" s="138">
        <f>BK256</f>
        <v>0</v>
      </c>
      <c r="L256" s="126"/>
      <c r="M256" s="131"/>
      <c r="N256" s="132"/>
      <c r="O256" s="132"/>
      <c r="P256" s="133">
        <f>P257</f>
        <v>0</v>
      </c>
      <c r="Q256" s="132"/>
      <c r="R256" s="133">
        <f>R257</f>
        <v>0</v>
      </c>
      <c r="S256" s="132"/>
      <c r="T256" s="134">
        <f>T257</f>
        <v>0</v>
      </c>
      <c r="AR256" s="127" t="s">
        <v>135</v>
      </c>
      <c r="AT256" s="135" t="s">
        <v>73</v>
      </c>
      <c r="AU256" s="135" t="s">
        <v>82</v>
      </c>
      <c r="AY256" s="127" t="s">
        <v>126</v>
      </c>
      <c r="BK256" s="136">
        <f>BK257</f>
        <v>0</v>
      </c>
    </row>
    <row r="257" spans="1:65" s="2" customFormat="1" ht="21.75" customHeight="1">
      <c r="A257" s="32"/>
      <c r="B257" s="139"/>
      <c r="C257" s="140" t="s">
        <v>492</v>
      </c>
      <c r="D257" s="140" t="s">
        <v>129</v>
      </c>
      <c r="E257" s="141" t="s">
        <v>493</v>
      </c>
      <c r="F257" s="142" t="s">
        <v>494</v>
      </c>
      <c r="G257" s="143" t="s">
        <v>413</v>
      </c>
      <c r="H257" s="144">
        <v>2</v>
      </c>
      <c r="I257" s="145"/>
      <c r="J257" s="146">
        <f>ROUND(I257*H257,2)</f>
        <v>0</v>
      </c>
      <c r="K257" s="142" t="s">
        <v>1</v>
      </c>
      <c r="L257" s="33"/>
      <c r="M257" s="147" t="s">
        <v>1</v>
      </c>
      <c r="N257" s="148" t="s">
        <v>40</v>
      </c>
      <c r="O257" s="58"/>
      <c r="P257" s="149">
        <f>O257*H257</f>
        <v>0</v>
      </c>
      <c r="Q257" s="149">
        <v>0</v>
      </c>
      <c r="R257" s="149">
        <f>Q257*H257</f>
        <v>0</v>
      </c>
      <c r="S257" s="149">
        <v>0</v>
      </c>
      <c r="T257" s="150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1" t="s">
        <v>212</v>
      </c>
      <c r="AT257" s="151" t="s">
        <v>129</v>
      </c>
      <c r="AU257" s="151" t="s">
        <v>135</v>
      </c>
      <c r="AY257" s="17" t="s">
        <v>126</v>
      </c>
      <c r="BE257" s="152">
        <f>IF(N257="základní",J257,0)</f>
        <v>0</v>
      </c>
      <c r="BF257" s="152">
        <f>IF(N257="snížená",J257,0)</f>
        <v>0</v>
      </c>
      <c r="BG257" s="152">
        <f>IF(N257="zákl. přenesená",J257,0)</f>
        <v>0</v>
      </c>
      <c r="BH257" s="152">
        <f>IF(N257="sníž. přenesená",J257,0)</f>
        <v>0</v>
      </c>
      <c r="BI257" s="152">
        <f>IF(N257="nulová",J257,0)</f>
        <v>0</v>
      </c>
      <c r="BJ257" s="17" t="s">
        <v>135</v>
      </c>
      <c r="BK257" s="152">
        <f>ROUND(I257*H257,2)</f>
        <v>0</v>
      </c>
      <c r="BL257" s="17" t="s">
        <v>212</v>
      </c>
      <c r="BM257" s="151" t="s">
        <v>495</v>
      </c>
    </row>
    <row r="258" spans="2:63" s="12" customFormat="1" ht="22.9" customHeight="1">
      <c r="B258" s="126"/>
      <c r="D258" s="127" t="s">
        <v>73</v>
      </c>
      <c r="E258" s="137" t="s">
        <v>496</v>
      </c>
      <c r="F258" s="137" t="s">
        <v>497</v>
      </c>
      <c r="I258" s="129"/>
      <c r="J258" s="138">
        <f>BK258</f>
        <v>0</v>
      </c>
      <c r="L258" s="126"/>
      <c r="M258" s="131"/>
      <c r="N258" s="132"/>
      <c r="O258" s="132"/>
      <c r="P258" s="133">
        <f>SUM(P259:P317)</f>
        <v>0</v>
      </c>
      <c r="Q258" s="132"/>
      <c r="R258" s="133">
        <f>SUM(R259:R317)</f>
        <v>0.0452845</v>
      </c>
      <c r="S258" s="132"/>
      <c r="T258" s="134">
        <f>SUM(T259:T317)</f>
        <v>0</v>
      </c>
      <c r="AR258" s="127" t="s">
        <v>135</v>
      </c>
      <c r="AT258" s="135" t="s">
        <v>73</v>
      </c>
      <c r="AU258" s="135" t="s">
        <v>82</v>
      </c>
      <c r="AY258" s="127" t="s">
        <v>126</v>
      </c>
      <c r="BK258" s="136">
        <f>SUM(BK259:BK317)</f>
        <v>0</v>
      </c>
    </row>
    <row r="259" spans="1:65" s="2" customFormat="1" ht="24.2" customHeight="1">
      <c r="A259" s="32"/>
      <c r="B259" s="139"/>
      <c r="C259" s="140" t="s">
        <v>498</v>
      </c>
      <c r="D259" s="140" t="s">
        <v>129</v>
      </c>
      <c r="E259" s="141" t="s">
        <v>499</v>
      </c>
      <c r="F259" s="142" t="s">
        <v>500</v>
      </c>
      <c r="G259" s="143" t="s">
        <v>413</v>
      </c>
      <c r="H259" s="144">
        <v>1</v>
      </c>
      <c r="I259" s="145"/>
      <c r="J259" s="146">
        <f aca="true" t="shared" si="30" ref="J259:J265">ROUND(I259*H259,2)</f>
        <v>0</v>
      </c>
      <c r="K259" s="142" t="s">
        <v>1</v>
      </c>
      <c r="L259" s="33"/>
      <c r="M259" s="147" t="s">
        <v>1</v>
      </c>
      <c r="N259" s="148" t="s">
        <v>40</v>
      </c>
      <c r="O259" s="58"/>
      <c r="P259" s="149">
        <f aca="true" t="shared" si="31" ref="P259:P265">O259*H259</f>
        <v>0</v>
      </c>
      <c r="Q259" s="149">
        <v>0</v>
      </c>
      <c r="R259" s="149">
        <f aca="true" t="shared" si="32" ref="R259:R265">Q259*H259</f>
        <v>0</v>
      </c>
      <c r="S259" s="149">
        <v>0</v>
      </c>
      <c r="T259" s="150">
        <f aca="true" t="shared" si="33" ref="T259:T265"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1" t="s">
        <v>212</v>
      </c>
      <c r="AT259" s="151" t="s">
        <v>129</v>
      </c>
      <c r="AU259" s="151" t="s">
        <v>135</v>
      </c>
      <c r="AY259" s="17" t="s">
        <v>126</v>
      </c>
      <c r="BE259" s="152">
        <f aca="true" t="shared" si="34" ref="BE259:BE265">IF(N259="základní",J259,0)</f>
        <v>0</v>
      </c>
      <c r="BF259" s="152">
        <f aca="true" t="shared" si="35" ref="BF259:BF265">IF(N259="snížená",J259,0)</f>
        <v>0</v>
      </c>
      <c r="BG259" s="152">
        <f aca="true" t="shared" si="36" ref="BG259:BG265">IF(N259="zákl. přenesená",J259,0)</f>
        <v>0</v>
      </c>
      <c r="BH259" s="152">
        <f aca="true" t="shared" si="37" ref="BH259:BH265">IF(N259="sníž. přenesená",J259,0)</f>
        <v>0</v>
      </c>
      <c r="BI259" s="152">
        <f aca="true" t="shared" si="38" ref="BI259:BI265">IF(N259="nulová",J259,0)</f>
        <v>0</v>
      </c>
      <c r="BJ259" s="17" t="s">
        <v>135</v>
      </c>
      <c r="BK259" s="152">
        <f aca="true" t="shared" si="39" ref="BK259:BK265">ROUND(I259*H259,2)</f>
        <v>0</v>
      </c>
      <c r="BL259" s="17" t="s">
        <v>212</v>
      </c>
      <c r="BM259" s="151" t="s">
        <v>501</v>
      </c>
    </row>
    <row r="260" spans="1:65" s="2" customFormat="1" ht="16.5" customHeight="1">
      <c r="A260" s="32"/>
      <c r="B260" s="139"/>
      <c r="C260" s="140" t="s">
        <v>502</v>
      </c>
      <c r="D260" s="140" t="s">
        <v>129</v>
      </c>
      <c r="E260" s="141" t="s">
        <v>503</v>
      </c>
      <c r="F260" s="142" t="s">
        <v>504</v>
      </c>
      <c r="G260" s="143" t="s">
        <v>413</v>
      </c>
      <c r="H260" s="144">
        <v>1</v>
      </c>
      <c r="I260" s="145"/>
      <c r="J260" s="146">
        <f t="shared" si="30"/>
        <v>0</v>
      </c>
      <c r="K260" s="142" t="s">
        <v>1</v>
      </c>
      <c r="L260" s="33"/>
      <c r="M260" s="147" t="s">
        <v>1</v>
      </c>
      <c r="N260" s="148" t="s">
        <v>40</v>
      </c>
      <c r="O260" s="58"/>
      <c r="P260" s="149">
        <f t="shared" si="31"/>
        <v>0</v>
      </c>
      <c r="Q260" s="149">
        <v>0</v>
      </c>
      <c r="R260" s="149">
        <f t="shared" si="32"/>
        <v>0</v>
      </c>
      <c r="S260" s="149">
        <v>0</v>
      </c>
      <c r="T260" s="150">
        <f t="shared" si="3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1" t="s">
        <v>212</v>
      </c>
      <c r="AT260" s="151" t="s">
        <v>129</v>
      </c>
      <c r="AU260" s="151" t="s">
        <v>135</v>
      </c>
      <c r="AY260" s="17" t="s">
        <v>126</v>
      </c>
      <c r="BE260" s="152">
        <f t="shared" si="34"/>
        <v>0</v>
      </c>
      <c r="BF260" s="152">
        <f t="shared" si="35"/>
        <v>0</v>
      </c>
      <c r="BG260" s="152">
        <f t="shared" si="36"/>
        <v>0</v>
      </c>
      <c r="BH260" s="152">
        <f t="shared" si="37"/>
        <v>0</v>
      </c>
      <c r="BI260" s="152">
        <f t="shared" si="38"/>
        <v>0</v>
      </c>
      <c r="BJ260" s="17" t="s">
        <v>135</v>
      </c>
      <c r="BK260" s="152">
        <f t="shared" si="39"/>
        <v>0</v>
      </c>
      <c r="BL260" s="17" t="s">
        <v>212</v>
      </c>
      <c r="BM260" s="151" t="s">
        <v>505</v>
      </c>
    </row>
    <row r="261" spans="1:65" s="2" customFormat="1" ht="24.2" customHeight="1">
      <c r="A261" s="32"/>
      <c r="B261" s="139"/>
      <c r="C261" s="140" t="s">
        <v>506</v>
      </c>
      <c r="D261" s="140" t="s">
        <v>129</v>
      </c>
      <c r="E261" s="141" t="s">
        <v>507</v>
      </c>
      <c r="F261" s="142" t="s">
        <v>508</v>
      </c>
      <c r="G261" s="143" t="s">
        <v>413</v>
      </c>
      <c r="H261" s="144">
        <v>1</v>
      </c>
      <c r="I261" s="145"/>
      <c r="J261" s="146">
        <f t="shared" si="30"/>
        <v>0</v>
      </c>
      <c r="K261" s="142" t="s">
        <v>1</v>
      </c>
      <c r="L261" s="33"/>
      <c r="M261" s="147" t="s">
        <v>1</v>
      </c>
      <c r="N261" s="148" t="s">
        <v>40</v>
      </c>
      <c r="O261" s="58"/>
      <c r="P261" s="149">
        <f t="shared" si="31"/>
        <v>0</v>
      </c>
      <c r="Q261" s="149">
        <v>0</v>
      </c>
      <c r="R261" s="149">
        <f t="shared" si="32"/>
        <v>0</v>
      </c>
      <c r="S261" s="149">
        <v>0</v>
      </c>
      <c r="T261" s="150">
        <f t="shared" si="3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1" t="s">
        <v>212</v>
      </c>
      <c r="AT261" s="151" t="s">
        <v>129</v>
      </c>
      <c r="AU261" s="151" t="s">
        <v>135</v>
      </c>
      <c r="AY261" s="17" t="s">
        <v>126</v>
      </c>
      <c r="BE261" s="152">
        <f t="shared" si="34"/>
        <v>0</v>
      </c>
      <c r="BF261" s="152">
        <f t="shared" si="35"/>
        <v>0</v>
      </c>
      <c r="BG261" s="152">
        <f t="shared" si="36"/>
        <v>0</v>
      </c>
      <c r="BH261" s="152">
        <f t="shared" si="37"/>
        <v>0</v>
      </c>
      <c r="BI261" s="152">
        <f t="shared" si="38"/>
        <v>0</v>
      </c>
      <c r="BJ261" s="17" t="s">
        <v>135</v>
      </c>
      <c r="BK261" s="152">
        <f t="shared" si="39"/>
        <v>0</v>
      </c>
      <c r="BL261" s="17" t="s">
        <v>212</v>
      </c>
      <c r="BM261" s="151" t="s">
        <v>509</v>
      </c>
    </row>
    <row r="262" spans="1:65" s="2" customFormat="1" ht="16.5" customHeight="1">
      <c r="A262" s="32"/>
      <c r="B262" s="139"/>
      <c r="C262" s="140" t="s">
        <v>510</v>
      </c>
      <c r="D262" s="140" t="s">
        <v>129</v>
      </c>
      <c r="E262" s="141" t="s">
        <v>511</v>
      </c>
      <c r="F262" s="142" t="s">
        <v>512</v>
      </c>
      <c r="G262" s="143" t="s">
        <v>203</v>
      </c>
      <c r="H262" s="144">
        <v>1</v>
      </c>
      <c r="I262" s="145"/>
      <c r="J262" s="146">
        <f t="shared" si="30"/>
        <v>0</v>
      </c>
      <c r="K262" s="142" t="s">
        <v>1</v>
      </c>
      <c r="L262" s="33"/>
      <c r="M262" s="147" t="s">
        <v>1</v>
      </c>
      <c r="N262" s="148" t="s">
        <v>40</v>
      </c>
      <c r="O262" s="58"/>
      <c r="P262" s="149">
        <f t="shared" si="31"/>
        <v>0</v>
      </c>
      <c r="Q262" s="149">
        <v>0</v>
      </c>
      <c r="R262" s="149">
        <f t="shared" si="32"/>
        <v>0</v>
      </c>
      <c r="S262" s="149">
        <v>0</v>
      </c>
      <c r="T262" s="150">
        <f t="shared" si="3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1" t="s">
        <v>212</v>
      </c>
      <c r="AT262" s="151" t="s">
        <v>129</v>
      </c>
      <c r="AU262" s="151" t="s">
        <v>135</v>
      </c>
      <c r="AY262" s="17" t="s">
        <v>126</v>
      </c>
      <c r="BE262" s="152">
        <f t="shared" si="34"/>
        <v>0</v>
      </c>
      <c r="BF262" s="152">
        <f t="shared" si="35"/>
        <v>0</v>
      </c>
      <c r="BG262" s="152">
        <f t="shared" si="36"/>
        <v>0</v>
      </c>
      <c r="BH262" s="152">
        <f t="shared" si="37"/>
        <v>0</v>
      </c>
      <c r="BI262" s="152">
        <f t="shared" si="38"/>
        <v>0</v>
      </c>
      <c r="BJ262" s="17" t="s">
        <v>135</v>
      </c>
      <c r="BK262" s="152">
        <f t="shared" si="39"/>
        <v>0</v>
      </c>
      <c r="BL262" s="17" t="s">
        <v>212</v>
      </c>
      <c r="BM262" s="151" t="s">
        <v>513</v>
      </c>
    </row>
    <row r="263" spans="1:65" s="2" customFormat="1" ht="16.5" customHeight="1">
      <c r="A263" s="32"/>
      <c r="B263" s="139"/>
      <c r="C263" s="140" t="s">
        <v>514</v>
      </c>
      <c r="D263" s="140" t="s">
        <v>129</v>
      </c>
      <c r="E263" s="141" t="s">
        <v>515</v>
      </c>
      <c r="F263" s="142" t="s">
        <v>516</v>
      </c>
      <c r="G263" s="143" t="s">
        <v>203</v>
      </c>
      <c r="H263" s="144">
        <v>1</v>
      </c>
      <c r="I263" s="145"/>
      <c r="J263" s="146">
        <f t="shared" si="30"/>
        <v>0</v>
      </c>
      <c r="K263" s="142" t="s">
        <v>1</v>
      </c>
      <c r="L263" s="33"/>
      <c r="M263" s="147" t="s">
        <v>1</v>
      </c>
      <c r="N263" s="148" t="s">
        <v>40</v>
      </c>
      <c r="O263" s="58"/>
      <c r="P263" s="149">
        <f t="shared" si="31"/>
        <v>0</v>
      </c>
      <c r="Q263" s="149">
        <v>0</v>
      </c>
      <c r="R263" s="149">
        <f t="shared" si="32"/>
        <v>0</v>
      </c>
      <c r="S263" s="149">
        <v>0</v>
      </c>
      <c r="T263" s="150">
        <f t="shared" si="3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1" t="s">
        <v>212</v>
      </c>
      <c r="AT263" s="151" t="s">
        <v>129</v>
      </c>
      <c r="AU263" s="151" t="s">
        <v>135</v>
      </c>
      <c r="AY263" s="17" t="s">
        <v>126</v>
      </c>
      <c r="BE263" s="152">
        <f t="shared" si="34"/>
        <v>0</v>
      </c>
      <c r="BF263" s="152">
        <f t="shared" si="35"/>
        <v>0</v>
      </c>
      <c r="BG263" s="152">
        <f t="shared" si="36"/>
        <v>0</v>
      </c>
      <c r="BH263" s="152">
        <f t="shared" si="37"/>
        <v>0</v>
      </c>
      <c r="BI263" s="152">
        <f t="shared" si="38"/>
        <v>0</v>
      </c>
      <c r="BJ263" s="17" t="s">
        <v>135</v>
      </c>
      <c r="BK263" s="152">
        <f t="shared" si="39"/>
        <v>0</v>
      </c>
      <c r="BL263" s="17" t="s">
        <v>212</v>
      </c>
      <c r="BM263" s="151" t="s">
        <v>517</v>
      </c>
    </row>
    <row r="264" spans="1:65" s="2" customFormat="1" ht="24.2" customHeight="1">
      <c r="A264" s="32"/>
      <c r="B264" s="139"/>
      <c r="C264" s="140" t="s">
        <v>518</v>
      </c>
      <c r="D264" s="140" t="s">
        <v>129</v>
      </c>
      <c r="E264" s="141" t="s">
        <v>519</v>
      </c>
      <c r="F264" s="142" t="s">
        <v>520</v>
      </c>
      <c r="G264" s="143" t="s">
        <v>179</v>
      </c>
      <c r="H264" s="144">
        <v>39</v>
      </c>
      <c r="I264" s="145"/>
      <c r="J264" s="146">
        <f t="shared" si="30"/>
        <v>0</v>
      </c>
      <c r="K264" s="142" t="s">
        <v>133</v>
      </c>
      <c r="L264" s="33"/>
      <c r="M264" s="147" t="s">
        <v>1</v>
      </c>
      <c r="N264" s="148" t="s">
        <v>40</v>
      </c>
      <c r="O264" s="58"/>
      <c r="P264" s="149">
        <f t="shared" si="31"/>
        <v>0</v>
      </c>
      <c r="Q264" s="149">
        <v>0</v>
      </c>
      <c r="R264" s="149">
        <f t="shared" si="32"/>
        <v>0</v>
      </c>
      <c r="S264" s="149">
        <v>0</v>
      </c>
      <c r="T264" s="150">
        <f t="shared" si="3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1" t="s">
        <v>212</v>
      </c>
      <c r="AT264" s="151" t="s">
        <v>129</v>
      </c>
      <c r="AU264" s="151" t="s">
        <v>135</v>
      </c>
      <c r="AY264" s="17" t="s">
        <v>126</v>
      </c>
      <c r="BE264" s="152">
        <f t="shared" si="34"/>
        <v>0</v>
      </c>
      <c r="BF264" s="152">
        <f t="shared" si="35"/>
        <v>0</v>
      </c>
      <c r="BG264" s="152">
        <f t="shared" si="36"/>
        <v>0</v>
      </c>
      <c r="BH264" s="152">
        <f t="shared" si="37"/>
        <v>0</v>
      </c>
      <c r="BI264" s="152">
        <f t="shared" si="38"/>
        <v>0</v>
      </c>
      <c r="BJ264" s="17" t="s">
        <v>135</v>
      </c>
      <c r="BK264" s="152">
        <f t="shared" si="39"/>
        <v>0</v>
      </c>
      <c r="BL264" s="17" t="s">
        <v>212</v>
      </c>
      <c r="BM264" s="151" t="s">
        <v>521</v>
      </c>
    </row>
    <row r="265" spans="1:65" s="2" customFormat="1" ht="16.5" customHeight="1">
      <c r="A265" s="32"/>
      <c r="B265" s="139"/>
      <c r="C265" s="177" t="s">
        <v>522</v>
      </c>
      <c r="D265" s="177" t="s">
        <v>190</v>
      </c>
      <c r="E265" s="178" t="s">
        <v>523</v>
      </c>
      <c r="F265" s="179" t="s">
        <v>524</v>
      </c>
      <c r="G265" s="180" t="s">
        <v>179</v>
      </c>
      <c r="H265" s="181">
        <v>40.95</v>
      </c>
      <c r="I265" s="182"/>
      <c r="J265" s="183">
        <f t="shared" si="30"/>
        <v>0</v>
      </c>
      <c r="K265" s="179" t="s">
        <v>133</v>
      </c>
      <c r="L265" s="184"/>
      <c r="M265" s="185" t="s">
        <v>1</v>
      </c>
      <c r="N265" s="186" t="s">
        <v>40</v>
      </c>
      <c r="O265" s="58"/>
      <c r="P265" s="149">
        <f t="shared" si="31"/>
        <v>0</v>
      </c>
      <c r="Q265" s="149">
        <v>0.00021</v>
      </c>
      <c r="R265" s="149">
        <f t="shared" si="32"/>
        <v>0.008599500000000001</v>
      </c>
      <c r="S265" s="149">
        <v>0</v>
      </c>
      <c r="T265" s="150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1" t="s">
        <v>289</v>
      </c>
      <c r="AT265" s="151" t="s">
        <v>190</v>
      </c>
      <c r="AU265" s="151" t="s">
        <v>135</v>
      </c>
      <c r="AY265" s="17" t="s">
        <v>126</v>
      </c>
      <c r="BE265" s="152">
        <f t="shared" si="34"/>
        <v>0</v>
      </c>
      <c r="BF265" s="152">
        <f t="shared" si="35"/>
        <v>0</v>
      </c>
      <c r="BG265" s="152">
        <f t="shared" si="36"/>
        <v>0</v>
      </c>
      <c r="BH265" s="152">
        <f t="shared" si="37"/>
        <v>0</v>
      </c>
      <c r="BI265" s="152">
        <f t="shared" si="38"/>
        <v>0</v>
      </c>
      <c r="BJ265" s="17" t="s">
        <v>135</v>
      </c>
      <c r="BK265" s="152">
        <f t="shared" si="39"/>
        <v>0</v>
      </c>
      <c r="BL265" s="17" t="s">
        <v>212</v>
      </c>
      <c r="BM265" s="151" t="s">
        <v>525</v>
      </c>
    </row>
    <row r="266" spans="2:51" s="13" customFormat="1" ht="12">
      <c r="B266" s="153"/>
      <c r="D266" s="154" t="s">
        <v>137</v>
      </c>
      <c r="F266" s="156" t="s">
        <v>526</v>
      </c>
      <c r="H266" s="157">
        <v>40.95</v>
      </c>
      <c r="I266" s="158"/>
      <c r="L266" s="153"/>
      <c r="M266" s="159"/>
      <c r="N266" s="160"/>
      <c r="O266" s="160"/>
      <c r="P266" s="160"/>
      <c r="Q266" s="160"/>
      <c r="R266" s="160"/>
      <c r="S266" s="160"/>
      <c r="T266" s="161"/>
      <c r="AT266" s="155" t="s">
        <v>137</v>
      </c>
      <c r="AU266" s="155" t="s">
        <v>135</v>
      </c>
      <c r="AV266" s="13" t="s">
        <v>135</v>
      </c>
      <c r="AW266" s="13" t="s">
        <v>3</v>
      </c>
      <c r="AX266" s="13" t="s">
        <v>82</v>
      </c>
      <c r="AY266" s="155" t="s">
        <v>126</v>
      </c>
    </row>
    <row r="267" spans="1:65" s="2" customFormat="1" ht="24.2" customHeight="1">
      <c r="A267" s="32"/>
      <c r="B267" s="139"/>
      <c r="C267" s="177" t="s">
        <v>527</v>
      </c>
      <c r="D267" s="177" t="s">
        <v>190</v>
      </c>
      <c r="E267" s="178" t="s">
        <v>528</v>
      </c>
      <c r="F267" s="179" t="s">
        <v>529</v>
      </c>
      <c r="G267" s="180" t="s">
        <v>203</v>
      </c>
      <c r="H267" s="181">
        <v>40.95</v>
      </c>
      <c r="I267" s="182"/>
      <c r="J267" s="183">
        <f>ROUND(I267*H267,2)</f>
        <v>0</v>
      </c>
      <c r="K267" s="179" t="s">
        <v>133</v>
      </c>
      <c r="L267" s="184"/>
      <c r="M267" s="185" t="s">
        <v>1</v>
      </c>
      <c r="N267" s="186" t="s">
        <v>40</v>
      </c>
      <c r="O267" s="58"/>
      <c r="P267" s="149">
        <f>O267*H267</f>
        <v>0</v>
      </c>
      <c r="Q267" s="149">
        <v>1E-05</v>
      </c>
      <c r="R267" s="149">
        <f>Q267*H267</f>
        <v>0.0004095000000000001</v>
      </c>
      <c r="S267" s="149">
        <v>0</v>
      </c>
      <c r="T267" s="150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1" t="s">
        <v>289</v>
      </c>
      <c r="AT267" s="151" t="s">
        <v>190</v>
      </c>
      <c r="AU267" s="151" t="s">
        <v>135</v>
      </c>
      <c r="AY267" s="17" t="s">
        <v>126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7" t="s">
        <v>135</v>
      </c>
      <c r="BK267" s="152">
        <f>ROUND(I267*H267,2)</f>
        <v>0</v>
      </c>
      <c r="BL267" s="17" t="s">
        <v>212</v>
      </c>
      <c r="BM267" s="151" t="s">
        <v>530</v>
      </c>
    </row>
    <row r="268" spans="2:51" s="13" customFormat="1" ht="12">
      <c r="B268" s="153"/>
      <c r="D268" s="154" t="s">
        <v>137</v>
      </c>
      <c r="F268" s="156" t="s">
        <v>526</v>
      </c>
      <c r="H268" s="157">
        <v>40.95</v>
      </c>
      <c r="I268" s="158"/>
      <c r="L268" s="153"/>
      <c r="M268" s="159"/>
      <c r="N268" s="160"/>
      <c r="O268" s="160"/>
      <c r="P268" s="160"/>
      <c r="Q268" s="160"/>
      <c r="R268" s="160"/>
      <c r="S268" s="160"/>
      <c r="T268" s="161"/>
      <c r="AT268" s="155" t="s">
        <v>137</v>
      </c>
      <c r="AU268" s="155" t="s">
        <v>135</v>
      </c>
      <c r="AV268" s="13" t="s">
        <v>135</v>
      </c>
      <c r="AW268" s="13" t="s">
        <v>3</v>
      </c>
      <c r="AX268" s="13" t="s">
        <v>82</v>
      </c>
      <c r="AY268" s="155" t="s">
        <v>126</v>
      </c>
    </row>
    <row r="269" spans="1:65" s="2" customFormat="1" ht="16.5" customHeight="1">
      <c r="A269" s="32"/>
      <c r="B269" s="139"/>
      <c r="C269" s="140" t="s">
        <v>531</v>
      </c>
      <c r="D269" s="140" t="s">
        <v>129</v>
      </c>
      <c r="E269" s="141" t="s">
        <v>532</v>
      </c>
      <c r="F269" s="142" t="s">
        <v>533</v>
      </c>
      <c r="G269" s="143" t="s">
        <v>203</v>
      </c>
      <c r="H269" s="144">
        <v>5</v>
      </c>
      <c r="I269" s="145"/>
      <c r="J269" s="146">
        <f aca="true" t="shared" si="40" ref="J269:J274">ROUND(I269*H269,2)</f>
        <v>0</v>
      </c>
      <c r="K269" s="142" t="s">
        <v>133</v>
      </c>
      <c r="L269" s="33"/>
      <c r="M269" s="147" t="s">
        <v>1</v>
      </c>
      <c r="N269" s="148" t="s">
        <v>40</v>
      </c>
      <c r="O269" s="58"/>
      <c r="P269" s="149">
        <f aca="true" t="shared" si="41" ref="P269:P274">O269*H269</f>
        <v>0</v>
      </c>
      <c r="Q269" s="149">
        <v>0</v>
      </c>
      <c r="R269" s="149">
        <f aca="true" t="shared" si="42" ref="R269:R274">Q269*H269</f>
        <v>0</v>
      </c>
      <c r="S269" s="149">
        <v>0</v>
      </c>
      <c r="T269" s="150">
        <f aca="true" t="shared" si="43" ref="T269:T274"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1" t="s">
        <v>212</v>
      </c>
      <c r="AT269" s="151" t="s">
        <v>129</v>
      </c>
      <c r="AU269" s="151" t="s">
        <v>135</v>
      </c>
      <c r="AY269" s="17" t="s">
        <v>126</v>
      </c>
      <c r="BE269" s="152">
        <f aca="true" t="shared" si="44" ref="BE269:BE274">IF(N269="základní",J269,0)</f>
        <v>0</v>
      </c>
      <c r="BF269" s="152">
        <f aca="true" t="shared" si="45" ref="BF269:BF274">IF(N269="snížená",J269,0)</f>
        <v>0</v>
      </c>
      <c r="BG269" s="152">
        <f aca="true" t="shared" si="46" ref="BG269:BG274">IF(N269="zákl. přenesená",J269,0)</f>
        <v>0</v>
      </c>
      <c r="BH269" s="152">
        <f aca="true" t="shared" si="47" ref="BH269:BH274">IF(N269="sníž. přenesená",J269,0)</f>
        <v>0</v>
      </c>
      <c r="BI269" s="152">
        <f aca="true" t="shared" si="48" ref="BI269:BI274">IF(N269="nulová",J269,0)</f>
        <v>0</v>
      </c>
      <c r="BJ269" s="17" t="s">
        <v>135</v>
      </c>
      <c r="BK269" s="152">
        <f aca="true" t="shared" si="49" ref="BK269:BK274">ROUND(I269*H269,2)</f>
        <v>0</v>
      </c>
      <c r="BL269" s="17" t="s">
        <v>212</v>
      </c>
      <c r="BM269" s="151" t="s">
        <v>534</v>
      </c>
    </row>
    <row r="270" spans="1:65" s="2" customFormat="1" ht="24.2" customHeight="1">
      <c r="A270" s="32"/>
      <c r="B270" s="139"/>
      <c r="C270" s="177" t="s">
        <v>535</v>
      </c>
      <c r="D270" s="177" t="s">
        <v>190</v>
      </c>
      <c r="E270" s="178" t="s">
        <v>536</v>
      </c>
      <c r="F270" s="179" t="s">
        <v>537</v>
      </c>
      <c r="G270" s="180" t="s">
        <v>203</v>
      </c>
      <c r="H270" s="181">
        <v>5</v>
      </c>
      <c r="I270" s="182"/>
      <c r="J270" s="183">
        <f t="shared" si="40"/>
        <v>0</v>
      </c>
      <c r="K270" s="179" t="s">
        <v>133</v>
      </c>
      <c r="L270" s="184"/>
      <c r="M270" s="185" t="s">
        <v>1</v>
      </c>
      <c r="N270" s="186" t="s">
        <v>40</v>
      </c>
      <c r="O270" s="58"/>
      <c r="P270" s="149">
        <f t="shared" si="41"/>
        <v>0</v>
      </c>
      <c r="Q270" s="149">
        <v>9E-05</v>
      </c>
      <c r="R270" s="149">
        <f t="shared" si="42"/>
        <v>0.00045000000000000004</v>
      </c>
      <c r="S270" s="149">
        <v>0</v>
      </c>
      <c r="T270" s="150">
        <f t="shared" si="4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1" t="s">
        <v>289</v>
      </c>
      <c r="AT270" s="151" t="s">
        <v>190</v>
      </c>
      <c r="AU270" s="151" t="s">
        <v>135</v>
      </c>
      <c r="AY270" s="17" t="s">
        <v>126</v>
      </c>
      <c r="BE270" s="152">
        <f t="shared" si="44"/>
        <v>0</v>
      </c>
      <c r="BF270" s="152">
        <f t="shared" si="45"/>
        <v>0</v>
      </c>
      <c r="BG270" s="152">
        <f t="shared" si="46"/>
        <v>0</v>
      </c>
      <c r="BH270" s="152">
        <f t="shared" si="47"/>
        <v>0</v>
      </c>
      <c r="BI270" s="152">
        <f t="shared" si="48"/>
        <v>0</v>
      </c>
      <c r="BJ270" s="17" t="s">
        <v>135</v>
      </c>
      <c r="BK270" s="152">
        <f t="shared" si="49"/>
        <v>0</v>
      </c>
      <c r="BL270" s="17" t="s">
        <v>212</v>
      </c>
      <c r="BM270" s="151" t="s">
        <v>538</v>
      </c>
    </row>
    <row r="271" spans="1:65" s="2" customFormat="1" ht="21.75" customHeight="1">
      <c r="A271" s="32"/>
      <c r="B271" s="139"/>
      <c r="C271" s="140" t="s">
        <v>539</v>
      </c>
      <c r="D271" s="140" t="s">
        <v>129</v>
      </c>
      <c r="E271" s="141" t="s">
        <v>540</v>
      </c>
      <c r="F271" s="142" t="s">
        <v>541</v>
      </c>
      <c r="G271" s="143" t="s">
        <v>203</v>
      </c>
      <c r="H271" s="144">
        <v>14</v>
      </c>
      <c r="I271" s="145"/>
      <c r="J271" s="146">
        <f t="shared" si="40"/>
        <v>0</v>
      </c>
      <c r="K271" s="142" t="s">
        <v>133</v>
      </c>
      <c r="L271" s="33"/>
      <c r="M271" s="147" t="s">
        <v>1</v>
      </c>
      <c r="N271" s="148" t="s">
        <v>40</v>
      </c>
      <c r="O271" s="58"/>
      <c r="P271" s="149">
        <f t="shared" si="41"/>
        <v>0</v>
      </c>
      <c r="Q271" s="149">
        <v>0</v>
      </c>
      <c r="R271" s="149">
        <f t="shared" si="42"/>
        <v>0</v>
      </c>
      <c r="S271" s="149">
        <v>0</v>
      </c>
      <c r="T271" s="150">
        <f t="shared" si="4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1" t="s">
        <v>212</v>
      </c>
      <c r="AT271" s="151" t="s">
        <v>129</v>
      </c>
      <c r="AU271" s="151" t="s">
        <v>135</v>
      </c>
      <c r="AY271" s="17" t="s">
        <v>126</v>
      </c>
      <c r="BE271" s="152">
        <f t="shared" si="44"/>
        <v>0</v>
      </c>
      <c r="BF271" s="152">
        <f t="shared" si="45"/>
        <v>0</v>
      </c>
      <c r="BG271" s="152">
        <f t="shared" si="46"/>
        <v>0</v>
      </c>
      <c r="BH271" s="152">
        <f t="shared" si="47"/>
        <v>0</v>
      </c>
      <c r="BI271" s="152">
        <f t="shared" si="48"/>
        <v>0</v>
      </c>
      <c r="BJ271" s="17" t="s">
        <v>135</v>
      </c>
      <c r="BK271" s="152">
        <f t="shared" si="49"/>
        <v>0</v>
      </c>
      <c r="BL271" s="17" t="s">
        <v>212</v>
      </c>
      <c r="BM271" s="151" t="s">
        <v>542</v>
      </c>
    </row>
    <row r="272" spans="1:65" s="2" customFormat="1" ht="21.75" customHeight="1">
      <c r="A272" s="32"/>
      <c r="B272" s="139"/>
      <c r="C272" s="177" t="s">
        <v>543</v>
      </c>
      <c r="D272" s="177" t="s">
        <v>190</v>
      </c>
      <c r="E272" s="178" t="s">
        <v>544</v>
      </c>
      <c r="F272" s="179" t="s">
        <v>545</v>
      </c>
      <c r="G272" s="180" t="s">
        <v>203</v>
      </c>
      <c r="H272" s="181">
        <v>14</v>
      </c>
      <c r="I272" s="182"/>
      <c r="J272" s="183">
        <f t="shared" si="40"/>
        <v>0</v>
      </c>
      <c r="K272" s="179" t="s">
        <v>133</v>
      </c>
      <c r="L272" s="184"/>
      <c r="M272" s="185" t="s">
        <v>1</v>
      </c>
      <c r="N272" s="186" t="s">
        <v>40</v>
      </c>
      <c r="O272" s="58"/>
      <c r="P272" s="149">
        <f t="shared" si="41"/>
        <v>0</v>
      </c>
      <c r="Q272" s="149">
        <v>4E-05</v>
      </c>
      <c r="R272" s="149">
        <f t="shared" si="42"/>
        <v>0.0005600000000000001</v>
      </c>
      <c r="S272" s="149">
        <v>0</v>
      </c>
      <c r="T272" s="150">
        <f t="shared" si="4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1" t="s">
        <v>289</v>
      </c>
      <c r="AT272" s="151" t="s">
        <v>190</v>
      </c>
      <c r="AU272" s="151" t="s">
        <v>135</v>
      </c>
      <c r="AY272" s="17" t="s">
        <v>126</v>
      </c>
      <c r="BE272" s="152">
        <f t="shared" si="44"/>
        <v>0</v>
      </c>
      <c r="BF272" s="152">
        <f t="shared" si="45"/>
        <v>0</v>
      </c>
      <c r="BG272" s="152">
        <f t="shared" si="46"/>
        <v>0</v>
      </c>
      <c r="BH272" s="152">
        <f t="shared" si="47"/>
        <v>0</v>
      </c>
      <c r="BI272" s="152">
        <f t="shared" si="48"/>
        <v>0</v>
      </c>
      <c r="BJ272" s="17" t="s">
        <v>135</v>
      </c>
      <c r="BK272" s="152">
        <f t="shared" si="49"/>
        <v>0</v>
      </c>
      <c r="BL272" s="17" t="s">
        <v>212</v>
      </c>
      <c r="BM272" s="151" t="s">
        <v>546</v>
      </c>
    </row>
    <row r="273" spans="1:65" s="2" customFormat="1" ht="24.2" customHeight="1">
      <c r="A273" s="32"/>
      <c r="B273" s="139"/>
      <c r="C273" s="140" t="s">
        <v>547</v>
      </c>
      <c r="D273" s="140" t="s">
        <v>129</v>
      </c>
      <c r="E273" s="141" t="s">
        <v>548</v>
      </c>
      <c r="F273" s="142" t="s">
        <v>549</v>
      </c>
      <c r="G273" s="143" t="s">
        <v>179</v>
      </c>
      <c r="H273" s="144">
        <v>12</v>
      </c>
      <c r="I273" s="145"/>
      <c r="J273" s="146">
        <f t="shared" si="40"/>
        <v>0</v>
      </c>
      <c r="K273" s="142" t="s">
        <v>133</v>
      </c>
      <c r="L273" s="33"/>
      <c r="M273" s="147" t="s">
        <v>1</v>
      </c>
      <c r="N273" s="148" t="s">
        <v>40</v>
      </c>
      <c r="O273" s="58"/>
      <c r="P273" s="149">
        <f t="shared" si="41"/>
        <v>0</v>
      </c>
      <c r="Q273" s="149">
        <v>0</v>
      </c>
      <c r="R273" s="149">
        <f t="shared" si="42"/>
        <v>0</v>
      </c>
      <c r="S273" s="149">
        <v>0</v>
      </c>
      <c r="T273" s="150">
        <f t="shared" si="4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1" t="s">
        <v>212</v>
      </c>
      <c r="AT273" s="151" t="s">
        <v>129</v>
      </c>
      <c r="AU273" s="151" t="s">
        <v>135</v>
      </c>
      <c r="AY273" s="17" t="s">
        <v>126</v>
      </c>
      <c r="BE273" s="152">
        <f t="shared" si="44"/>
        <v>0</v>
      </c>
      <c r="BF273" s="152">
        <f t="shared" si="45"/>
        <v>0</v>
      </c>
      <c r="BG273" s="152">
        <f t="shared" si="46"/>
        <v>0</v>
      </c>
      <c r="BH273" s="152">
        <f t="shared" si="47"/>
        <v>0</v>
      </c>
      <c r="BI273" s="152">
        <f t="shared" si="48"/>
        <v>0</v>
      </c>
      <c r="BJ273" s="17" t="s">
        <v>135</v>
      </c>
      <c r="BK273" s="152">
        <f t="shared" si="49"/>
        <v>0</v>
      </c>
      <c r="BL273" s="17" t="s">
        <v>212</v>
      </c>
      <c r="BM273" s="151" t="s">
        <v>550</v>
      </c>
    </row>
    <row r="274" spans="1:65" s="2" customFormat="1" ht="24.2" customHeight="1">
      <c r="A274" s="32"/>
      <c r="B274" s="139"/>
      <c r="C274" s="177" t="s">
        <v>551</v>
      </c>
      <c r="D274" s="177" t="s">
        <v>190</v>
      </c>
      <c r="E274" s="178" t="s">
        <v>552</v>
      </c>
      <c r="F274" s="179" t="s">
        <v>553</v>
      </c>
      <c r="G274" s="180" t="s">
        <v>179</v>
      </c>
      <c r="H274" s="181">
        <v>13.8</v>
      </c>
      <c r="I274" s="182"/>
      <c r="J274" s="183">
        <f t="shared" si="40"/>
        <v>0</v>
      </c>
      <c r="K274" s="179" t="s">
        <v>133</v>
      </c>
      <c r="L274" s="184"/>
      <c r="M274" s="185" t="s">
        <v>1</v>
      </c>
      <c r="N274" s="186" t="s">
        <v>40</v>
      </c>
      <c r="O274" s="58"/>
      <c r="P274" s="149">
        <f t="shared" si="41"/>
        <v>0</v>
      </c>
      <c r="Q274" s="149">
        <v>8E-05</v>
      </c>
      <c r="R274" s="149">
        <f t="shared" si="42"/>
        <v>0.0011040000000000002</v>
      </c>
      <c r="S274" s="149">
        <v>0</v>
      </c>
      <c r="T274" s="150">
        <f t="shared" si="4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1" t="s">
        <v>289</v>
      </c>
      <c r="AT274" s="151" t="s">
        <v>190</v>
      </c>
      <c r="AU274" s="151" t="s">
        <v>135</v>
      </c>
      <c r="AY274" s="17" t="s">
        <v>126</v>
      </c>
      <c r="BE274" s="152">
        <f t="shared" si="44"/>
        <v>0</v>
      </c>
      <c r="BF274" s="152">
        <f t="shared" si="45"/>
        <v>0</v>
      </c>
      <c r="BG274" s="152">
        <f t="shared" si="46"/>
        <v>0</v>
      </c>
      <c r="BH274" s="152">
        <f t="shared" si="47"/>
        <v>0</v>
      </c>
      <c r="BI274" s="152">
        <f t="shared" si="48"/>
        <v>0</v>
      </c>
      <c r="BJ274" s="17" t="s">
        <v>135</v>
      </c>
      <c r="BK274" s="152">
        <f t="shared" si="49"/>
        <v>0</v>
      </c>
      <c r="BL274" s="17" t="s">
        <v>212</v>
      </c>
      <c r="BM274" s="151" t="s">
        <v>554</v>
      </c>
    </row>
    <row r="275" spans="2:51" s="13" customFormat="1" ht="12">
      <c r="B275" s="153"/>
      <c r="D275" s="154" t="s">
        <v>137</v>
      </c>
      <c r="F275" s="156" t="s">
        <v>555</v>
      </c>
      <c r="H275" s="157">
        <v>13.8</v>
      </c>
      <c r="I275" s="158"/>
      <c r="L275" s="153"/>
      <c r="M275" s="159"/>
      <c r="N275" s="160"/>
      <c r="O275" s="160"/>
      <c r="P275" s="160"/>
      <c r="Q275" s="160"/>
      <c r="R275" s="160"/>
      <c r="S275" s="160"/>
      <c r="T275" s="161"/>
      <c r="AT275" s="155" t="s">
        <v>137</v>
      </c>
      <c r="AU275" s="155" t="s">
        <v>135</v>
      </c>
      <c r="AV275" s="13" t="s">
        <v>135</v>
      </c>
      <c r="AW275" s="13" t="s">
        <v>3</v>
      </c>
      <c r="AX275" s="13" t="s">
        <v>82</v>
      </c>
      <c r="AY275" s="155" t="s">
        <v>126</v>
      </c>
    </row>
    <row r="276" spans="1:65" s="2" customFormat="1" ht="24.2" customHeight="1">
      <c r="A276" s="32"/>
      <c r="B276" s="139"/>
      <c r="C276" s="140" t="s">
        <v>556</v>
      </c>
      <c r="D276" s="140" t="s">
        <v>129</v>
      </c>
      <c r="E276" s="141" t="s">
        <v>557</v>
      </c>
      <c r="F276" s="142" t="s">
        <v>558</v>
      </c>
      <c r="G276" s="143" t="s">
        <v>179</v>
      </c>
      <c r="H276" s="144">
        <v>62</v>
      </c>
      <c r="I276" s="145"/>
      <c r="J276" s="146">
        <f>ROUND(I276*H276,2)</f>
        <v>0</v>
      </c>
      <c r="K276" s="142" t="s">
        <v>133</v>
      </c>
      <c r="L276" s="33"/>
      <c r="M276" s="147" t="s">
        <v>1</v>
      </c>
      <c r="N276" s="148" t="s">
        <v>40</v>
      </c>
      <c r="O276" s="58"/>
      <c r="P276" s="149">
        <f>O276*H276</f>
        <v>0</v>
      </c>
      <c r="Q276" s="149">
        <v>0</v>
      </c>
      <c r="R276" s="149">
        <f>Q276*H276</f>
        <v>0</v>
      </c>
      <c r="S276" s="149">
        <v>0</v>
      </c>
      <c r="T276" s="150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1" t="s">
        <v>212</v>
      </c>
      <c r="AT276" s="151" t="s">
        <v>129</v>
      </c>
      <c r="AU276" s="151" t="s">
        <v>135</v>
      </c>
      <c r="AY276" s="17" t="s">
        <v>126</v>
      </c>
      <c r="BE276" s="152">
        <f>IF(N276="základní",J276,0)</f>
        <v>0</v>
      </c>
      <c r="BF276" s="152">
        <f>IF(N276="snížená",J276,0)</f>
        <v>0</v>
      </c>
      <c r="BG276" s="152">
        <f>IF(N276="zákl. přenesená",J276,0)</f>
        <v>0</v>
      </c>
      <c r="BH276" s="152">
        <f>IF(N276="sníž. přenesená",J276,0)</f>
        <v>0</v>
      </c>
      <c r="BI276" s="152">
        <f>IF(N276="nulová",J276,0)</f>
        <v>0</v>
      </c>
      <c r="BJ276" s="17" t="s">
        <v>135</v>
      </c>
      <c r="BK276" s="152">
        <f>ROUND(I276*H276,2)</f>
        <v>0</v>
      </c>
      <c r="BL276" s="17" t="s">
        <v>212</v>
      </c>
      <c r="BM276" s="151" t="s">
        <v>559</v>
      </c>
    </row>
    <row r="277" spans="1:65" s="2" customFormat="1" ht="24.2" customHeight="1">
      <c r="A277" s="32"/>
      <c r="B277" s="139"/>
      <c r="C277" s="177" t="s">
        <v>560</v>
      </c>
      <c r="D277" s="177" t="s">
        <v>190</v>
      </c>
      <c r="E277" s="178" t="s">
        <v>561</v>
      </c>
      <c r="F277" s="179" t="s">
        <v>562</v>
      </c>
      <c r="G277" s="180" t="s">
        <v>179</v>
      </c>
      <c r="H277" s="181">
        <v>71.3</v>
      </c>
      <c r="I277" s="182"/>
      <c r="J277" s="183">
        <f>ROUND(I277*H277,2)</f>
        <v>0</v>
      </c>
      <c r="K277" s="179" t="s">
        <v>133</v>
      </c>
      <c r="L277" s="184"/>
      <c r="M277" s="185" t="s">
        <v>1</v>
      </c>
      <c r="N277" s="186" t="s">
        <v>40</v>
      </c>
      <c r="O277" s="58"/>
      <c r="P277" s="149">
        <f>O277*H277</f>
        <v>0</v>
      </c>
      <c r="Q277" s="149">
        <v>0.00012</v>
      </c>
      <c r="R277" s="149">
        <f>Q277*H277</f>
        <v>0.008556</v>
      </c>
      <c r="S277" s="149">
        <v>0</v>
      </c>
      <c r="T277" s="150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1" t="s">
        <v>289</v>
      </c>
      <c r="AT277" s="151" t="s">
        <v>190</v>
      </c>
      <c r="AU277" s="151" t="s">
        <v>135</v>
      </c>
      <c r="AY277" s="17" t="s">
        <v>126</v>
      </c>
      <c r="BE277" s="152">
        <f>IF(N277="základní",J277,0)</f>
        <v>0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7" t="s">
        <v>135</v>
      </c>
      <c r="BK277" s="152">
        <f>ROUND(I277*H277,2)</f>
        <v>0</v>
      </c>
      <c r="BL277" s="17" t="s">
        <v>212</v>
      </c>
      <c r="BM277" s="151" t="s">
        <v>563</v>
      </c>
    </row>
    <row r="278" spans="2:51" s="13" customFormat="1" ht="12">
      <c r="B278" s="153"/>
      <c r="D278" s="154" t="s">
        <v>137</v>
      </c>
      <c r="F278" s="156" t="s">
        <v>564</v>
      </c>
      <c r="H278" s="157">
        <v>71.3</v>
      </c>
      <c r="I278" s="158"/>
      <c r="L278" s="153"/>
      <c r="M278" s="159"/>
      <c r="N278" s="160"/>
      <c r="O278" s="160"/>
      <c r="P278" s="160"/>
      <c r="Q278" s="160"/>
      <c r="R278" s="160"/>
      <c r="S278" s="160"/>
      <c r="T278" s="161"/>
      <c r="AT278" s="155" t="s">
        <v>137</v>
      </c>
      <c r="AU278" s="155" t="s">
        <v>135</v>
      </c>
      <c r="AV278" s="13" t="s">
        <v>135</v>
      </c>
      <c r="AW278" s="13" t="s">
        <v>3</v>
      </c>
      <c r="AX278" s="13" t="s">
        <v>82</v>
      </c>
      <c r="AY278" s="155" t="s">
        <v>126</v>
      </c>
    </row>
    <row r="279" spans="1:65" s="2" customFormat="1" ht="33" customHeight="1">
      <c r="A279" s="32"/>
      <c r="B279" s="139"/>
      <c r="C279" s="140" t="s">
        <v>565</v>
      </c>
      <c r="D279" s="140" t="s">
        <v>129</v>
      </c>
      <c r="E279" s="141" t="s">
        <v>566</v>
      </c>
      <c r="F279" s="142" t="s">
        <v>567</v>
      </c>
      <c r="G279" s="143" t="s">
        <v>179</v>
      </c>
      <c r="H279" s="144">
        <v>58</v>
      </c>
      <c r="I279" s="145"/>
      <c r="J279" s="146">
        <f>ROUND(I279*H279,2)</f>
        <v>0</v>
      </c>
      <c r="K279" s="142" t="s">
        <v>133</v>
      </c>
      <c r="L279" s="33"/>
      <c r="M279" s="147" t="s">
        <v>1</v>
      </c>
      <c r="N279" s="148" t="s">
        <v>40</v>
      </c>
      <c r="O279" s="58"/>
      <c r="P279" s="149">
        <f>O279*H279</f>
        <v>0</v>
      </c>
      <c r="Q279" s="149">
        <v>0</v>
      </c>
      <c r="R279" s="149">
        <f>Q279*H279</f>
        <v>0</v>
      </c>
      <c r="S279" s="149">
        <v>0</v>
      </c>
      <c r="T279" s="150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1" t="s">
        <v>212</v>
      </c>
      <c r="AT279" s="151" t="s">
        <v>129</v>
      </c>
      <c r="AU279" s="151" t="s">
        <v>135</v>
      </c>
      <c r="AY279" s="17" t="s">
        <v>126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7" t="s">
        <v>135</v>
      </c>
      <c r="BK279" s="152">
        <f>ROUND(I279*H279,2)</f>
        <v>0</v>
      </c>
      <c r="BL279" s="17" t="s">
        <v>212</v>
      </c>
      <c r="BM279" s="151" t="s">
        <v>568</v>
      </c>
    </row>
    <row r="280" spans="1:65" s="2" customFormat="1" ht="24.2" customHeight="1">
      <c r="A280" s="32"/>
      <c r="B280" s="139"/>
      <c r="C280" s="177" t="s">
        <v>569</v>
      </c>
      <c r="D280" s="177" t="s">
        <v>190</v>
      </c>
      <c r="E280" s="178" t="s">
        <v>570</v>
      </c>
      <c r="F280" s="179" t="s">
        <v>571</v>
      </c>
      <c r="G280" s="180" t="s">
        <v>179</v>
      </c>
      <c r="H280" s="181">
        <v>66.7</v>
      </c>
      <c r="I280" s="182"/>
      <c r="J280" s="183">
        <f>ROUND(I280*H280,2)</f>
        <v>0</v>
      </c>
      <c r="K280" s="179" t="s">
        <v>133</v>
      </c>
      <c r="L280" s="184"/>
      <c r="M280" s="185" t="s">
        <v>1</v>
      </c>
      <c r="N280" s="186" t="s">
        <v>40</v>
      </c>
      <c r="O280" s="58"/>
      <c r="P280" s="149">
        <f>O280*H280</f>
        <v>0</v>
      </c>
      <c r="Q280" s="149">
        <v>0.00017</v>
      </c>
      <c r="R280" s="149">
        <f>Q280*H280</f>
        <v>0.011339000000000002</v>
      </c>
      <c r="S280" s="149">
        <v>0</v>
      </c>
      <c r="T280" s="150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1" t="s">
        <v>289</v>
      </c>
      <c r="AT280" s="151" t="s">
        <v>190</v>
      </c>
      <c r="AU280" s="151" t="s">
        <v>135</v>
      </c>
      <c r="AY280" s="17" t="s">
        <v>126</v>
      </c>
      <c r="BE280" s="152">
        <f>IF(N280="základní",J280,0)</f>
        <v>0</v>
      </c>
      <c r="BF280" s="152">
        <f>IF(N280="snížená",J280,0)</f>
        <v>0</v>
      </c>
      <c r="BG280" s="152">
        <f>IF(N280="zákl. přenesená",J280,0)</f>
        <v>0</v>
      </c>
      <c r="BH280" s="152">
        <f>IF(N280="sníž. přenesená",J280,0)</f>
        <v>0</v>
      </c>
      <c r="BI280" s="152">
        <f>IF(N280="nulová",J280,0)</f>
        <v>0</v>
      </c>
      <c r="BJ280" s="17" t="s">
        <v>135</v>
      </c>
      <c r="BK280" s="152">
        <f>ROUND(I280*H280,2)</f>
        <v>0</v>
      </c>
      <c r="BL280" s="17" t="s">
        <v>212</v>
      </c>
      <c r="BM280" s="151" t="s">
        <v>572</v>
      </c>
    </row>
    <row r="281" spans="2:51" s="13" customFormat="1" ht="12">
      <c r="B281" s="153"/>
      <c r="D281" s="154" t="s">
        <v>137</v>
      </c>
      <c r="F281" s="156" t="s">
        <v>573</v>
      </c>
      <c r="H281" s="157">
        <v>66.7</v>
      </c>
      <c r="I281" s="158"/>
      <c r="L281" s="153"/>
      <c r="M281" s="159"/>
      <c r="N281" s="160"/>
      <c r="O281" s="160"/>
      <c r="P281" s="160"/>
      <c r="Q281" s="160"/>
      <c r="R281" s="160"/>
      <c r="S281" s="160"/>
      <c r="T281" s="161"/>
      <c r="AT281" s="155" t="s">
        <v>137</v>
      </c>
      <c r="AU281" s="155" t="s">
        <v>135</v>
      </c>
      <c r="AV281" s="13" t="s">
        <v>135</v>
      </c>
      <c r="AW281" s="13" t="s">
        <v>3</v>
      </c>
      <c r="AX281" s="13" t="s">
        <v>82</v>
      </c>
      <c r="AY281" s="155" t="s">
        <v>126</v>
      </c>
    </row>
    <row r="282" spans="1:65" s="2" customFormat="1" ht="33" customHeight="1">
      <c r="A282" s="32"/>
      <c r="B282" s="139"/>
      <c r="C282" s="140" t="s">
        <v>574</v>
      </c>
      <c r="D282" s="140" t="s">
        <v>129</v>
      </c>
      <c r="E282" s="141" t="s">
        <v>575</v>
      </c>
      <c r="F282" s="142" t="s">
        <v>576</v>
      </c>
      <c r="G282" s="143" t="s">
        <v>179</v>
      </c>
      <c r="H282" s="144">
        <v>11</v>
      </c>
      <c r="I282" s="145"/>
      <c r="J282" s="146">
        <f>ROUND(I282*H282,2)</f>
        <v>0</v>
      </c>
      <c r="K282" s="142" t="s">
        <v>133</v>
      </c>
      <c r="L282" s="33"/>
      <c r="M282" s="147" t="s">
        <v>1</v>
      </c>
      <c r="N282" s="148" t="s">
        <v>40</v>
      </c>
      <c r="O282" s="58"/>
      <c r="P282" s="149">
        <f>O282*H282</f>
        <v>0</v>
      </c>
      <c r="Q282" s="149">
        <v>0</v>
      </c>
      <c r="R282" s="149">
        <f>Q282*H282</f>
        <v>0</v>
      </c>
      <c r="S282" s="149">
        <v>0</v>
      </c>
      <c r="T282" s="150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1" t="s">
        <v>212</v>
      </c>
      <c r="AT282" s="151" t="s">
        <v>129</v>
      </c>
      <c r="AU282" s="151" t="s">
        <v>135</v>
      </c>
      <c r="AY282" s="17" t="s">
        <v>126</v>
      </c>
      <c r="BE282" s="152">
        <f>IF(N282="základní",J282,0)</f>
        <v>0</v>
      </c>
      <c r="BF282" s="152">
        <f>IF(N282="snížená",J282,0)</f>
        <v>0</v>
      </c>
      <c r="BG282" s="152">
        <f>IF(N282="zákl. přenesená",J282,0)</f>
        <v>0</v>
      </c>
      <c r="BH282" s="152">
        <f>IF(N282="sníž. přenesená",J282,0)</f>
        <v>0</v>
      </c>
      <c r="BI282" s="152">
        <f>IF(N282="nulová",J282,0)</f>
        <v>0</v>
      </c>
      <c r="BJ282" s="17" t="s">
        <v>135</v>
      </c>
      <c r="BK282" s="152">
        <f>ROUND(I282*H282,2)</f>
        <v>0</v>
      </c>
      <c r="BL282" s="17" t="s">
        <v>212</v>
      </c>
      <c r="BM282" s="151" t="s">
        <v>577</v>
      </c>
    </row>
    <row r="283" spans="1:65" s="2" customFormat="1" ht="24.2" customHeight="1">
      <c r="A283" s="32"/>
      <c r="B283" s="139"/>
      <c r="C283" s="177" t="s">
        <v>578</v>
      </c>
      <c r="D283" s="177" t="s">
        <v>190</v>
      </c>
      <c r="E283" s="178" t="s">
        <v>579</v>
      </c>
      <c r="F283" s="179" t="s">
        <v>580</v>
      </c>
      <c r="G283" s="180" t="s">
        <v>179</v>
      </c>
      <c r="H283" s="181">
        <v>12.65</v>
      </c>
      <c r="I283" s="182"/>
      <c r="J283" s="183">
        <f>ROUND(I283*H283,2)</f>
        <v>0</v>
      </c>
      <c r="K283" s="179" t="s">
        <v>133</v>
      </c>
      <c r="L283" s="184"/>
      <c r="M283" s="185" t="s">
        <v>1</v>
      </c>
      <c r="N283" s="186" t="s">
        <v>40</v>
      </c>
      <c r="O283" s="58"/>
      <c r="P283" s="149">
        <f>O283*H283</f>
        <v>0</v>
      </c>
      <c r="Q283" s="149">
        <v>0.00025</v>
      </c>
      <c r="R283" s="149">
        <f>Q283*H283</f>
        <v>0.0031625</v>
      </c>
      <c r="S283" s="149">
        <v>0</v>
      </c>
      <c r="T283" s="150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1" t="s">
        <v>289</v>
      </c>
      <c r="AT283" s="151" t="s">
        <v>190</v>
      </c>
      <c r="AU283" s="151" t="s">
        <v>135</v>
      </c>
      <c r="AY283" s="17" t="s">
        <v>126</v>
      </c>
      <c r="BE283" s="152">
        <f>IF(N283="základní",J283,0)</f>
        <v>0</v>
      </c>
      <c r="BF283" s="152">
        <f>IF(N283="snížená",J283,0)</f>
        <v>0</v>
      </c>
      <c r="BG283" s="152">
        <f>IF(N283="zákl. přenesená",J283,0)</f>
        <v>0</v>
      </c>
      <c r="BH283" s="152">
        <f>IF(N283="sníž. přenesená",J283,0)</f>
        <v>0</v>
      </c>
      <c r="BI283" s="152">
        <f>IF(N283="nulová",J283,0)</f>
        <v>0</v>
      </c>
      <c r="BJ283" s="17" t="s">
        <v>135</v>
      </c>
      <c r="BK283" s="152">
        <f>ROUND(I283*H283,2)</f>
        <v>0</v>
      </c>
      <c r="BL283" s="17" t="s">
        <v>212</v>
      </c>
      <c r="BM283" s="151" t="s">
        <v>581</v>
      </c>
    </row>
    <row r="284" spans="2:51" s="13" customFormat="1" ht="12">
      <c r="B284" s="153"/>
      <c r="D284" s="154" t="s">
        <v>137</v>
      </c>
      <c r="F284" s="156" t="s">
        <v>582</v>
      </c>
      <c r="H284" s="157">
        <v>12.65</v>
      </c>
      <c r="I284" s="158"/>
      <c r="L284" s="153"/>
      <c r="M284" s="159"/>
      <c r="N284" s="160"/>
      <c r="O284" s="160"/>
      <c r="P284" s="160"/>
      <c r="Q284" s="160"/>
      <c r="R284" s="160"/>
      <c r="S284" s="160"/>
      <c r="T284" s="161"/>
      <c r="AT284" s="155" t="s">
        <v>137</v>
      </c>
      <c r="AU284" s="155" t="s">
        <v>135</v>
      </c>
      <c r="AV284" s="13" t="s">
        <v>135</v>
      </c>
      <c r="AW284" s="13" t="s">
        <v>3</v>
      </c>
      <c r="AX284" s="13" t="s">
        <v>82</v>
      </c>
      <c r="AY284" s="155" t="s">
        <v>126</v>
      </c>
    </row>
    <row r="285" spans="1:65" s="2" customFormat="1" ht="24.2" customHeight="1">
      <c r="A285" s="32"/>
      <c r="B285" s="139"/>
      <c r="C285" s="140" t="s">
        <v>583</v>
      </c>
      <c r="D285" s="140" t="s">
        <v>129</v>
      </c>
      <c r="E285" s="141" t="s">
        <v>584</v>
      </c>
      <c r="F285" s="142" t="s">
        <v>585</v>
      </c>
      <c r="G285" s="143" t="s">
        <v>203</v>
      </c>
      <c r="H285" s="144">
        <v>23</v>
      </c>
      <c r="I285" s="145"/>
      <c r="J285" s="146">
        <f aca="true" t="shared" si="50" ref="J285:J317">ROUND(I285*H285,2)</f>
        <v>0</v>
      </c>
      <c r="K285" s="142" t="s">
        <v>133</v>
      </c>
      <c r="L285" s="33"/>
      <c r="M285" s="147" t="s">
        <v>1</v>
      </c>
      <c r="N285" s="148" t="s">
        <v>40</v>
      </c>
      <c r="O285" s="58"/>
      <c r="P285" s="149">
        <f aca="true" t="shared" si="51" ref="P285:P317">O285*H285</f>
        <v>0</v>
      </c>
      <c r="Q285" s="149">
        <v>0</v>
      </c>
      <c r="R285" s="149">
        <f aca="true" t="shared" si="52" ref="R285:R317">Q285*H285</f>
        <v>0</v>
      </c>
      <c r="S285" s="149">
        <v>0</v>
      </c>
      <c r="T285" s="150">
        <f aca="true" t="shared" si="53" ref="T285:T317"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1" t="s">
        <v>212</v>
      </c>
      <c r="AT285" s="151" t="s">
        <v>129</v>
      </c>
      <c r="AU285" s="151" t="s">
        <v>135</v>
      </c>
      <c r="AY285" s="17" t="s">
        <v>126</v>
      </c>
      <c r="BE285" s="152">
        <f aca="true" t="shared" si="54" ref="BE285:BE317">IF(N285="základní",J285,0)</f>
        <v>0</v>
      </c>
      <c r="BF285" s="152">
        <f aca="true" t="shared" si="55" ref="BF285:BF317">IF(N285="snížená",J285,0)</f>
        <v>0</v>
      </c>
      <c r="BG285" s="152">
        <f aca="true" t="shared" si="56" ref="BG285:BG317">IF(N285="zákl. přenesená",J285,0)</f>
        <v>0</v>
      </c>
      <c r="BH285" s="152">
        <f aca="true" t="shared" si="57" ref="BH285:BH317">IF(N285="sníž. přenesená",J285,0)</f>
        <v>0</v>
      </c>
      <c r="BI285" s="152">
        <f aca="true" t="shared" si="58" ref="BI285:BI317">IF(N285="nulová",J285,0)</f>
        <v>0</v>
      </c>
      <c r="BJ285" s="17" t="s">
        <v>135</v>
      </c>
      <c r="BK285" s="152">
        <f aca="true" t="shared" si="59" ref="BK285:BK317">ROUND(I285*H285,2)</f>
        <v>0</v>
      </c>
      <c r="BL285" s="17" t="s">
        <v>212</v>
      </c>
      <c r="BM285" s="151" t="s">
        <v>586</v>
      </c>
    </row>
    <row r="286" spans="1:65" s="2" customFormat="1" ht="24.2" customHeight="1">
      <c r="A286" s="32"/>
      <c r="B286" s="139"/>
      <c r="C286" s="140" t="s">
        <v>587</v>
      </c>
      <c r="D286" s="140" t="s">
        <v>129</v>
      </c>
      <c r="E286" s="141" t="s">
        <v>588</v>
      </c>
      <c r="F286" s="142" t="s">
        <v>589</v>
      </c>
      <c r="G286" s="143" t="s">
        <v>203</v>
      </c>
      <c r="H286" s="144">
        <v>5</v>
      </c>
      <c r="I286" s="145"/>
      <c r="J286" s="146">
        <f t="shared" si="50"/>
        <v>0</v>
      </c>
      <c r="K286" s="142" t="s">
        <v>133</v>
      </c>
      <c r="L286" s="33"/>
      <c r="M286" s="147" t="s">
        <v>1</v>
      </c>
      <c r="N286" s="148" t="s">
        <v>40</v>
      </c>
      <c r="O286" s="58"/>
      <c r="P286" s="149">
        <f t="shared" si="51"/>
        <v>0</v>
      </c>
      <c r="Q286" s="149">
        <v>0</v>
      </c>
      <c r="R286" s="149">
        <f t="shared" si="52"/>
        <v>0</v>
      </c>
      <c r="S286" s="149">
        <v>0</v>
      </c>
      <c r="T286" s="150">
        <f t="shared" si="5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1" t="s">
        <v>212</v>
      </c>
      <c r="AT286" s="151" t="s">
        <v>129</v>
      </c>
      <c r="AU286" s="151" t="s">
        <v>135</v>
      </c>
      <c r="AY286" s="17" t="s">
        <v>126</v>
      </c>
      <c r="BE286" s="152">
        <f t="shared" si="54"/>
        <v>0</v>
      </c>
      <c r="BF286" s="152">
        <f t="shared" si="55"/>
        <v>0</v>
      </c>
      <c r="BG286" s="152">
        <f t="shared" si="56"/>
        <v>0</v>
      </c>
      <c r="BH286" s="152">
        <f t="shared" si="57"/>
        <v>0</v>
      </c>
      <c r="BI286" s="152">
        <f t="shared" si="58"/>
        <v>0</v>
      </c>
      <c r="BJ286" s="17" t="s">
        <v>135</v>
      </c>
      <c r="BK286" s="152">
        <f t="shared" si="59"/>
        <v>0</v>
      </c>
      <c r="BL286" s="17" t="s">
        <v>212</v>
      </c>
      <c r="BM286" s="151" t="s">
        <v>590</v>
      </c>
    </row>
    <row r="287" spans="1:65" s="2" customFormat="1" ht="24.2" customHeight="1">
      <c r="A287" s="32"/>
      <c r="B287" s="139"/>
      <c r="C287" s="140" t="s">
        <v>591</v>
      </c>
      <c r="D287" s="140" t="s">
        <v>129</v>
      </c>
      <c r="E287" s="141" t="s">
        <v>592</v>
      </c>
      <c r="F287" s="142" t="s">
        <v>593</v>
      </c>
      <c r="G287" s="143" t="s">
        <v>203</v>
      </c>
      <c r="H287" s="144">
        <v>1</v>
      </c>
      <c r="I287" s="145"/>
      <c r="J287" s="146">
        <f t="shared" si="50"/>
        <v>0</v>
      </c>
      <c r="K287" s="142" t="s">
        <v>133</v>
      </c>
      <c r="L287" s="33"/>
      <c r="M287" s="147" t="s">
        <v>1</v>
      </c>
      <c r="N287" s="148" t="s">
        <v>40</v>
      </c>
      <c r="O287" s="58"/>
      <c r="P287" s="149">
        <f t="shared" si="51"/>
        <v>0</v>
      </c>
      <c r="Q287" s="149">
        <v>0</v>
      </c>
      <c r="R287" s="149">
        <f t="shared" si="52"/>
        <v>0</v>
      </c>
      <c r="S287" s="149">
        <v>0</v>
      </c>
      <c r="T287" s="150">
        <f t="shared" si="5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1" t="s">
        <v>212</v>
      </c>
      <c r="AT287" s="151" t="s">
        <v>129</v>
      </c>
      <c r="AU287" s="151" t="s">
        <v>135</v>
      </c>
      <c r="AY287" s="17" t="s">
        <v>126</v>
      </c>
      <c r="BE287" s="152">
        <f t="shared" si="54"/>
        <v>0</v>
      </c>
      <c r="BF287" s="152">
        <f t="shared" si="55"/>
        <v>0</v>
      </c>
      <c r="BG287" s="152">
        <f t="shared" si="56"/>
        <v>0</v>
      </c>
      <c r="BH287" s="152">
        <f t="shared" si="57"/>
        <v>0</v>
      </c>
      <c r="BI287" s="152">
        <f t="shared" si="58"/>
        <v>0</v>
      </c>
      <c r="BJ287" s="17" t="s">
        <v>135</v>
      </c>
      <c r="BK287" s="152">
        <f t="shared" si="59"/>
        <v>0</v>
      </c>
      <c r="BL287" s="17" t="s">
        <v>212</v>
      </c>
      <c r="BM287" s="151" t="s">
        <v>594</v>
      </c>
    </row>
    <row r="288" spans="1:65" s="2" customFormat="1" ht="24.2" customHeight="1">
      <c r="A288" s="32"/>
      <c r="B288" s="139"/>
      <c r="C288" s="177" t="s">
        <v>595</v>
      </c>
      <c r="D288" s="177" t="s">
        <v>190</v>
      </c>
      <c r="E288" s="178" t="s">
        <v>596</v>
      </c>
      <c r="F288" s="179" t="s">
        <v>597</v>
      </c>
      <c r="G288" s="180" t="s">
        <v>203</v>
      </c>
      <c r="H288" s="181">
        <v>1</v>
      </c>
      <c r="I288" s="182"/>
      <c r="J288" s="183">
        <f t="shared" si="50"/>
        <v>0</v>
      </c>
      <c r="K288" s="179" t="s">
        <v>133</v>
      </c>
      <c r="L288" s="184"/>
      <c r="M288" s="185" t="s">
        <v>1</v>
      </c>
      <c r="N288" s="186" t="s">
        <v>40</v>
      </c>
      <c r="O288" s="58"/>
      <c r="P288" s="149">
        <f t="shared" si="51"/>
        <v>0</v>
      </c>
      <c r="Q288" s="149">
        <v>0.0019</v>
      </c>
      <c r="R288" s="149">
        <f t="shared" si="52"/>
        <v>0.0019</v>
      </c>
      <c r="S288" s="149">
        <v>0</v>
      </c>
      <c r="T288" s="150">
        <f t="shared" si="5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1" t="s">
        <v>289</v>
      </c>
      <c r="AT288" s="151" t="s">
        <v>190</v>
      </c>
      <c r="AU288" s="151" t="s">
        <v>135</v>
      </c>
      <c r="AY288" s="17" t="s">
        <v>126</v>
      </c>
      <c r="BE288" s="152">
        <f t="shared" si="54"/>
        <v>0</v>
      </c>
      <c r="BF288" s="152">
        <f t="shared" si="55"/>
        <v>0</v>
      </c>
      <c r="BG288" s="152">
        <f t="shared" si="56"/>
        <v>0</v>
      </c>
      <c r="BH288" s="152">
        <f t="shared" si="57"/>
        <v>0</v>
      </c>
      <c r="BI288" s="152">
        <f t="shared" si="58"/>
        <v>0</v>
      </c>
      <c r="BJ288" s="17" t="s">
        <v>135</v>
      </c>
      <c r="BK288" s="152">
        <f t="shared" si="59"/>
        <v>0</v>
      </c>
      <c r="BL288" s="17" t="s">
        <v>212</v>
      </c>
      <c r="BM288" s="151" t="s">
        <v>598</v>
      </c>
    </row>
    <row r="289" spans="1:65" s="2" customFormat="1" ht="24.2" customHeight="1">
      <c r="A289" s="32"/>
      <c r="B289" s="139"/>
      <c r="C289" s="140" t="s">
        <v>599</v>
      </c>
      <c r="D289" s="140" t="s">
        <v>129</v>
      </c>
      <c r="E289" s="141" t="s">
        <v>600</v>
      </c>
      <c r="F289" s="142" t="s">
        <v>601</v>
      </c>
      <c r="G289" s="143" t="s">
        <v>203</v>
      </c>
      <c r="H289" s="144">
        <v>2</v>
      </c>
      <c r="I289" s="145"/>
      <c r="J289" s="146">
        <f t="shared" si="50"/>
        <v>0</v>
      </c>
      <c r="K289" s="142" t="s">
        <v>133</v>
      </c>
      <c r="L289" s="33"/>
      <c r="M289" s="147" t="s">
        <v>1</v>
      </c>
      <c r="N289" s="148" t="s">
        <v>40</v>
      </c>
      <c r="O289" s="58"/>
      <c r="P289" s="149">
        <f t="shared" si="51"/>
        <v>0</v>
      </c>
      <c r="Q289" s="149">
        <v>0</v>
      </c>
      <c r="R289" s="149">
        <f t="shared" si="52"/>
        <v>0</v>
      </c>
      <c r="S289" s="149">
        <v>0</v>
      </c>
      <c r="T289" s="150">
        <f t="shared" si="5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1" t="s">
        <v>212</v>
      </c>
      <c r="AT289" s="151" t="s">
        <v>129</v>
      </c>
      <c r="AU289" s="151" t="s">
        <v>135</v>
      </c>
      <c r="AY289" s="17" t="s">
        <v>126</v>
      </c>
      <c r="BE289" s="152">
        <f t="shared" si="54"/>
        <v>0</v>
      </c>
      <c r="BF289" s="152">
        <f t="shared" si="55"/>
        <v>0</v>
      </c>
      <c r="BG289" s="152">
        <f t="shared" si="56"/>
        <v>0</v>
      </c>
      <c r="BH289" s="152">
        <f t="shared" si="57"/>
        <v>0</v>
      </c>
      <c r="BI289" s="152">
        <f t="shared" si="58"/>
        <v>0</v>
      </c>
      <c r="BJ289" s="17" t="s">
        <v>135</v>
      </c>
      <c r="BK289" s="152">
        <f t="shared" si="59"/>
        <v>0</v>
      </c>
      <c r="BL289" s="17" t="s">
        <v>212</v>
      </c>
      <c r="BM289" s="151" t="s">
        <v>602</v>
      </c>
    </row>
    <row r="290" spans="1:65" s="2" customFormat="1" ht="16.5" customHeight="1">
      <c r="A290" s="32"/>
      <c r="B290" s="139"/>
      <c r="C290" s="177" t="s">
        <v>603</v>
      </c>
      <c r="D290" s="177" t="s">
        <v>190</v>
      </c>
      <c r="E290" s="178" t="s">
        <v>604</v>
      </c>
      <c r="F290" s="179" t="s">
        <v>605</v>
      </c>
      <c r="G290" s="180" t="s">
        <v>203</v>
      </c>
      <c r="H290" s="181">
        <v>2</v>
      </c>
      <c r="I290" s="182"/>
      <c r="J290" s="183">
        <f t="shared" si="50"/>
        <v>0</v>
      </c>
      <c r="K290" s="179" t="s">
        <v>1</v>
      </c>
      <c r="L290" s="184"/>
      <c r="M290" s="185" t="s">
        <v>1</v>
      </c>
      <c r="N290" s="186" t="s">
        <v>40</v>
      </c>
      <c r="O290" s="58"/>
      <c r="P290" s="149">
        <f t="shared" si="51"/>
        <v>0</v>
      </c>
      <c r="Q290" s="149">
        <v>4E-05</v>
      </c>
      <c r="R290" s="149">
        <f t="shared" si="52"/>
        <v>8E-05</v>
      </c>
      <c r="S290" s="149">
        <v>0</v>
      </c>
      <c r="T290" s="150">
        <f t="shared" si="5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1" t="s">
        <v>289</v>
      </c>
      <c r="AT290" s="151" t="s">
        <v>190</v>
      </c>
      <c r="AU290" s="151" t="s">
        <v>135</v>
      </c>
      <c r="AY290" s="17" t="s">
        <v>126</v>
      </c>
      <c r="BE290" s="152">
        <f t="shared" si="54"/>
        <v>0</v>
      </c>
      <c r="BF290" s="152">
        <f t="shared" si="55"/>
        <v>0</v>
      </c>
      <c r="BG290" s="152">
        <f t="shared" si="56"/>
        <v>0</v>
      </c>
      <c r="BH290" s="152">
        <f t="shared" si="57"/>
        <v>0</v>
      </c>
      <c r="BI290" s="152">
        <f t="shared" si="58"/>
        <v>0</v>
      </c>
      <c r="BJ290" s="17" t="s">
        <v>135</v>
      </c>
      <c r="BK290" s="152">
        <f t="shared" si="59"/>
        <v>0</v>
      </c>
      <c r="BL290" s="17" t="s">
        <v>212</v>
      </c>
      <c r="BM290" s="151" t="s">
        <v>606</v>
      </c>
    </row>
    <row r="291" spans="1:65" s="2" customFormat="1" ht="24.2" customHeight="1">
      <c r="A291" s="32"/>
      <c r="B291" s="139"/>
      <c r="C291" s="140" t="s">
        <v>607</v>
      </c>
      <c r="D291" s="140" t="s">
        <v>129</v>
      </c>
      <c r="E291" s="141" t="s">
        <v>608</v>
      </c>
      <c r="F291" s="142" t="s">
        <v>609</v>
      </c>
      <c r="G291" s="143" t="s">
        <v>203</v>
      </c>
      <c r="H291" s="144">
        <v>2</v>
      </c>
      <c r="I291" s="145"/>
      <c r="J291" s="146">
        <f t="shared" si="50"/>
        <v>0</v>
      </c>
      <c r="K291" s="142" t="s">
        <v>133</v>
      </c>
      <c r="L291" s="33"/>
      <c r="M291" s="147" t="s">
        <v>1</v>
      </c>
      <c r="N291" s="148" t="s">
        <v>40</v>
      </c>
      <c r="O291" s="58"/>
      <c r="P291" s="149">
        <f t="shared" si="51"/>
        <v>0</v>
      </c>
      <c r="Q291" s="149">
        <v>0</v>
      </c>
      <c r="R291" s="149">
        <f t="shared" si="52"/>
        <v>0</v>
      </c>
      <c r="S291" s="149">
        <v>0</v>
      </c>
      <c r="T291" s="150">
        <f t="shared" si="5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51" t="s">
        <v>212</v>
      </c>
      <c r="AT291" s="151" t="s">
        <v>129</v>
      </c>
      <c r="AU291" s="151" t="s">
        <v>135</v>
      </c>
      <c r="AY291" s="17" t="s">
        <v>126</v>
      </c>
      <c r="BE291" s="152">
        <f t="shared" si="54"/>
        <v>0</v>
      </c>
      <c r="BF291" s="152">
        <f t="shared" si="55"/>
        <v>0</v>
      </c>
      <c r="BG291" s="152">
        <f t="shared" si="56"/>
        <v>0</v>
      </c>
      <c r="BH291" s="152">
        <f t="shared" si="57"/>
        <v>0</v>
      </c>
      <c r="BI291" s="152">
        <f t="shared" si="58"/>
        <v>0</v>
      </c>
      <c r="BJ291" s="17" t="s">
        <v>135</v>
      </c>
      <c r="BK291" s="152">
        <f t="shared" si="59"/>
        <v>0</v>
      </c>
      <c r="BL291" s="17" t="s">
        <v>212</v>
      </c>
      <c r="BM291" s="151" t="s">
        <v>610</v>
      </c>
    </row>
    <row r="292" spans="1:65" s="2" customFormat="1" ht="24.2" customHeight="1">
      <c r="A292" s="32"/>
      <c r="B292" s="139"/>
      <c r="C292" s="177" t="s">
        <v>611</v>
      </c>
      <c r="D292" s="177" t="s">
        <v>190</v>
      </c>
      <c r="E292" s="178" t="s">
        <v>612</v>
      </c>
      <c r="F292" s="179" t="s">
        <v>613</v>
      </c>
      <c r="G292" s="180" t="s">
        <v>203</v>
      </c>
      <c r="H292" s="181">
        <v>2</v>
      </c>
      <c r="I292" s="182"/>
      <c r="J292" s="183">
        <f t="shared" si="50"/>
        <v>0</v>
      </c>
      <c r="K292" s="179" t="s">
        <v>133</v>
      </c>
      <c r="L292" s="184"/>
      <c r="M292" s="185" t="s">
        <v>1</v>
      </c>
      <c r="N292" s="186" t="s">
        <v>40</v>
      </c>
      <c r="O292" s="58"/>
      <c r="P292" s="149">
        <f t="shared" si="51"/>
        <v>0</v>
      </c>
      <c r="Q292" s="149">
        <v>4E-05</v>
      </c>
      <c r="R292" s="149">
        <f t="shared" si="52"/>
        <v>8E-05</v>
      </c>
      <c r="S292" s="149">
        <v>0</v>
      </c>
      <c r="T292" s="150">
        <f t="shared" si="5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51" t="s">
        <v>289</v>
      </c>
      <c r="AT292" s="151" t="s">
        <v>190</v>
      </c>
      <c r="AU292" s="151" t="s">
        <v>135</v>
      </c>
      <c r="AY292" s="17" t="s">
        <v>126</v>
      </c>
      <c r="BE292" s="152">
        <f t="shared" si="54"/>
        <v>0</v>
      </c>
      <c r="BF292" s="152">
        <f t="shared" si="55"/>
        <v>0</v>
      </c>
      <c r="BG292" s="152">
        <f t="shared" si="56"/>
        <v>0</v>
      </c>
      <c r="BH292" s="152">
        <f t="shared" si="57"/>
        <v>0</v>
      </c>
      <c r="BI292" s="152">
        <f t="shared" si="58"/>
        <v>0</v>
      </c>
      <c r="BJ292" s="17" t="s">
        <v>135</v>
      </c>
      <c r="BK292" s="152">
        <f t="shared" si="59"/>
        <v>0</v>
      </c>
      <c r="BL292" s="17" t="s">
        <v>212</v>
      </c>
      <c r="BM292" s="151" t="s">
        <v>614</v>
      </c>
    </row>
    <row r="293" spans="1:65" s="2" customFormat="1" ht="24.2" customHeight="1">
      <c r="A293" s="32"/>
      <c r="B293" s="139"/>
      <c r="C293" s="140" t="s">
        <v>615</v>
      </c>
      <c r="D293" s="140" t="s">
        <v>129</v>
      </c>
      <c r="E293" s="141" t="s">
        <v>616</v>
      </c>
      <c r="F293" s="142" t="s">
        <v>617</v>
      </c>
      <c r="G293" s="143" t="s">
        <v>203</v>
      </c>
      <c r="H293" s="144">
        <v>2</v>
      </c>
      <c r="I293" s="145"/>
      <c r="J293" s="146">
        <f t="shared" si="50"/>
        <v>0</v>
      </c>
      <c r="K293" s="142" t="s">
        <v>133</v>
      </c>
      <c r="L293" s="33"/>
      <c r="M293" s="147" t="s">
        <v>1</v>
      </c>
      <c r="N293" s="148" t="s">
        <v>40</v>
      </c>
      <c r="O293" s="58"/>
      <c r="P293" s="149">
        <f t="shared" si="51"/>
        <v>0</v>
      </c>
      <c r="Q293" s="149">
        <v>0</v>
      </c>
      <c r="R293" s="149">
        <f t="shared" si="52"/>
        <v>0</v>
      </c>
      <c r="S293" s="149">
        <v>0</v>
      </c>
      <c r="T293" s="150">
        <f t="shared" si="5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1" t="s">
        <v>212</v>
      </c>
      <c r="AT293" s="151" t="s">
        <v>129</v>
      </c>
      <c r="AU293" s="151" t="s">
        <v>135</v>
      </c>
      <c r="AY293" s="17" t="s">
        <v>126</v>
      </c>
      <c r="BE293" s="152">
        <f t="shared" si="54"/>
        <v>0</v>
      </c>
      <c r="BF293" s="152">
        <f t="shared" si="55"/>
        <v>0</v>
      </c>
      <c r="BG293" s="152">
        <f t="shared" si="56"/>
        <v>0</v>
      </c>
      <c r="BH293" s="152">
        <f t="shared" si="57"/>
        <v>0</v>
      </c>
      <c r="BI293" s="152">
        <f t="shared" si="58"/>
        <v>0</v>
      </c>
      <c r="BJ293" s="17" t="s">
        <v>135</v>
      </c>
      <c r="BK293" s="152">
        <f t="shared" si="59"/>
        <v>0</v>
      </c>
      <c r="BL293" s="17" t="s">
        <v>212</v>
      </c>
      <c r="BM293" s="151" t="s">
        <v>618</v>
      </c>
    </row>
    <row r="294" spans="1:65" s="2" customFormat="1" ht="16.5" customHeight="1">
      <c r="A294" s="32"/>
      <c r="B294" s="139"/>
      <c r="C294" s="177" t="s">
        <v>619</v>
      </c>
      <c r="D294" s="177" t="s">
        <v>190</v>
      </c>
      <c r="E294" s="178" t="s">
        <v>620</v>
      </c>
      <c r="F294" s="179" t="s">
        <v>621</v>
      </c>
      <c r="G294" s="180" t="s">
        <v>203</v>
      </c>
      <c r="H294" s="181">
        <v>1.6</v>
      </c>
      <c r="I294" s="182"/>
      <c r="J294" s="183">
        <f t="shared" si="50"/>
        <v>0</v>
      </c>
      <c r="K294" s="179" t="s">
        <v>1</v>
      </c>
      <c r="L294" s="184"/>
      <c r="M294" s="185" t="s">
        <v>1</v>
      </c>
      <c r="N294" s="186" t="s">
        <v>40</v>
      </c>
      <c r="O294" s="58"/>
      <c r="P294" s="149">
        <f t="shared" si="51"/>
        <v>0</v>
      </c>
      <c r="Q294" s="149">
        <v>4E-05</v>
      </c>
      <c r="R294" s="149">
        <f t="shared" si="52"/>
        <v>6.400000000000001E-05</v>
      </c>
      <c r="S294" s="149">
        <v>0</v>
      </c>
      <c r="T294" s="150">
        <f t="shared" si="5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1" t="s">
        <v>289</v>
      </c>
      <c r="AT294" s="151" t="s">
        <v>190</v>
      </c>
      <c r="AU294" s="151" t="s">
        <v>135</v>
      </c>
      <c r="AY294" s="17" t="s">
        <v>126</v>
      </c>
      <c r="BE294" s="152">
        <f t="shared" si="54"/>
        <v>0</v>
      </c>
      <c r="BF294" s="152">
        <f t="shared" si="55"/>
        <v>0</v>
      </c>
      <c r="BG294" s="152">
        <f t="shared" si="56"/>
        <v>0</v>
      </c>
      <c r="BH294" s="152">
        <f t="shared" si="57"/>
        <v>0</v>
      </c>
      <c r="BI294" s="152">
        <f t="shared" si="58"/>
        <v>0</v>
      </c>
      <c r="BJ294" s="17" t="s">
        <v>135</v>
      </c>
      <c r="BK294" s="152">
        <f t="shared" si="59"/>
        <v>0</v>
      </c>
      <c r="BL294" s="17" t="s">
        <v>212</v>
      </c>
      <c r="BM294" s="151" t="s">
        <v>622</v>
      </c>
    </row>
    <row r="295" spans="1:65" s="2" customFormat="1" ht="16.5" customHeight="1">
      <c r="A295" s="32"/>
      <c r="B295" s="139"/>
      <c r="C295" s="177" t="s">
        <v>623</v>
      </c>
      <c r="D295" s="177" t="s">
        <v>190</v>
      </c>
      <c r="E295" s="178" t="s">
        <v>624</v>
      </c>
      <c r="F295" s="179" t="s">
        <v>625</v>
      </c>
      <c r="G295" s="180" t="s">
        <v>203</v>
      </c>
      <c r="H295" s="181">
        <v>4</v>
      </c>
      <c r="I295" s="182"/>
      <c r="J295" s="183">
        <f t="shared" si="50"/>
        <v>0</v>
      </c>
      <c r="K295" s="179" t="s">
        <v>1</v>
      </c>
      <c r="L295" s="184"/>
      <c r="M295" s="185" t="s">
        <v>1</v>
      </c>
      <c r="N295" s="186" t="s">
        <v>40</v>
      </c>
      <c r="O295" s="58"/>
      <c r="P295" s="149">
        <f t="shared" si="51"/>
        <v>0</v>
      </c>
      <c r="Q295" s="149">
        <v>3E-05</v>
      </c>
      <c r="R295" s="149">
        <f t="shared" si="52"/>
        <v>0.00012</v>
      </c>
      <c r="S295" s="149">
        <v>0</v>
      </c>
      <c r="T295" s="150">
        <f t="shared" si="5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1" t="s">
        <v>289</v>
      </c>
      <c r="AT295" s="151" t="s">
        <v>190</v>
      </c>
      <c r="AU295" s="151" t="s">
        <v>135</v>
      </c>
      <c r="AY295" s="17" t="s">
        <v>126</v>
      </c>
      <c r="BE295" s="152">
        <f t="shared" si="54"/>
        <v>0</v>
      </c>
      <c r="BF295" s="152">
        <f t="shared" si="55"/>
        <v>0</v>
      </c>
      <c r="BG295" s="152">
        <f t="shared" si="56"/>
        <v>0</v>
      </c>
      <c r="BH295" s="152">
        <f t="shared" si="57"/>
        <v>0</v>
      </c>
      <c r="BI295" s="152">
        <f t="shared" si="58"/>
        <v>0</v>
      </c>
      <c r="BJ295" s="17" t="s">
        <v>135</v>
      </c>
      <c r="BK295" s="152">
        <f t="shared" si="59"/>
        <v>0</v>
      </c>
      <c r="BL295" s="17" t="s">
        <v>212</v>
      </c>
      <c r="BM295" s="151" t="s">
        <v>626</v>
      </c>
    </row>
    <row r="296" spans="1:65" s="2" customFormat="1" ht="16.5" customHeight="1">
      <c r="A296" s="32"/>
      <c r="B296" s="139"/>
      <c r="C296" s="177" t="s">
        <v>627</v>
      </c>
      <c r="D296" s="177" t="s">
        <v>190</v>
      </c>
      <c r="E296" s="178" t="s">
        <v>628</v>
      </c>
      <c r="F296" s="179" t="s">
        <v>629</v>
      </c>
      <c r="G296" s="180" t="s">
        <v>203</v>
      </c>
      <c r="H296" s="181">
        <v>2</v>
      </c>
      <c r="I296" s="182"/>
      <c r="J296" s="183">
        <f t="shared" si="50"/>
        <v>0</v>
      </c>
      <c r="K296" s="179" t="s">
        <v>1</v>
      </c>
      <c r="L296" s="184"/>
      <c r="M296" s="185" t="s">
        <v>1</v>
      </c>
      <c r="N296" s="186" t="s">
        <v>40</v>
      </c>
      <c r="O296" s="58"/>
      <c r="P296" s="149">
        <f t="shared" si="51"/>
        <v>0</v>
      </c>
      <c r="Q296" s="149">
        <v>3E-05</v>
      </c>
      <c r="R296" s="149">
        <f t="shared" si="52"/>
        <v>6E-05</v>
      </c>
      <c r="S296" s="149">
        <v>0</v>
      </c>
      <c r="T296" s="150">
        <f t="shared" si="5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1" t="s">
        <v>289</v>
      </c>
      <c r="AT296" s="151" t="s">
        <v>190</v>
      </c>
      <c r="AU296" s="151" t="s">
        <v>135</v>
      </c>
      <c r="AY296" s="17" t="s">
        <v>126</v>
      </c>
      <c r="BE296" s="152">
        <f t="shared" si="54"/>
        <v>0</v>
      </c>
      <c r="BF296" s="152">
        <f t="shared" si="55"/>
        <v>0</v>
      </c>
      <c r="BG296" s="152">
        <f t="shared" si="56"/>
        <v>0</v>
      </c>
      <c r="BH296" s="152">
        <f t="shared" si="57"/>
        <v>0</v>
      </c>
      <c r="BI296" s="152">
        <f t="shared" si="58"/>
        <v>0</v>
      </c>
      <c r="BJ296" s="17" t="s">
        <v>135</v>
      </c>
      <c r="BK296" s="152">
        <f t="shared" si="59"/>
        <v>0</v>
      </c>
      <c r="BL296" s="17" t="s">
        <v>212</v>
      </c>
      <c r="BM296" s="151" t="s">
        <v>630</v>
      </c>
    </row>
    <row r="297" spans="1:65" s="2" customFormat="1" ht="16.5" customHeight="1">
      <c r="A297" s="32"/>
      <c r="B297" s="139"/>
      <c r="C297" s="177" t="s">
        <v>631</v>
      </c>
      <c r="D297" s="177" t="s">
        <v>190</v>
      </c>
      <c r="E297" s="178" t="s">
        <v>632</v>
      </c>
      <c r="F297" s="179" t="s">
        <v>633</v>
      </c>
      <c r="G297" s="180" t="s">
        <v>203</v>
      </c>
      <c r="H297" s="181">
        <v>6</v>
      </c>
      <c r="I297" s="182"/>
      <c r="J297" s="183">
        <f t="shared" si="50"/>
        <v>0</v>
      </c>
      <c r="K297" s="179" t="s">
        <v>1</v>
      </c>
      <c r="L297" s="184"/>
      <c r="M297" s="185" t="s">
        <v>1</v>
      </c>
      <c r="N297" s="186" t="s">
        <v>40</v>
      </c>
      <c r="O297" s="58"/>
      <c r="P297" s="149">
        <f t="shared" si="51"/>
        <v>0</v>
      </c>
      <c r="Q297" s="149">
        <v>1E-05</v>
      </c>
      <c r="R297" s="149">
        <f t="shared" si="52"/>
        <v>6.000000000000001E-05</v>
      </c>
      <c r="S297" s="149">
        <v>0</v>
      </c>
      <c r="T297" s="150">
        <f t="shared" si="5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1" t="s">
        <v>289</v>
      </c>
      <c r="AT297" s="151" t="s">
        <v>190</v>
      </c>
      <c r="AU297" s="151" t="s">
        <v>135</v>
      </c>
      <c r="AY297" s="17" t="s">
        <v>126</v>
      </c>
      <c r="BE297" s="152">
        <f t="shared" si="54"/>
        <v>0</v>
      </c>
      <c r="BF297" s="152">
        <f t="shared" si="55"/>
        <v>0</v>
      </c>
      <c r="BG297" s="152">
        <f t="shared" si="56"/>
        <v>0</v>
      </c>
      <c r="BH297" s="152">
        <f t="shared" si="57"/>
        <v>0</v>
      </c>
      <c r="BI297" s="152">
        <f t="shared" si="58"/>
        <v>0</v>
      </c>
      <c r="BJ297" s="17" t="s">
        <v>135</v>
      </c>
      <c r="BK297" s="152">
        <f t="shared" si="59"/>
        <v>0</v>
      </c>
      <c r="BL297" s="17" t="s">
        <v>212</v>
      </c>
      <c r="BM297" s="151" t="s">
        <v>634</v>
      </c>
    </row>
    <row r="298" spans="1:65" s="2" customFormat="1" ht="24.2" customHeight="1">
      <c r="A298" s="32"/>
      <c r="B298" s="139"/>
      <c r="C298" s="140" t="s">
        <v>635</v>
      </c>
      <c r="D298" s="140" t="s">
        <v>129</v>
      </c>
      <c r="E298" s="141" t="s">
        <v>636</v>
      </c>
      <c r="F298" s="142" t="s">
        <v>637</v>
      </c>
      <c r="G298" s="143" t="s">
        <v>203</v>
      </c>
      <c r="H298" s="144">
        <v>1</v>
      </c>
      <c r="I298" s="145"/>
      <c r="J298" s="146">
        <f t="shared" si="50"/>
        <v>0</v>
      </c>
      <c r="K298" s="142" t="s">
        <v>133</v>
      </c>
      <c r="L298" s="33"/>
      <c r="M298" s="147" t="s">
        <v>1</v>
      </c>
      <c r="N298" s="148" t="s">
        <v>40</v>
      </c>
      <c r="O298" s="58"/>
      <c r="P298" s="149">
        <f t="shared" si="51"/>
        <v>0</v>
      </c>
      <c r="Q298" s="149">
        <v>0</v>
      </c>
      <c r="R298" s="149">
        <f t="shared" si="52"/>
        <v>0</v>
      </c>
      <c r="S298" s="149">
        <v>0</v>
      </c>
      <c r="T298" s="150">
        <f t="shared" si="5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1" t="s">
        <v>212</v>
      </c>
      <c r="AT298" s="151" t="s">
        <v>129</v>
      </c>
      <c r="AU298" s="151" t="s">
        <v>135</v>
      </c>
      <c r="AY298" s="17" t="s">
        <v>126</v>
      </c>
      <c r="BE298" s="152">
        <f t="shared" si="54"/>
        <v>0</v>
      </c>
      <c r="BF298" s="152">
        <f t="shared" si="55"/>
        <v>0</v>
      </c>
      <c r="BG298" s="152">
        <f t="shared" si="56"/>
        <v>0</v>
      </c>
      <c r="BH298" s="152">
        <f t="shared" si="57"/>
        <v>0</v>
      </c>
      <c r="BI298" s="152">
        <f t="shared" si="58"/>
        <v>0</v>
      </c>
      <c r="BJ298" s="17" t="s">
        <v>135</v>
      </c>
      <c r="BK298" s="152">
        <f t="shared" si="59"/>
        <v>0</v>
      </c>
      <c r="BL298" s="17" t="s">
        <v>212</v>
      </c>
      <c r="BM298" s="151" t="s">
        <v>638</v>
      </c>
    </row>
    <row r="299" spans="1:65" s="2" customFormat="1" ht="24.2" customHeight="1">
      <c r="A299" s="32"/>
      <c r="B299" s="139"/>
      <c r="C299" s="177" t="s">
        <v>639</v>
      </c>
      <c r="D299" s="177" t="s">
        <v>190</v>
      </c>
      <c r="E299" s="178" t="s">
        <v>640</v>
      </c>
      <c r="F299" s="179" t="s">
        <v>641</v>
      </c>
      <c r="G299" s="180" t="s">
        <v>203</v>
      </c>
      <c r="H299" s="181">
        <v>1</v>
      </c>
      <c r="I299" s="182"/>
      <c r="J299" s="183">
        <f t="shared" si="50"/>
        <v>0</v>
      </c>
      <c r="K299" s="179" t="s">
        <v>1</v>
      </c>
      <c r="L299" s="184"/>
      <c r="M299" s="185" t="s">
        <v>1</v>
      </c>
      <c r="N299" s="186" t="s">
        <v>40</v>
      </c>
      <c r="O299" s="58"/>
      <c r="P299" s="149">
        <f t="shared" si="51"/>
        <v>0</v>
      </c>
      <c r="Q299" s="149">
        <v>0.00039</v>
      </c>
      <c r="R299" s="149">
        <f t="shared" si="52"/>
        <v>0.00039</v>
      </c>
      <c r="S299" s="149">
        <v>0</v>
      </c>
      <c r="T299" s="150">
        <f t="shared" si="5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51" t="s">
        <v>289</v>
      </c>
      <c r="AT299" s="151" t="s">
        <v>190</v>
      </c>
      <c r="AU299" s="151" t="s">
        <v>135</v>
      </c>
      <c r="AY299" s="17" t="s">
        <v>126</v>
      </c>
      <c r="BE299" s="152">
        <f t="shared" si="54"/>
        <v>0</v>
      </c>
      <c r="BF299" s="152">
        <f t="shared" si="55"/>
        <v>0</v>
      </c>
      <c r="BG299" s="152">
        <f t="shared" si="56"/>
        <v>0</v>
      </c>
      <c r="BH299" s="152">
        <f t="shared" si="57"/>
        <v>0</v>
      </c>
      <c r="BI299" s="152">
        <f t="shared" si="58"/>
        <v>0</v>
      </c>
      <c r="BJ299" s="17" t="s">
        <v>135</v>
      </c>
      <c r="BK299" s="152">
        <f t="shared" si="59"/>
        <v>0</v>
      </c>
      <c r="BL299" s="17" t="s">
        <v>212</v>
      </c>
      <c r="BM299" s="151" t="s">
        <v>642</v>
      </c>
    </row>
    <row r="300" spans="1:65" s="2" customFormat="1" ht="33" customHeight="1">
      <c r="A300" s="32"/>
      <c r="B300" s="139"/>
      <c r="C300" s="140" t="s">
        <v>643</v>
      </c>
      <c r="D300" s="140" t="s">
        <v>129</v>
      </c>
      <c r="E300" s="141" t="s">
        <v>644</v>
      </c>
      <c r="F300" s="142" t="s">
        <v>645</v>
      </c>
      <c r="G300" s="143" t="s">
        <v>203</v>
      </c>
      <c r="H300" s="144">
        <v>9</v>
      </c>
      <c r="I300" s="145"/>
      <c r="J300" s="146">
        <f t="shared" si="50"/>
        <v>0</v>
      </c>
      <c r="K300" s="142" t="s">
        <v>133</v>
      </c>
      <c r="L300" s="33"/>
      <c r="M300" s="147" t="s">
        <v>1</v>
      </c>
      <c r="N300" s="148" t="s">
        <v>40</v>
      </c>
      <c r="O300" s="58"/>
      <c r="P300" s="149">
        <f t="shared" si="51"/>
        <v>0</v>
      </c>
      <c r="Q300" s="149">
        <v>0</v>
      </c>
      <c r="R300" s="149">
        <f t="shared" si="52"/>
        <v>0</v>
      </c>
      <c r="S300" s="149">
        <v>0</v>
      </c>
      <c r="T300" s="150">
        <f t="shared" si="5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1" t="s">
        <v>212</v>
      </c>
      <c r="AT300" s="151" t="s">
        <v>129</v>
      </c>
      <c r="AU300" s="151" t="s">
        <v>135</v>
      </c>
      <c r="AY300" s="17" t="s">
        <v>126</v>
      </c>
      <c r="BE300" s="152">
        <f t="shared" si="54"/>
        <v>0</v>
      </c>
      <c r="BF300" s="152">
        <f t="shared" si="55"/>
        <v>0</v>
      </c>
      <c r="BG300" s="152">
        <f t="shared" si="56"/>
        <v>0</v>
      </c>
      <c r="BH300" s="152">
        <f t="shared" si="57"/>
        <v>0</v>
      </c>
      <c r="BI300" s="152">
        <f t="shared" si="58"/>
        <v>0</v>
      </c>
      <c r="BJ300" s="17" t="s">
        <v>135</v>
      </c>
      <c r="BK300" s="152">
        <f t="shared" si="59"/>
        <v>0</v>
      </c>
      <c r="BL300" s="17" t="s">
        <v>212</v>
      </c>
      <c r="BM300" s="151" t="s">
        <v>646</v>
      </c>
    </row>
    <row r="301" spans="1:65" s="2" customFormat="1" ht="16.5" customHeight="1">
      <c r="A301" s="32"/>
      <c r="B301" s="139"/>
      <c r="C301" s="177" t="s">
        <v>647</v>
      </c>
      <c r="D301" s="177" t="s">
        <v>190</v>
      </c>
      <c r="E301" s="178" t="s">
        <v>648</v>
      </c>
      <c r="F301" s="179" t="s">
        <v>649</v>
      </c>
      <c r="G301" s="180" t="s">
        <v>203</v>
      </c>
      <c r="H301" s="181">
        <v>9</v>
      </c>
      <c r="I301" s="182"/>
      <c r="J301" s="183">
        <f t="shared" si="50"/>
        <v>0</v>
      </c>
      <c r="K301" s="179" t="s">
        <v>133</v>
      </c>
      <c r="L301" s="184"/>
      <c r="M301" s="185" t="s">
        <v>1</v>
      </c>
      <c r="N301" s="186" t="s">
        <v>40</v>
      </c>
      <c r="O301" s="58"/>
      <c r="P301" s="149">
        <f t="shared" si="51"/>
        <v>0</v>
      </c>
      <c r="Q301" s="149">
        <v>0.0001</v>
      </c>
      <c r="R301" s="149">
        <f t="shared" si="52"/>
        <v>0.0009000000000000001</v>
      </c>
      <c r="S301" s="149">
        <v>0</v>
      </c>
      <c r="T301" s="150">
        <f t="shared" si="5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1" t="s">
        <v>289</v>
      </c>
      <c r="AT301" s="151" t="s">
        <v>190</v>
      </c>
      <c r="AU301" s="151" t="s">
        <v>135</v>
      </c>
      <c r="AY301" s="17" t="s">
        <v>126</v>
      </c>
      <c r="BE301" s="152">
        <f t="shared" si="54"/>
        <v>0</v>
      </c>
      <c r="BF301" s="152">
        <f t="shared" si="55"/>
        <v>0</v>
      </c>
      <c r="BG301" s="152">
        <f t="shared" si="56"/>
        <v>0</v>
      </c>
      <c r="BH301" s="152">
        <f t="shared" si="57"/>
        <v>0</v>
      </c>
      <c r="BI301" s="152">
        <f t="shared" si="58"/>
        <v>0</v>
      </c>
      <c r="BJ301" s="17" t="s">
        <v>135</v>
      </c>
      <c r="BK301" s="152">
        <f t="shared" si="59"/>
        <v>0</v>
      </c>
      <c r="BL301" s="17" t="s">
        <v>212</v>
      </c>
      <c r="BM301" s="151" t="s">
        <v>650</v>
      </c>
    </row>
    <row r="302" spans="1:65" s="2" customFormat="1" ht="24.2" customHeight="1">
      <c r="A302" s="32"/>
      <c r="B302" s="139"/>
      <c r="C302" s="140" t="s">
        <v>651</v>
      </c>
      <c r="D302" s="140" t="s">
        <v>129</v>
      </c>
      <c r="E302" s="141" t="s">
        <v>652</v>
      </c>
      <c r="F302" s="142" t="s">
        <v>653</v>
      </c>
      <c r="G302" s="143" t="s">
        <v>203</v>
      </c>
      <c r="H302" s="144">
        <v>3</v>
      </c>
      <c r="I302" s="145"/>
      <c r="J302" s="146">
        <f t="shared" si="50"/>
        <v>0</v>
      </c>
      <c r="K302" s="142" t="s">
        <v>133</v>
      </c>
      <c r="L302" s="33"/>
      <c r="M302" s="147" t="s">
        <v>1</v>
      </c>
      <c r="N302" s="148" t="s">
        <v>40</v>
      </c>
      <c r="O302" s="58"/>
      <c r="P302" s="149">
        <f t="shared" si="51"/>
        <v>0</v>
      </c>
      <c r="Q302" s="149">
        <v>0</v>
      </c>
      <c r="R302" s="149">
        <f t="shared" si="52"/>
        <v>0</v>
      </c>
      <c r="S302" s="149">
        <v>0</v>
      </c>
      <c r="T302" s="150">
        <f t="shared" si="5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1" t="s">
        <v>212</v>
      </c>
      <c r="AT302" s="151" t="s">
        <v>129</v>
      </c>
      <c r="AU302" s="151" t="s">
        <v>135</v>
      </c>
      <c r="AY302" s="17" t="s">
        <v>126</v>
      </c>
      <c r="BE302" s="152">
        <f t="shared" si="54"/>
        <v>0</v>
      </c>
      <c r="BF302" s="152">
        <f t="shared" si="55"/>
        <v>0</v>
      </c>
      <c r="BG302" s="152">
        <f t="shared" si="56"/>
        <v>0</v>
      </c>
      <c r="BH302" s="152">
        <f t="shared" si="57"/>
        <v>0</v>
      </c>
      <c r="BI302" s="152">
        <f t="shared" si="58"/>
        <v>0</v>
      </c>
      <c r="BJ302" s="17" t="s">
        <v>135</v>
      </c>
      <c r="BK302" s="152">
        <f t="shared" si="59"/>
        <v>0</v>
      </c>
      <c r="BL302" s="17" t="s">
        <v>212</v>
      </c>
      <c r="BM302" s="151" t="s">
        <v>654</v>
      </c>
    </row>
    <row r="303" spans="1:65" s="2" customFormat="1" ht="16.5" customHeight="1">
      <c r="A303" s="32"/>
      <c r="B303" s="139"/>
      <c r="C303" s="177" t="s">
        <v>655</v>
      </c>
      <c r="D303" s="177" t="s">
        <v>190</v>
      </c>
      <c r="E303" s="178" t="s">
        <v>656</v>
      </c>
      <c r="F303" s="179" t="s">
        <v>657</v>
      </c>
      <c r="G303" s="180" t="s">
        <v>203</v>
      </c>
      <c r="H303" s="181">
        <v>3</v>
      </c>
      <c r="I303" s="182"/>
      <c r="J303" s="183">
        <f t="shared" si="50"/>
        <v>0</v>
      </c>
      <c r="K303" s="179" t="s">
        <v>133</v>
      </c>
      <c r="L303" s="184"/>
      <c r="M303" s="185" t="s">
        <v>1</v>
      </c>
      <c r="N303" s="186" t="s">
        <v>40</v>
      </c>
      <c r="O303" s="58"/>
      <c r="P303" s="149">
        <f t="shared" si="51"/>
        <v>0</v>
      </c>
      <c r="Q303" s="149">
        <v>0.0004</v>
      </c>
      <c r="R303" s="149">
        <f t="shared" si="52"/>
        <v>0.0012000000000000001</v>
      </c>
      <c r="S303" s="149">
        <v>0</v>
      </c>
      <c r="T303" s="150">
        <f t="shared" si="5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51" t="s">
        <v>289</v>
      </c>
      <c r="AT303" s="151" t="s">
        <v>190</v>
      </c>
      <c r="AU303" s="151" t="s">
        <v>135</v>
      </c>
      <c r="AY303" s="17" t="s">
        <v>126</v>
      </c>
      <c r="BE303" s="152">
        <f t="shared" si="54"/>
        <v>0</v>
      </c>
      <c r="BF303" s="152">
        <f t="shared" si="55"/>
        <v>0</v>
      </c>
      <c r="BG303" s="152">
        <f t="shared" si="56"/>
        <v>0</v>
      </c>
      <c r="BH303" s="152">
        <f t="shared" si="57"/>
        <v>0</v>
      </c>
      <c r="BI303" s="152">
        <f t="shared" si="58"/>
        <v>0</v>
      </c>
      <c r="BJ303" s="17" t="s">
        <v>135</v>
      </c>
      <c r="BK303" s="152">
        <f t="shared" si="59"/>
        <v>0</v>
      </c>
      <c r="BL303" s="17" t="s">
        <v>212</v>
      </c>
      <c r="BM303" s="151" t="s">
        <v>658</v>
      </c>
    </row>
    <row r="304" spans="1:65" s="2" customFormat="1" ht="24.2" customHeight="1">
      <c r="A304" s="32"/>
      <c r="B304" s="139"/>
      <c r="C304" s="140" t="s">
        <v>659</v>
      </c>
      <c r="D304" s="140" t="s">
        <v>129</v>
      </c>
      <c r="E304" s="141" t="s">
        <v>652</v>
      </c>
      <c r="F304" s="142" t="s">
        <v>653</v>
      </c>
      <c r="G304" s="143" t="s">
        <v>203</v>
      </c>
      <c r="H304" s="144">
        <v>6</v>
      </c>
      <c r="I304" s="145"/>
      <c r="J304" s="146">
        <f t="shared" si="50"/>
        <v>0</v>
      </c>
      <c r="K304" s="142" t="s">
        <v>133</v>
      </c>
      <c r="L304" s="33"/>
      <c r="M304" s="147" t="s">
        <v>1</v>
      </c>
      <c r="N304" s="148" t="s">
        <v>40</v>
      </c>
      <c r="O304" s="58"/>
      <c r="P304" s="149">
        <f t="shared" si="51"/>
        <v>0</v>
      </c>
      <c r="Q304" s="149">
        <v>0</v>
      </c>
      <c r="R304" s="149">
        <f t="shared" si="52"/>
        <v>0</v>
      </c>
      <c r="S304" s="149">
        <v>0</v>
      </c>
      <c r="T304" s="150">
        <f t="shared" si="5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1" t="s">
        <v>212</v>
      </c>
      <c r="AT304" s="151" t="s">
        <v>129</v>
      </c>
      <c r="AU304" s="151" t="s">
        <v>135</v>
      </c>
      <c r="AY304" s="17" t="s">
        <v>126</v>
      </c>
      <c r="BE304" s="152">
        <f t="shared" si="54"/>
        <v>0</v>
      </c>
      <c r="BF304" s="152">
        <f t="shared" si="55"/>
        <v>0</v>
      </c>
      <c r="BG304" s="152">
        <f t="shared" si="56"/>
        <v>0</v>
      </c>
      <c r="BH304" s="152">
        <f t="shared" si="57"/>
        <v>0</v>
      </c>
      <c r="BI304" s="152">
        <f t="shared" si="58"/>
        <v>0</v>
      </c>
      <c r="BJ304" s="17" t="s">
        <v>135</v>
      </c>
      <c r="BK304" s="152">
        <f t="shared" si="59"/>
        <v>0</v>
      </c>
      <c r="BL304" s="17" t="s">
        <v>212</v>
      </c>
      <c r="BM304" s="151" t="s">
        <v>660</v>
      </c>
    </row>
    <row r="305" spans="1:65" s="2" customFormat="1" ht="16.5" customHeight="1">
      <c r="A305" s="32"/>
      <c r="B305" s="139"/>
      <c r="C305" s="177" t="s">
        <v>661</v>
      </c>
      <c r="D305" s="177" t="s">
        <v>190</v>
      </c>
      <c r="E305" s="178" t="s">
        <v>662</v>
      </c>
      <c r="F305" s="179" t="s">
        <v>663</v>
      </c>
      <c r="G305" s="180" t="s">
        <v>203</v>
      </c>
      <c r="H305" s="181">
        <v>6</v>
      </c>
      <c r="I305" s="182"/>
      <c r="J305" s="183">
        <f t="shared" si="50"/>
        <v>0</v>
      </c>
      <c r="K305" s="179" t="s">
        <v>133</v>
      </c>
      <c r="L305" s="184"/>
      <c r="M305" s="185" t="s">
        <v>1</v>
      </c>
      <c r="N305" s="186" t="s">
        <v>40</v>
      </c>
      <c r="O305" s="58"/>
      <c r="P305" s="149">
        <f t="shared" si="51"/>
        <v>0</v>
      </c>
      <c r="Q305" s="149">
        <v>0.0004</v>
      </c>
      <c r="R305" s="149">
        <f t="shared" si="52"/>
        <v>0.0024000000000000002</v>
      </c>
      <c r="S305" s="149">
        <v>0</v>
      </c>
      <c r="T305" s="150">
        <f t="shared" si="5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1" t="s">
        <v>289</v>
      </c>
      <c r="AT305" s="151" t="s">
        <v>190</v>
      </c>
      <c r="AU305" s="151" t="s">
        <v>135</v>
      </c>
      <c r="AY305" s="17" t="s">
        <v>126</v>
      </c>
      <c r="BE305" s="152">
        <f t="shared" si="54"/>
        <v>0</v>
      </c>
      <c r="BF305" s="152">
        <f t="shared" si="55"/>
        <v>0</v>
      </c>
      <c r="BG305" s="152">
        <f t="shared" si="56"/>
        <v>0</v>
      </c>
      <c r="BH305" s="152">
        <f t="shared" si="57"/>
        <v>0</v>
      </c>
      <c r="BI305" s="152">
        <f t="shared" si="58"/>
        <v>0</v>
      </c>
      <c r="BJ305" s="17" t="s">
        <v>135</v>
      </c>
      <c r="BK305" s="152">
        <f t="shared" si="59"/>
        <v>0</v>
      </c>
      <c r="BL305" s="17" t="s">
        <v>212</v>
      </c>
      <c r="BM305" s="151" t="s">
        <v>664</v>
      </c>
    </row>
    <row r="306" spans="1:65" s="2" customFormat="1" ht="24.2" customHeight="1">
      <c r="A306" s="32"/>
      <c r="B306" s="139"/>
      <c r="C306" s="140" t="s">
        <v>665</v>
      </c>
      <c r="D306" s="140" t="s">
        <v>129</v>
      </c>
      <c r="E306" s="141" t="s">
        <v>666</v>
      </c>
      <c r="F306" s="142" t="s">
        <v>667</v>
      </c>
      <c r="G306" s="143" t="s">
        <v>203</v>
      </c>
      <c r="H306" s="144">
        <v>1</v>
      </c>
      <c r="I306" s="145"/>
      <c r="J306" s="146">
        <f t="shared" si="50"/>
        <v>0</v>
      </c>
      <c r="K306" s="142" t="s">
        <v>133</v>
      </c>
      <c r="L306" s="33"/>
      <c r="M306" s="147" t="s">
        <v>1</v>
      </c>
      <c r="N306" s="148" t="s">
        <v>40</v>
      </c>
      <c r="O306" s="58"/>
      <c r="P306" s="149">
        <f t="shared" si="51"/>
        <v>0</v>
      </c>
      <c r="Q306" s="149">
        <v>0</v>
      </c>
      <c r="R306" s="149">
        <f t="shared" si="52"/>
        <v>0</v>
      </c>
      <c r="S306" s="149">
        <v>0</v>
      </c>
      <c r="T306" s="150">
        <f t="shared" si="5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1" t="s">
        <v>212</v>
      </c>
      <c r="AT306" s="151" t="s">
        <v>129</v>
      </c>
      <c r="AU306" s="151" t="s">
        <v>135</v>
      </c>
      <c r="AY306" s="17" t="s">
        <v>126</v>
      </c>
      <c r="BE306" s="152">
        <f t="shared" si="54"/>
        <v>0</v>
      </c>
      <c r="BF306" s="152">
        <f t="shared" si="55"/>
        <v>0</v>
      </c>
      <c r="BG306" s="152">
        <f t="shared" si="56"/>
        <v>0</v>
      </c>
      <c r="BH306" s="152">
        <f t="shared" si="57"/>
        <v>0</v>
      </c>
      <c r="BI306" s="152">
        <f t="shared" si="58"/>
        <v>0</v>
      </c>
      <c r="BJ306" s="17" t="s">
        <v>135</v>
      </c>
      <c r="BK306" s="152">
        <f t="shared" si="59"/>
        <v>0</v>
      </c>
      <c r="BL306" s="17" t="s">
        <v>212</v>
      </c>
      <c r="BM306" s="151" t="s">
        <v>668</v>
      </c>
    </row>
    <row r="307" spans="1:65" s="2" customFormat="1" ht="16.5" customHeight="1">
      <c r="A307" s="32"/>
      <c r="B307" s="139"/>
      <c r="C307" s="177" t="s">
        <v>669</v>
      </c>
      <c r="D307" s="177" t="s">
        <v>190</v>
      </c>
      <c r="E307" s="178" t="s">
        <v>670</v>
      </c>
      <c r="F307" s="179" t="s">
        <v>671</v>
      </c>
      <c r="G307" s="180" t="s">
        <v>203</v>
      </c>
      <c r="H307" s="181">
        <v>1</v>
      </c>
      <c r="I307" s="182"/>
      <c r="J307" s="183">
        <f t="shared" si="50"/>
        <v>0</v>
      </c>
      <c r="K307" s="179" t="s">
        <v>133</v>
      </c>
      <c r="L307" s="184"/>
      <c r="M307" s="185" t="s">
        <v>1</v>
      </c>
      <c r="N307" s="186" t="s">
        <v>40</v>
      </c>
      <c r="O307" s="58"/>
      <c r="P307" s="149">
        <f t="shared" si="51"/>
        <v>0</v>
      </c>
      <c r="Q307" s="149">
        <v>0.00105</v>
      </c>
      <c r="R307" s="149">
        <f t="shared" si="52"/>
        <v>0.00105</v>
      </c>
      <c r="S307" s="149">
        <v>0</v>
      </c>
      <c r="T307" s="150">
        <f t="shared" si="5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1" t="s">
        <v>289</v>
      </c>
      <c r="AT307" s="151" t="s">
        <v>190</v>
      </c>
      <c r="AU307" s="151" t="s">
        <v>135</v>
      </c>
      <c r="AY307" s="17" t="s">
        <v>126</v>
      </c>
      <c r="BE307" s="152">
        <f t="shared" si="54"/>
        <v>0</v>
      </c>
      <c r="BF307" s="152">
        <f t="shared" si="55"/>
        <v>0</v>
      </c>
      <c r="BG307" s="152">
        <f t="shared" si="56"/>
        <v>0</v>
      </c>
      <c r="BH307" s="152">
        <f t="shared" si="57"/>
        <v>0</v>
      </c>
      <c r="BI307" s="152">
        <f t="shared" si="58"/>
        <v>0</v>
      </c>
      <c r="BJ307" s="17" t="s">
        <v>135</v>
      </c>
      <c r="BK307" s="152">
        <f t="shared" si="59"/>
        <v>0</v>
      </c>
      <c r="BL307" s="17" t="s">
        <v>212</v>
      </c>
      <c r="BM307" s="151" t="s">
        <v>672</v>
      </c>
    </row>
    <row r="308" spans="1:65" s="2" customFormat="1" ht="24.2" customHeight="1">
      <c r="A308" s="32"/>
      <c r="B308" s="139"/>
      <c r="C308" s="140" t="s">
        <v>673</v>
      </c>
      <c r="D308" s="140" t="s">
        <v>129</v>
      </c>
      <c r="E308" s="141" t="s">
        <v>674</v>
      </c>
      <c r="F308" s="142" t="s">
        <v>675</v>
      </c>
      <c r="G308" s="143" t="s">
        <v>203</v>
      </c>
      <c r="H308" s="144">
        <v>2</v>
      </c>
      <c r="I308" s="145"/>
      <c r="J308" s="146">
        <f t="shared" si="50"/>
        <v>0</v>
      </c>
      <c r="K308" s="142" t="s">
        <v>133</v>
      </c>
      <c r="L308" s="33"/>
      <c r="M308" s="147" t="s">
        <v>1</v>
      </c>
      <c r="N308" s="148" t="s">
        <v>40</v>
      </c>
      <c r="O308" s="58"/>
      <c r="P308" s="149">
        <f t="shared" si="51"/>
        <v>0</v>
      </c>
      <c r="Q308" s="149">
        <v>0</v>
      </c>
      <c r="R308" s="149">
        <f t="shared" si="52"/>
        <v>0</v>
      </c>
      <c r="S308" s="149">
        <v>0</v>
      </c>
      <c r="T308" s="150">
        <f t="shared" si="5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1" t="s">
        <v>212</v>
      </c>
      <c r="AT308" s="151" t="s">
        <v>129</v>
      </c>
      <c r="AU308" s="151" t="s">
        <v>135</v>
      </c>
      <c r="AY308" s="17" t="s">
        <v>126</v>
      </c>
      <c r="BE308" s="152">
        <f t="shared" si="54"/>
        <v>0</v>
      </c>
      <c r="BF308" s="152">
        <f t="shared" si="55"/>
        <v>0</v>
      </c>
      <c r="BG308" s="152">
        <f t="shared" si="56"/>
        <v>0</v>
      </c>
      <c r="BH308" s="152">
        <f t="shared" si="57"/>
        <v>0</v>
      </c>
      <c r="BI308" s="152">
        <f t="shared" si="58"/>
        <v>0</v>
      </c>
      <c r="BJ308" s="17" t="s">
        <v>135</v>
      </c>
      <c r="BK308" s="152">
        <f t="shared" si="59"/>
        <v>0</v>
      </c>
      <c r="BL308" s="17" t="s">
        <v>212</v>
      </c>
      <c r="BM308" s="151" t="s">
        <v>676</v>
      </c>
    </row>
    <row r="309" spans="1:65" s="2" customFormat="1" ht="24.2" customHeight="1">
      <c r="A309" s="32"/>
      <c r="B309" s="139"/>
      <c r="C309" s="177" t="s">
        <v>677</v>
      </c>
      <c r="D309" s="177" t="s">
        <v>190</v>
      </c>
      <c r="E309" s="178" t="s">
        <v>678</v>
      </c>
      <c r="F309" s="179" t="s">
        <v>679</v>
      </c>
      <c r="G309" s="180" t="s">
        <v>203</v>
      </c>
      <c r="H309" s="181">
        <v>2</v>
      </c>
      <c r="I309" s="182"/>
      <c r="J309" s="183">
        <f t="shared" si="50"/>
        <v>0</v>
      </c>
      <c r="K309" s="179" t="s">
        <v>133</v>
      </c>
      <c r="L309" s="184"/>
      <c r="M309" s="185" t="s">
        <v>1</v>
      </c>
      <c r="N309" s="186" t="s">
        <v>40</v>
      </c>
      <c r="O309" s="58"/>
      <c r="P309" s="149">
        <f t="shared" si="51"/>
        <v>0</v>
      </c>
      <c r="Q309" s="149">
        <v>0.00047</v>
      </c>
      <c r="R309" s="149">
        <f t="shared" si="52"/>
        <v>0.00094</v>
      </c>
      <c r="S309" s="149">
        <v>0</v>
      </c>
      <c r="T309" s="150">
        <f t="shared" si="5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1" t="s">
        <v>289</v>
      </c>
      <c r="AT309" s="151" t="s">
        <v>190</v>
      </c>
      <c r="AU309" s="151" t="s">
        <v>135</v>
      </c>
      <c r="AY309" s="17" t="s">
        <v>126</v>
      </c>
      <c r="BE309" s="152">
        <f t="shared" si="54"/>
        <v>0</v>
      </c>
      <c r="BF309" s="152">
        <f t="shared" si="55"/>
        <v>0</v>
      </c>
      <c r="BG309" s="152">
        <f t="shared" si="56"/>
        <v>0</v>
      </c>
      <c r="BH309" s="152">
        <f t="shared" si="57"/>
        <v>0</v>
      </c>
      <c r="BI309" s="152">
        <f t="shared" si="58"/>
        <v>0</v>
      </c>
      <c r="BJ309" s="17" t="s">
        <v>135</v>
      </c>
      <c r="BK309" s="152">
        <f t="shared" si="59"/>
        <v>0</v>
      </c>
      <c r="BL309" s="17" t="s">
        <v>212</v>
      </c>
      <c r="BM309" s="151" t="s">
        <v>680</v>
      </c>
    </row>
    <row r="310" spans="1:65" s="2" customFormat="1" ht="16.5" customHeight="1">
      <c r="A310" s="32"/>
      <c r="B310" s="139"/>
      <c r="C310" s="140" t="s">
        <v>681</v>
      </c>
      <c r="D310" s="140" t="s">
        <v>129</v>
      </c>
      <c r="E310" s="141" t="s">
        <v>682</v>
      </c>
      <c r="F310" s="142" t="s">
        <v>683</v>
      </c>
      <c r="G310" s="143" t="s">
        <v>203</v>
      </c>
      <c r="H310" s="144">
        <v>2</v>
      </c>
      <c r="I310" s="145"/>
      <c r="J310" s="146">
        <f t="shared" si="50"/>
        <v>0</v>
      </c>
      <c r="K310" s="142" t="s">
        <v>133</v>
      </c>
      <c r="L310" s="33"/>
      <c r="M310" s="147" t="s">
        <v>1</v>
      </c>
      <c r="N310" s="148" t="s">
        <v>40</v>
      </c>
      <c r="O310" s="58"/>
      <c r="P310" s="149">
        <f t="shared" si="51"/>
        <v>0</v>
      </c>
      <c r="Q310" s="149">
        <v>0</v>
      </c>
      <c r="R310" s="149">
        <f t="shared" si="52"/>
        <v>0</v>
      </c>
      <c r="S310" s="149">
        <v>0</v>
      </c>
      <c r="T310" s="150">
        <f t="shared" si="5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1" t="s">
        <v>212</v>
      </c>
      <c r="AT310" s="151" t="s">
        <v>129</v>
      </c>
      <c r="AU310" s="151" t="s">
        <v>135</v>
      </c>
      <c r="AY310" s="17" t="s">
        <v>126</v>
      </c>
      <c r="BE310" s="152">
        <f t="shared" si="54"/>
        <v>0</v>
      </c>
      <c r="BF310" s="152">
        <f t="shared" si="55"/>
        <v>0</v>
      </c>
      <c r="BG310" s="152">
        <f t="shared" si="56"/>
        <v>0</v>
      </c>
      <c r="BH310" s="152">
        <f t="shared" si="57"/>
        <v>0</v>
      </c>
      <c r="BI310" s="152">
        <f t="shared" si="58"/>
        <v>0</v>
      </c>
      <c r="BJ310" s="17" t="s">
        <v>135</v>
      </c>
      <c r="BK310" s="152">
        <f t="shared" si="59"/>
        <v>0</v>
      </c>
      <c r="BL310" s="17" t="s">
        <v>212</v>
      </c>
      <c r="BM310" s="151" t="s">
        <v>684</v>
      </c>
    </row>
    <row r="311" spans="1:65" s="2" customFormat="1" ht="21.75" customHeight="1">
      <c r="A311" s="32"/>
      <c r="B311" s="139"/>
      <c r="C311" s="177" t="s">
        <v>685</v>
      </c>
      <c r="D311" s="177" t="s">
        <v>190</v>
      </c>
      <c r="E311" s="178" t="s">
        <v>686</v>
      </c>
      <c r="F311" s="179" t="s">
        <v>687</v>
      </c>
      <c r="G311" s="180" t="s">
        <v>203</v>
      </c>
      <c r="H311" s="181">
        <v>1</v>
      </c>
      <c r="I311" s="182"/>
      <c r="J311" s="183">
        <f t="shared" si="50"/>
        <v>0</v>
      </c>
      <c r="K311" s="179" t="s">
        <v>1</v>
      </c>
      <c r="L311" s="184"/>
      <c r="M311" s="185" t="s">
        <v>1</v>
      </c>
      <c r="N311" s="186" t="s">
        <v>40</v>
      </c>
      <c r="O311" s="58"/>
      <c r="P311" s="149">
        <f t="shared" si="51"/>
        <v>0</v>
      </c>
      <c r="Q311" s="149">
        <v>0.00048</v>
      </c>
      <c r="R311" s="149">
        <f t="shared" si="52"/>
        <v>0.00048</v>
      </c>
      <c r="S311" s="149">
        <v>0</v>
      </c>
      <c r="T311" s="150">
        <f t="shared" si="5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1" t="s">
        <v>289</v>
      </c>
      <c r="AT311" s="151" t="s">
        <v>190</v>
      </c>
      <c r="AU311" s="151" t="s">
        <v>135</v>
      </c>
      <c r="AY311" s="17" t="s">
        <v>126</v>
      </c>
      <c r="BE311" s="152">
        <f t="shared" si="54"/>
        <v>0</v>
      </c>
      <c r="BF311" s="152">
        <f t="shared" si="55"/>
        <v>0</v>
      </c>
      <c r="BG311" s="152">
        <f t="shared" si="56"/>
        <v>0</v>
      </c>
      <c r="BH311" s="152">
        <f t="shared" si="57"/>
        <v>0</v>
      </c>
      <c r="BI311" s="152">
        <f t="shared" si="58"/>
        <v>0</v>
      </c>
      <c r="BJ311" s="17" t="s">
        <v>135</v>
      </c>
      <c r="BK311" s="152">
        <f t="shared" si="59"/>
        <v>0</v>
      </c>
      <c r="BL311" s="17" t="s">
        <v>212</v>
      </c>
      <c r="BM311" s="151" t="s">
        <v>688</v>
      </c>
    </row>
    <row r="312" spans="1:65" s="2" customFormat="1" ht="21.75" customHeight="1">
      <c r="A312" s="32"/>
      <c r="B312" s="139"/>
      <c r="C312" s="177" t="s">
        <v>689</v>
      </c>
      <c r="D312" s="177" t="s">
        <v>190</v>
      </c>
      <c r="E312" s="178" t="s">
        <v>690</v>
      </c>
      <c r="F312" s="179" t="s">
        <v>691</v>
      </c>
      <c r="G312" s="180" t="s">
        <v>203</v>
      </c>
      <c r="H312" s="181">
        <v>1</v>
      </c>
      <c r="I312" s="182"/>
      <c r="J312" s="183">
        <f t="shared" si="50"/>
        <v>0</v>
      </c>
      <c r="K312" s="179" t="s">
        <v>1</v>
      </c>
      <c r="L312" s="184"/>
      <c r="M312" s="185" t="s">
        <v>1</v>
      </c>
      <c r="N312" s="186" t="s">
        <v>40</v>
      </c>
      <c r="O312" s="58"/>
      <c r="P312" s="149">
        <f t="shared" si="51"/>
        <v>0</v>
      </c>
      <c r="Q312" s="149">
        <v>0.00048</v>
      </c>
      <c r="R312" s="149">
        <f t="shared" si="52"/>
        <v>0.00048</v>
      </c>
      <c r="S312" s="149">
        <v>0</v>
      </c>
      <c r="T312" s="150">
        <f t="shared" si="5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51" t="s">
        <v>289</v>
      </c>
      <c r="AT312" s="151" t="s">
        <v>190</v>
      </c>
      <c r="AU312" s="151" t="s">
        <v>135</v>
      </c>
      <c r="AY312" s="17" t="s">
        <v>126</v>
      </c>
      <c r="BE312" s="152">
        <f t="shared" si="54"/>
        <v>0</v>
      </c>
      <c r="BF312" s="152">
        <f t="shared" si="55"/>
        <v>0</v>
      </c>
      <c r="BG312" s="152">
        <f t="shared" si="56"/>
        <v>0</v>
      </c>
      <c r="BH312" s="152">
        <f t="shared" si="57"/>
        <v>0</v>
      </c>
      <c r="BI312" s="152">
        <f t="shared" si="58"/>
        <v>0</v>
      </c>
      <c r="BJ312" s="17" t="s">
        <v>135</v>
      </c>
      <c r="BK312" s="152">
        <f t="shared" si="59"/>
        <v>0</v>
      </c>
      <c r="BL312" s="17" t="s">
        <v>212</v>
      </c>
      <c r="BM312" s="151" t="s">
        <v>692</v>
      </c>
    </row>
    <row r="313" spans="1:65" s="2" customFormat="1" ht="16.5" customHeight="1">
      <c r="A313" s="32"/>
      <c r="B313" s="139"/>
      <c r="C313" s="177" t="s">
        <v>693</v>
      </c>
      <c r="D313" s="177" t="s">
        <v>190</v>
      </c>
      <c r="E313" s="178" t="s">
        <v>694</v>
      </c>
      <c r="F313" s="179" t="s">
        <v>695</v>
      </c>
      <c r="G313" s="180" t="s">
        <v>203</v>
      </c>
      <c r="H313" s="181">
        <v>2</v>
      </c>
      <c r="I313" s="182"/>
      <c r="J313" s="183">
        <f t="shared" si="50"/>
        <v>0</v>
      </c>
      <c r="K313" s="179" t="s">
        <v>133</v>
      </c>
      <c r="L313" s="184"/>
      <c r="M313" s="185" t="s">
        <v>1</v>
      </c>
      <c r="N313" s="186" t="s">
        <v>40</v>
      </c>
      <c r="O313" s="58"/>
      <c r="P313" s="149">
        <f t="shared" si="51"/>
        <v>0</v>
      </c>
      <c r="Q313" s="149">
        <v>0.0002</v>
      </c>
      <c r="R313" s="149">
        <f t="shared" si="52"/>
        <v>0.0004</v>
      </c>
      <c r="S313" s="149">
        <v>0</v>
      </c>
      <c r="T313" s="150">
        <f t="shared" si="5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1" t="s">
        <v>289</v>
      </c>
      <c r="AT313" s="151" t="s">
        <v>190</v>
      </c>
      <c r="AU313" s="151" t="s">
        <v>135</v>
      </c>
      <c r="AY313" s="17" t="s">
        <v>126</v>
      </c>
      <c r="BE313" s="152">
        <f t="shared" si="54"/>
        <v>0</v>
      </c>
      <c r="BF313" s="152">
        <f t="shared" si="55"/>
        <v>0</v>
      </c>
      <c r="BG313" s="152">
        <f t="shared" si="56"/>
        <v>0</v>
      </c>
      <c r="BH313" s="152">
        <f t="shared" si="57"/>
        <v>0</v>
      </c>
      <c r="BI313" s="152">
        <f t="shared" si="58"/>
        <v>0</v>
      </c>
      <c r="BJ313" s="17" t="s">
        <v>135</v>
      </c>
      <c r="BK313" s="152">
        <f t="shared" si="59"/>
        <v>0</v>
      </c>
      <c r="BL313" s="17" t="s">
        <v>212</v>
      </c>
      <c r="BM313" s="151" t="s">
        <v>696</v>
      </c>
    </row>
    <row r="314" spans="1:65" s="2" customFormat="1" ht="24.2" customHeight="1">
      <c r="A314" s="32"/>
      <c r="B314" s="139"/>
      <c r="C314" s="140" t="s">
        <v>697</v>
      </c>
      <c r="D314" s="140" t="s">
        <v>129</v>
      </c>
      <c r="E314" s="141" t="s">
        <v>698</v>
      </c>
      <c r="F314" s="142" t="s">
        <v>699</v>
      </c>
      <c r="G314" s="143" t="s">
        <v>203</v>
      </c>
      <c r="H314" s="144">
        <v>1</v>
      </c>
      <c r="I314" s="145"/>
      <c r="J314" s="146">
        <f t="shared" si="50"/>
        <v>0</v>
      </c>
      <c r="K314" s="142" t="s">
        <v>133</v>
      </c>
      <c r="L314" s="33"/>
      <c r="M314" s="147" t="s">
        <v>1</v>
      </c>
      <c r="N314" s="148" t="s">
        <v>40</v>
      </c>
      <c r="O314" s="58"/>
      <c r="P314" s="149">
        <f t="shared" si="51"/>
        <v>0</v>
      </c>
      <c r="Q314" s="149">
        <v>0</v>
      </c>
      <c r="R314" s="149">
        <f t="shared" si="52"/>
        <v>0</v>
      </c>
      <c r="S314" s="149">
        <v>0</v>
      </c>
      <c r="T314" s="150">
        <f t="shared" si="5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1" t="s">
        <v>212</v>
      </c>
      <c r="AT314" s="151" t="s">
        <v>129</v>
      </c>
      <c r="AU314" s="151" t="s">
        <v>135</v>
      </c>
      <c r="AY314" s="17" t="s">
        <v>126</v>
      </c>
      <c r="BE314" s="152">
        <f t="shared" si="54"/>
        <v>0</v>
      </c>
      <c r="BF314" s="152">
        <f t="shared" si="55"/>
        <v>0</v>
      </c>
      <c r="BG314" s="152">
        <f t="shared" si="56"/>
        <v>0</v>
      </c>
      <c r="BH314" s="152">
        <f t="shared" si="57"/>
        <v>0</v>
      </c>
      <c r="BI314" s="152">
        <f t="shared" si="58"/>
        <v>0</v>
      </c>
      <c r="BJ314" s="17" t="s">
        <v>135</v>
      </c>
      <c r="BK314" s="152">
        <f t="shared" si="59"/>
        <v>0</v>
      </c>
      <c r="BL314" s="17" t="s">
        <v>212</v>
      </c>
      <c r="BM314" s="151" t="s">
        <v>700</v>
      </c>
    </row>
    <row r="315" spans="1:65" s="2" customFormat="1" ht="16.5" customHeight="1">
      <c r="A315" s="32"/>
      <c r="B315" s="139"/>
      <c r="C315" s="177" t="s">
        <v>701</v>
      </c>
      <c r="D315" s="177" t="s">
        <v>190</v>
      </c>
      <c r="E315" s="178" t="s">
        <v>702</v>
      </c>
      <c r="F315" s="179" t="s">
        <v>703</v>
      </c>
      <c r="G315" s="180" t="s">
        <v>203</v>
      </c>
      <c r="H315" s="181">
        <v>1</v>
      </c>
      <c r="I315" s="182"/>
      <c r="J315" s="183">
        <f t="shared" si="50"/>
        <v>0</v>
      </c>
      <c r="K315" s="179" t="s">
        <v>133</v>
      </c>
      <c r="L315" s="184"/>
      <c r="M315" s="185" t="s">
        <v>1</v>
      </c>
      <c r="N315" s="186" t="s">
        <v>40</v>
      </c>
      <c r="O315" s="58"/>
      <c r="P315" s="149">
        <f t="shared" si="51"/>
        <v>0</v>
      </c>
      <c r="Q315" s="149">
        <v>0.0005</v>
      </c>
      <c r="R315" s="149">
        <f t="shared" si="52"/>
        <v>0.0005</v>
      </c>
      <c r="S315" s="149">
        <v>0</v>
      </c>
      <c r="T315" s="150">
        <f t="shared" si="5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1" t="s">
        <v>289</v>
      </c>
      <c r="AT315" s="151" t="s">
        <v>190</v>
      </c>
      <c r="AU315" s="151" t="s">
        <v>135</v>
      </c>
      <c r="AY315" s="17" t="s">
        <v>126</v>
      </c>
      <c r="BE315" s="152">
        <f t="shared" si="54"/>
        <v>0</v>
      </c>
      <c r="BF315" s="152">
        <f t="shared" si="55"/>
        <v>0</v>
      </c>
      <c r="BG315" s="152">
        <f t="shared" si="56"/>
        <v>0</v>
      </c>
      <c r="BH315" s="152">
        <f t="shared" si="57"/>
        <v>0</v>
      </c>
      <c r="BI315" s="152">
        <f t="shared" si="58"/>
        <v>0</v>
      </c>
      <c r="BJ315" s="17" t="s">
        <v>135</v>
      </c>
      <c r="BK315" s="152">
        <f t="shared" si="59"/>
        <v>0</v>
      </c>
      <c r="BL315" s="17" t="s">
        <v>212</v>
      </c>
      <c r="BM315" s="151" t="s">
        <v>704</v>
      </c>
    </row>
    <row r="316" spans="1:65" s="2" customFormat="1" ht="24.2" customHeight="1">
      <c r="A316" s="32"/>
      <c r="B316" s="139"/>
      <c r="C316" s="140" t="s">
        <v>705</v>
      </c>
      <c r="D316" s="140" t="s">
        <v>129</v>
      </c>
      <c r="E316" s="141" t="s">
        <v>706</v>
      </c>
      <c r="F316" s="142" t="s">
        <v>1129</v>
      </c>
      <c r="G316" s="143" t="s">
        <v>203</v>
      </c>
      <c r="H316" s="144">
        <v>1</v>
      </c>
      <c r="I316" s="145"/>
      <c r="J316" s="146">
        <f t="shared" si="50"/>
        <v>0</v>
      </c>
      <c r="K316" s="142" t="s">
        <v>133</v>
      </c>
      <c r="L316" s="33"/>
      <c r="M316" s="147" t="s">
        <v>1</v>
      </c>
      <c r="N316" s="148" t="s">
        <v>40</v>
      </c>
      <c r="O316" s="58"/>
      <c r="P316" s="149">
        <f t="shared" si="51"/>
        <v>0</v>
      </c>
      <c r="Q316" s="149">
        <v>0</v>
      </c>
      <c r="R316" s="149">
        <f t="shared" si="52"/>
        <v>0</v>
      </c>
      <c r="S316" s="149">
        <v>0</v>
      </c>
      <c r="T316" s="150">
        <f t="shared" si="5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1" t="s">
        <v>212</v>
      </c>
      <c r="AT316" s="151" t="s">
        <v>129</v>
      </c>
      <c r="AU316" s="151" t="s">
        <v>135</v>
      </c>
      <c r="AY316" s="17" t="s">
        <v>126</v>
      </c>
      <c r="BE316" s="152">
        <f t="shared" si="54"/>
        <v>0</v>
      </c>
      <c r="BF316" s="152">
        <f t="shared" si="55"/>
        <v>0</v>
      </c>
      <c r="BG316" s="152">
        <f t="shared" si="56"/>
        <v>0</v>
      </c>
      <c r="BH316" s="152">
        <f t="shared" si="57"/>
        <v>0</v>
      </c>
      <c r="BI316" s="152">
        <f t="shared" si="58"/>
        <v>0</v>
      </c>
      <c r="BJ316" s="17" t="s">
        <v>135</v>
      </c>
      <c r="BK316" s="152">
        <f t="shared" si="59"/>
        <v>0</v>
      </c>
      <c r="BL316" s="17" t="s">
        <v>212</v>
      </c>
      <c r="BM316" s="151" t="s">
        <v>707</v>
      </c>
    </row>
    <row r="317" spans="1:65" s="2" customFormat="1" ht="24.2" customHeight="1">
      <c r="A317" s="32"/>
      <c r="B317" s="139"/>
      <c r="C317" s="140" t="s">
        <v>708</v>
      </c>
      <c r="D317" s="140" t="s">
        <v>129</v>
      </c>
      <c r="E317" s="141" t="s">
        <v>709</v>
      </c>
      <c r="F317" s="142" t="s">
        <v>710</v>
      </c>
      <c r="G317" s="143" t="s">
        <v>240</v>
      </c>
      <c r="H317" s="144">
        <v>0.045</v>
      </c>
      <c r="I317" s="145"/>
      <c r="J317" s="146">
        <f t="shared" si="50"/>
        <v>0</v>
      </c>
      <c r="K317" s="142" t="s">
        <v>133</v>
      </c>
      <c r="L317" s="33"/>
      <c r="M317" s="147" t="s">
        <v>1</v>
      </c>
      <c r="N317" s="148" t="s">
        <v>40</v>
      </c>
      <c r="O317" s="58"/>
      <c r="P317" s="149">
        <f t="shared" si="51"/>
        <v>0</v>
      </c>
      <c r="Q317" s="149">
        <v>0</v>
      </c>
      <c r="R317" s="149">
        <f t="shared" si="52"/>
        <v>0</v>
      </c>
      <c r="S317" s="149">
        <v>0</v>
      </c>
      <c r="T317" s="150">
        <f t="shared" si="5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51" t="s">
        <v>212</v>
      </c>
      <c r="AT317" s="151" t="s">
        <v>129</v>
      </c>
      <c r="AU317" s="151" t="s">
        <v>135</v>
      </c>
      <c r="AY317" s="17" t="s">
        <v>126</v>
      </c>
      <c r="BE317" s="152">
        <f t="shared" si="54"/>
        <v>0</v>
      </c>
      <c r="BF317" s="152">
        <f t="shared" si="55"/>
        <v>0</v>
      </c>
      <c r="BG317" s="152">
        <f t="shared" si="56"/>
        <v>0</v>
      </c>
      <c r="BH317" s="152">
        <f t="shared" si="57"/>
        <v>0</v>
      </c>
      <c r="BI317" s="152">
        <f t="shared" si="58"/>
        <v>0</v>
      </c>
      <c r="BJ317" s="17" t="s">
        <v>135</v>
      </c>
      <c r="BK317" s="152">
        <f t="shared" si="59"/>
        <v>0</v>
      </c>
      <c r="BL317" s="17" t="s">
        <v>212</v>
      </c>
      <c r="BM317" s="151" t="s">
        <v>711</v>
      </c>
    </row>
    <row r="318" spans="2:63" s="12" customFormat="1" ht="22.9" customHeight="1">
      <c r="B318" s="126"/>
      <c r="D318" s="127" t="s">
        <v>73</v>
      </c>
      <c r="E318" s="137" t="s">
        <v>712</v>
      </c>
      <c r="F318" s="137" t="s">
        <v>713</v>
      </c>
      <c r="I318" s="129"/>
      <c r="J318" s="138">
        <f>BK318</f>
        <v>0</v>
      </c>
      <c r="L318" s="126"/>
      <c r="M318" s="131"/>
      <c r="N318" s="132"/>
      <c r="O318" s="132"/>
      <c r="P318" s="133">
        <f>SUM(P319:P320)</f>
        <v>0</v>
      </c>
      <c r="Q318" s="132"/>
      <c r="R318" s="133">
        <f>SUM(R319:R320)</f>
        <v>0</v>
      </c>
      <c r="S318" s="132"/>
      <c r="T318" s="134">
        <f>SUM(T319:T320)</f>
        <v>0</v>
      </c>
      <c r="AR318" s="127" t="s">
        <v>135</v>
      </c>
      <c r="AT318" s="135" t="s">
        <v>73</v>
      </c>
      <c r="AU318" s="135" t="s">
        <v>82</v>
      </c>
      <c r="AY318" s="127" t="s">
        <v>126</v>
      </c>
      <c r="BK318" s="136">
        <f>SUM(BK319:BK320)</f>
        <v>0</v>
      </c>
    </row>
    <row r="319" spans="1:65" s="2" customFormat="1" ht="16.5" customHeight="1">
      <c r="A319" s="32"/>
      <c r="B319" s="139"/>
      <c r="C319" s="140" t="s">
        <v>714</v>
      </c>
      <c r="D319" s="140" t="s">
        <v>129</v>
      </c>
      <c r="E319" s="141" t="s">
        <v>715</v>
      </c>
      <c r="F319" s="142" t="s">
        <v>716</v>
      </c>
      <c r="G319" s="143" t="s">
        <v>413</v>
      </c>
      <c r="H319" s="144">
        <v>1</v>
      </c>
      <c r="I319" s="145"/>
      <c r="J319" s="146">
        <f>ROUND(I319*H319,2)</f>
        <v>0</v>
      </c>
      <c r="K319" s="142" t="s">
        <v>1</v>
      </c>
      <c r="L319" s="33"/>
      <c r="M319" s="147" t="s">
        <v>1</v>
      </c>
      <c r="N319" s="148" t="s">
        <v>40</v>
      </c>
      <c r="O319" s="58"/>
      <c r="P319" s="149">
        <f>O319*H319</f>
        <v>0</v>
      </c>
      <c r="Q319" s="149">
        <v>0</v>
      </c>
      <c r="R319" s="149">
        <f>Q319*H319</f>
        <v>0</v>
      </c>
      <c r="S319" s="149">
        <v>0</v>
      </c>
      <c r="T319" s="150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51" t="s">
        <v>212</v>
      </c>
      <c r="AT319" s="151" t="s">
        <v>129</v>
      </c>
      <c r="AU319" s="151" t="s">
        <v>135</v>
      </c>
      <c r="AY319" s="17" t="s">
        <v>126</v>
      </c>
      <c r="BE319" s="152">
        <f>IF(N319="základní",J319,0)</f>
        <v>0</v>
      </c>
      <c r="BF319" s="152">
        <f>IF(N319="snížená",J319,0)</f>
        <v>0</v>
      </c>
      <c r="BG319" s="152">
        <f>IF(N319="zákl. přenesená",J319,0)</f>
        <v>0</v>
      </c>
      <c r="BH319" s="152">
        <f>IF(N319="sníž. přenesená",J319,0)</f>
        <v>0</v>
      </c>
      <c r="BI319" s="152">
        <f>IF(N319="nulová",J319,0)</f>
        <v>0</v>
      </c>
      <c r="BJ319" s="17" t="s">
        <v>135</v>
      </c>
      <c r="BK319" s="152">
        <f>ROUND(I319*H319,2)</f>
        <v>0</v>
      </c>
      <c r="BL319" s="17" t="s">
        <v>212</v>
      </c>
      <c r="BM319" s="151" t="s">
        <v>717</v>
      </c>
    </row>
    <row r="320" spans="1:65" s="2" customFormat="1" ht="24.2" customHeight="1">
      <c r="A320" s="32"/>
      <c r="B320" s="139"/>
      <c r="C320" s="140" t="s">
        <v>718</v>
      </c>
      <c r="D320" s="140" t="s">
        <v>129</v>
      </c>
      <c r="E320" s="141" t="s">
        <v>719</v>
      </c>
      <c r="F320" s="142" t="s">
        <v>720</v>
      </c>
      <c r="G320" s="143" t="s">
        <v>413</v>
      </c>
      <c r="H320" s="144">
        <v>1</v>
      </c>
      <c r="I320" s="145"/>
      <c r="J320" s="146">
        <f>ROUND(I320*H320,2)</f>
        <v>0</v>
      </c>
      <c r="K320" s="142" t="s">
        <v>1</v>
      </c>
      <c r="L320" s="33"/>
      <c r="M320" s="147" t="s">
        <v>1</v>
      </c>
      <c r="N320" s="148" t="s">
        <v>40</v>
      </c>
      <c r="O320" s="58"/>
      <c r="P320" s="149">
        <f>O320*H320</f>
        <v>0</v>
      </c>
      <c r="Q320" s="149">
        <v>0</v>
      </c>
      <c r="R320" s="149">
        <f>Q320*H320</f>
        <v>0</v>
      </c>
      <c r="S320" s="149">
        <v>0</v>
      </c>
      <c r="T320" s="150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1" t="s">
        <v>212</v>
      </c>
      <c r="AT320" s="151" t="s">
        <v>129</v>
      </c>
      <c r="AU320" s="151" t="s">
        <v>135</v>
      </c>
      <c r="AY320" s="17" t="s">
        <v>126</v>
      </c>
      <c r="BE320" s="152">
        <f>IF(N320="základní",J320,0)</f>
        <v>0</v>
      </c>
      <c r="BF320" s="152">
        <f>IF(N320="snížená",J320,0)</f>
        <v>0</v>
      </c>
      <c r="BG320" s="152">
        <f>IF(N320="zákl. přenesená",J320,0)</f>
        <v>0</v>
      </c>
      <c r="BH320" s="152">
        <f>IF(N320="sníž. přenesená",J320,0)</f>
        <v>0</v>
      </c>
      <c r="BI320" s="152">
        <f>IF(N320="nulová",J320,0)</f>
        <v>0</v>
      </c>
      <c r="BJ320" s="17" t="s">
        <v>135</v>
      </c>
      <c r="BK320" s="152">
        <f>ROUND(I320*H320,2)</f>
        <v>0</v>
      </c>
      <c r="BL320" s="17" t="s">
        <v>212</v>
      </c>
      <c r="BM320" s="151" t="s">
        <v>721</v>
      </c>
    </row>
    <row r="321" spans="2:63" s="12" customFormat="1" ht="22.9" customHeight="1">
      <c r="B321" s="126"/>
      <c r="D321" s="127" t="s">
        <v>73</v>
      </c>
      <c r="E321" s="137" t="s">
        <v>722</v>
      </c>
      <c r="F321" s="137" t="s">
        <v>723</v>
      </c>
      <c r="I321" s="129"/>
      <c r="J321" s="138">
        <f>BK321</f>
        <v>0</v>
      </c>
      <c r="L321" s="126"/>
      <c r="M321" s="131"/>
      <c r="N321" s="132"/>
      <c r="O321" s="132"/>
      <c r="P321" s="133">
        <f>SUM(P322:P326)</f>
        <v>0</v>
      </c>
      <c r="Q321" s="132"/>
      <c r="R321" s="133">
        <f>SUM(R322:R326)</f>
        <v>0.0104</v>
      </c>
      <c r="S321" s="132"/>
      <c r="T321" s="134">
        <f>SUM(T322:T326)</f>
        <v>0.0075</v>
      </c>
      <c r="AR321" s="127" t="s">
        <v>135</v>
      </c>
      <c r="AT321" s="135" t="s">
        <v>73</v>
      </c>
      <c r="AU321" s="135" t="s">
        <v>82</v>
      </c>
      <c r="AY321" s="127" t="s">
        <v>126</v>
      </c>
      <c r="BK321" s="136">
        <f>SUM(BK322:BK326)</f>
        <v>0</v>
      </c>
    </row>
    <row r="322" spans="1:65" s="2" customFormat="1" ht="16.5" customHeight="1">
      <c r="A322" s="32"/>
      <c r="B322" s="139"/>
      <c r="C322" s="140" t="s">
        <v>724</v>
      </c>
      <c r="D322" s="140" t="s">
        <v>129</v>
      </c>
      <c r="E322" s="141" t="s">
        <v>725</v>
      </c>
      <c r="F322" s="142" t="s">
        <v>726</v>
      </c>
      <c r="G322" s="143" t="s">
        <v>203</v>
      </c>
      <c r="H322" s="144">
        <v>1</v>
      </c>
      <c r="I322" s="145"/>
      <c r="J322" s="146">
        <f>ROUND(I322*H322,2)</f>
        <v>0</v>
      </c>
      <c r="K322" s="142" t="s">
        <v>1</v>
      </c>
      <c r="L322" s="33"/>
      <c r="M322" s="147" t="s">
        <v>1</v>
      </c>
      <c r="N322" s="148" t="s">
        <v>40</v>
      </c>
      <c r="O322" s="58"/>
      <c r="P322" s="149">
        <f>O322*H322</f>
        <v>0</v>
      </c>
      <c r="Q322" s="149">
        <v>0</v>
      </c>
      <c r="R322" s="149">
        <f>Q322*H322</f>
        <v>0</v>
      </c>
      <c r="S322" s="149">
        <v>0</v>
      </c>
      <c r="T322" s="150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1" t="s">
        <v>212</v>
      </c>
      <c r="AT322" s="151" t="s">
        <v>129</v>
      </c>
      <c r="AU322" s="151" t="s">
        <v>135</v>
      </c>
      <c r="AY322" s="17" t="s">
        <v>126</v>
      </c>
      <c r="BE322" s="152">
        <f>IF(N322="základní",J322,0)</f>
        <v>0</v>
      </c>
      <c r="BF322" s="152">
        <f>IF(N322="snížená",J322,0)</f>
        <v>0</v>
      </c>
      <c r="BG322" s="152">
        <f>IF(N322="zákl. přenesená",J322,0)</f>
        <v>0</v>
      </c>
      <c r="BH322" s="152">
        <f>IF(N322="sníž. přenesená",J322,0)</f>
        <v>0</v>
      </c>
      <c r="BI322" s="152">
        <f>IF(N322="nulová",J322,0)</f>
        <v>0</v>
      </c>
      <c r="BJ322" s="17" t="s">
        <v>135</v>
      </c>
      <c r="BK322" s="152">
        <f>ROUND(I322*H322,2)</f>
        <v>0</v>
      </c>
      <c r="BL322" s="17" t="s">
        <v>212</v>
      </c>
      <c r="BM322" s="151" t="s">
        <v>727</v>
      </c>
    </row>
    <row r="323" spans="1:65" s="2" customFormat="1" ht="24.2" customHeight="1">
      <c r="A323" s="32"/>
      <c r="B323" s="139"/>
      <c r="C323" s="140" t="s">
        <v>728</v>
      </c>
      <c r="D323" s="140" t="s">
        <v>129</v>
      </c>
      <c r="E323" s="141" t="s">
        <v>729</v>
      </c>
      <c r="F323" s="142" t="s">
        <v>730</v>
      </c>
      <c r="G323" s="143" t="s">
        <v>203</v>
      </c>
      <c r="H323" s="144">
        <v>1</v>
      </c>
      <c r="I323" s="145"/>
      <c r="J323" s="146">
        <f>ROUND(I323*H323,2)</f>
        <v>0</v>
      </c>
      <c r="K323" s="142" t="s">
        <v>133</v>
      </c>
      <c r="L323" s="33"/>
      <c r="M323" s="147" t="s">
        <v>1</v>
      </c>
      <c r="N323" s="148" t="s">
        <v>40</v>
      </c>
      <c r="O323" s="58"/>
      <c r="P323" s="149">
        <f>O323*H323</f>
        <v>0</v>
      </c>
      <c r="Q323" s="149">
        <v>0</v>
      </c>
      <c r="R323" s="149">
        <f>Q323*H323</f>
        <v>0</v>
      </c>
      <c r="S323" s="149">
        <v>0</v>
      </c>
      <c r="T323" s="150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1" t="s">
        <v>212</v>
      </c>
      <c r="AT323" s="151" t="s">
        <v>129</v>
      </c>
      <c r="AU323" s="151" t="s">
        <v>135</v>
      </c>
      <c r="AY323" s="17" t="s">
        <v>126</v>
      </c>
      <c r="BE323" s="152">
        <f>IF(N323="základní",J323,0)</f>
        <v>0</v>
      </c>
      <c r="BF323" s="152">
        <f>IF(N323="snížená",J323,0)</f>
        <v>0</v>
      </c>
      <c r="BG323" s="152">
        <f>IF(N323="zákl. přenesená",J323,0)</f>
        <v>0</v>
      </c>
      <c r="BH323" s="152">
        <f>IF(N323="sníž. přenesená",J323,0)</f>
        <v>0</v>
      </c>
      <c r="BI323" s="152">
        <f>IF(N323="nulová",J323,0)</f>
        <v>0</v>
      </c>
      <c r="BJ323" s="17" t="s">
        <v>135</v>
      </c>
      <c r="BK323" s="152">
        <f>ROUND(I323*H323,2)</f>
        <v>0</v>
      </c>
      <c r="BL323" s="17" t="s">
        <v>212</v>
      </c>
      <c r="BM323" s="151" t="s">
        <v>731</v>
      </c>
    </row>
    <row r="324" spans="1:65" s="2" customFormat="1" ht="24.2" customHeight="1">
      <c r="A324" s="32"/>
      <c r="B324" s="139"/>
      <c r="C324" s="177" t="s">
        <v>732</v>
      </c>
      <c r="D324" s="177" t="s">
        <v>190</v>
      </c>
      <c r="E324" s="178" t="s">
        <v>733</v>
      </c>
      <c r="F324" s="179" t="s">
        <v>734</v>
      </c>
      <c r="G324" s="180" t="s">
        <v>203</v>
      </c>
      <c r="H324" s="181">
        <v>1</v>
      </c>
      <c r="I324" s="182"/>
      <c r="J324" s="183">
        <f>ROUND(I324*H324,2)</f>
        <v>0</v>
      </c>
      <c r="K324" s="179" t="s">
        <v>133</v>
      </c>
      <c r="L324" s="184"/>
      <c r="M324" s="185" t="s">
        <v>1</v>
      </c>
      <c r="N324" s="186" t="s">
        <v>40</v>
      </c>
      <c r="O324" s="58"/>
      <c r="P324" s="149">
        <f>O324*H324</f>
        <v>0</v>
      </c>
      <c r="Q324" s="149">
        <v>0.0104</v>
      </c>
      <c r="R324" s="149">
        <f>Q324*H324</f>
        <v>0.0104</v>
      </c>
      <c r="S324" s="149">
        <v>0</v>
      </c>
      <c r="T324" s="150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1" t="s">
        <v>289</v>
      </c>
      <c r="AT324" s="151" t="s">
        <v>190</v>
      </c>
      <c r="AU324" s="151" t="s">
        <v>135</v>
      </c>
      <c r="AY324" s="17" t="s">
        <v>126</v>
      </c>
      <c r="BE324" s="152">
        <f>IF(N324="základní",J324,0)</f>
        <v>0</v>
      </c>
      <c r="BF324" s="152">
        <f>IF(N324="snížená",J324,0)</f>
        <v>0</v>
      </c>
      <c r="BG324" s="152">
        <f>IF(N324="zákl. přenesená",J324,0)</f>
        <v>0</v>
      </c>
      <c r="BH324" s="152">
        <f>IF(N324="sníž. přenesená",J324,0)</f>
        <v>0</v>
      </c>
      <c r="BI324" s="152">
        <f>IF(N324="nulová",J324,0)</f>
        <v>0</v>
      </c>
      <c r="BJ324" s="17" t="s">
        <v>135</v>
      </c>
      <c r="BK324" s="152">
        <f>ROUND(I324*H324,2)</f>
        <v>0</v>
      </c>
      <c r="BL324" s="17" t="s">
        <v>212</v>
      </c>
      <c r="BM324" s="151" t="s">
        <v>735</v>
      </c>
    </row>
    <row r="325" spans="1:65" s="2" customFormat="1" ht="24.2" customHeight="1">
      <c r="A325" s="32"/>
      <c r="B325" s="139"/>
      <c r="C325" s="140" t="s">
        <v>736</v>
      </c>
      <c r="D325" s="140" t="s">
        <v>129</v>
      </c>
      <c r="E325" s="141" t="s">
        <v>737</v>
      </c>
      <c r="F325" s="142" t="s">
        <v>738</v>
      </c>
      <c r="G325" s="143" t="s">
        <v>203</v>
      </c>
      <c r="H325" s="144">
        <v>1</v>
      </c>
      <c r="I325" s="145"/>
      <c r="J325" s="146">
        <f>ROUND(I325*H325,2)</f>
        <v>0</v>
      </c>
      <c r="K325" s="142" t="s">
        <v>133</v>
      </c>
      <c r="L325" s="33"/>
      <c r="M325" s="147" t="s">
        <v>1</v>
      </c>
      <c r="N325" s="148" t="s">
        <v>40</v>
      </c>
      <c r="O325" s="58"/>
      <c r="P325" s="149">
        <f>O325*H325</f>
        <v>0</v>
      </c>
      <c r="Q325" s="149">
        <v>0</v>
      </c>
      <c r="R325" s="149">
        <f>Q325*H325</f>
        <v>0</v>
      </c>
      <c r="S325" s="149">
        <v>0.0075</v>
      </c>
      <c r="T325" s="150">
        <f>S325*H325</f>
        <v>0.0075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1" t="s">
        <v>212</v>
      </c>
      <c r="AT325" s="151" t="s">
        <v>129</v>
      </c>
      <c r="AU325" s="151" t="s">
        <v>135</v>
      </c>
      <c r="AY325" s="17" t="s">
        <v>126</v>
      </c>
      <c r="BE325" s="152">
        <f>IF(N325="základní",J325,0)</f>
        <v>0</v>
      </c>
      <c r="BF325" s="152">
        <f>IF(N325="snížená",J325,0)</f>
        <v>0</v>
      </c>
      <c r="BG325" s="152">
        <f>IF(N325="zákl. přenesená",J325,0)</f>
        <v>0</v>
      </c>
      <c r="BH325" s="152">
        <f>IF(N325="sníž. přenesená",J325,0)</f>
        <v>0</v>
      </c>
      <c r="BI325" s="152">
        <f>IF(N325="nulová",J325,0)</f>
        <v>0</v>
      </c>
      <c r="BJ325" s="17" t="s">
        <v>135</v>
      </c>
      <c r="BK325" s="152">
        <f>ROUND(I325*H325,2)</f>
        <v>0</v>
      </c>
      <c r="BL325" s="17" t="s">
        <v>212</v>
      </c>
      <c r="BM325" s="151" t="s">
        <v>739</v>
      </c>
    </row>
    <row r="326" spans="1:65" s="2" customFormat="1" ht="24.2" customHeight="1">
      <c r="A326" s="32"/>
      <c r="B326" s="139"/>
      <c r="C326" s="140" t="s">
        <v>740</v>
      </c>
      <c r="D326" s="140" t="s">
        <v>129</v>
      </c>
      <c r="E326" s="141" t="s">
        <v>741</v>
      </c>
      <c r="F326" s="142" t="s">
        <v>742</v>
      </c>
      <c r="G326" s="143" t="s">
        <v>240</v>
      </c>
      <c r="H326" s="144">
        <v>0.01</v>
      </c>
      <c r="I326" s="145"/>
      <c r="J326" s="146">
        <f>ROUND(I326*H326,2)</f>
        <v>0</v>
      </c>
      <c r="K326" s="142" t="s">
        <v>133</v>
      </c>
      <c r="L326" s="33"/>
      <c r="M326" s="147" t="s">
        <v>1</v>
      </c>
      <c r="N326" s="148" t="s">
        <v>40</v>
      </c>
      <c r="O326" s="58"/>
      <c r="P326" s="149">
        <f>O326*H326</f>
        <v>0</v>
      </c>
      <c r="Q326" s="149">
        <v>0</v>
      </c>
      <c r="R326" s="149">
        <f>Q326*H326</f>
        <v>0</v>
      </c>
      <c r="S326" s="149">
        <v>0</v>
      </c>
      <c r="T326" s="150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1" t="s">
        <v>212</v>
      </c>
      <c r="AT326" s="151" t="s">
        <v>129</v>
      </c>
      <c r="AU326" s="151" t="s">
        <v>135</v>
      </c>
      <c r="AY326" s="17" t="s">
        <v>126</v>
      </c>
      <c r="BE326" s="152">
        <f>IF(N326="základní",J326,0)</f>
        <v>0</v>
      </c>
      <c r="BF326" s="152">
        <f>IF(N326="snížená",J326,0)</f>
        <v>0</v>
      </c>
      <c r="BG326" s="152">
        <f>IF(N326="zákl. přenesená",J326,0)</f>
        <v>0</v>
      </c>
      <c r="BH326" s="152">
        <f>IF(N326="sníž. přenesená",J326,0)</f>
        <v>0</v>
      </c>
      <c r="BI326" s="152">
        <f>IF(N326="nulová",J326,0)</f>
        <v>0</v>
      </c>
      <c r="BJ326" s="17" t="s">
        <v>135</v>
      </c>
      <c r="BK326" s="152">
        <f>ROUND(I326*H326,2)</f>
        <v>0</v>
      </c>
      <c r="BL326" s="17" t="s">
        <v>212</v>
      </c>
      <c r="BM326" s="151" t="s">
        <v>743</v>
      </c>
    </row>
    <row r="327" spans="2:63" s="12" customFormat="1" ht="22.9" customHeight="1">
      <c r="B327" s="126"/>
      <c r="D327" s="127" t="s">
        <v>73</v>
      </c>
      <c r="E327" s="137" t="s">
        <v>744</v>
      </c>
      <c r="F327" s="137" t="s">
        <v>745</v>
      </c>
      <c r="I327" s="129"/>
      <c r="J327" s="138">
        <f>BK327</f>
        <v>0</v>
      </c>
      <c r="L327" s="126"/>
      <c r="M327" s="131"/>
      <c r="N327" s="132"/>
      <c r="O327" s="132"/>
      <c r="P327" s="133">
        <f>SUM(P328:P342)</f>
        <v>0</v>
      </c>
      <c r="Q327" s="132"/>
      <c r="R327" s="133">
        <f>SUM(R328:R342)</f>
        <v>0.39053699999999997</v>
      </c>
      <c r="S327" s="132"/>
      <c r="T327" s="134">
        <f>SUM(T328:T342)</f>
        <v>0</v>
      </c>
      <c r="AR327" s="127" t="s">
        <v>135</v>
      </c>
      <c r="AT327" s="135" t="s">
        <v>73</v>
      </c>
      <c r="AU327" s="135" t="s">
        <v>82</v>
      </c>
      <c r="AY327" s="127" t="s">
        <v>126</v>
      </c>
      <c r="BK327" s="136">
        <f>SUM(BK328:BK342)</f>
        <v>0</v>
      </c>
    </row>
    <row r="328" spans="1:65" s="2" customFormat="1" ht="24.2" customHeight="1">
      <c r="A328" s="32"/>
      <c r="B328" s="139"/>
      <c r="C328" s="140" t="s">
        <v>746</v>
      </c>
      <c r="D328" s="140" t="s">
        <v>129</v>
      </c>
      <c r="E328" s="141" t="s">
        <v>747</v>
      </c>
      <c r="F328" s="142" t="s">
        <v>748</v>
      </c>
      <c r="G328" s="143" t="s">
        <v>132</v>
      </c>
      <c r="H328" s="144">
        <v>3.53</v>
      </c>
      <c r="I328" s="145"/>
      <c r="J328" s="146">
        <f>ROUND(I328*H328,2)</f>
        <v>0</v>
      </c>
      <c r="K328" s="142" t="s">
        <v>133</v>
      </c>
      <c r="L328" s="33"/>
      <c r="M328" s="147" t="s">
        <v>1</v>
      </c>
      <c r="N328" s="148" t="s">
        <v>40</v>
      </c>
      <c r="O328" s="58"/>
      <c r="P328" s="149">
        <f>O328*H328</f>
        <v>0</v>
      </c>
      <c r="Q328" s="149">
        <v>0.02539</v>
      </c>
      <c r="R328" s="149">
        <f>Q328*H328</f>
        <v>0.08962669999999999</v>
      </c>
      <c r="S328" s="149">
        <v>0</v>
      </c>
      <c r="T328" s="150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1" t="s">
        <v>212</v>
      </c>
      <c r="AT328" s="151" t="s">
        <v>129</v>
      </c>
      <c r="AU328" s="151" t="s">
        <v>135</v>
      </c>
      <c r="AY328" s="17" t="s">
        <v>126</v>
      </c>
      <c r="BE328" s="152">
        <f>IF(N328="základní",J328,0)</f>
        <v>0</v>
      </c>
      <c r="BF328" s="152">
        <f>IF(N328="snížená",J328,0)</f>
        <v>0</v>
      </c>
      <c r="BG328" s="152">
        <f>IF(N328="zákl. přenesená",J328,0)</f>
        <v>0</v>
      </c>
      <c r="BH328" s="152">
        <f>IF(N328="sníž. přenesená",J328,0)</f>
        <v>0</v>
      </c>
      <c r="BI328" s="152">
        <f>IF(N328="nulová",J328,0)</f>
        <v>0</v>
      </c>
      <c r="BJ328" s="17" t="s">
        <v>135</v>
      </c>
      <c r="BK328" s="152">
        <f>ROUND(I328*H328,2)</f>
        <v>0</v>
      </c>
      <c r="BL328" s="17" t="s">
        <v>212</v>
      </c>
      <c r="BM328" s="151" t="s">
        <v>749</v>
      </c>
    </row>
    <row r="329" spans="2:51" s="13" customFormat="1" ht="12">
      <c r="B329" s="153"/>
      <c r="D329" s="154" t="s">
        <v>137</v>
      </c>
      <c r="E329" s="155" t="s">
        <v>1</v>
      </c>
      <c r="F329" s="156" t="s">
        <v>750</v>
      </c>
      <c r="H329" s="157">
        <v>3.53</v>
      </c>
      <c r="I329" s="158"/>
      <c r="L329" s="153"/>
      <c r="M329" s="159"/>
      <c r="N329" s="160"/>
      <c r="O329" s="160"/>
      <c r="P329" s="160"/>
      <c r="Q329" s="160"/>
      <c r="R329" s="160"/>
      <c r="S329" s="160"/>
      <c r="T329" s="161"/>
      <c r="AT329" s="155" t="s">
        <v>137</v>
      </c>
      <c r="AU329" s="155" t="s">
        <v>135</v>
      </c>
      <c r="AV329" s="13" t="s">
        <v>135</v>
      </c>
      <c r="AW329" s="13" t="s">
        <v>30</v>
      </c>
      <c r="AX329" s="13" t="s">
        <v>82</v>
      </c>
      <c r="AY329" s="155" t="s">
        <v>126</v>
      </c>
    </row>
    <row r="330" spans="1:65" s="2" customFormat="1" ht="33" customHeight="1">
      <c r="A330" s="32"/>
      <c r="B330" s="139"/>
      <c r="C330" s="140" t="s">
        <v>751</v>
      </c>
      <c r="D330" s="140" t="s">
        <v>129</v>
      </c>
      <c r="E330" s="141" t="s">
        <v>752</v>
      </c>
      <c r="F330" s="142" t="s">
        <v>753</v>
      </c>
      <c r="G330" s="143" t="s">
        <v>132</v>
      </c>
      <c r="H330" s="144">
        <v>5.4</v>
      </c>
      <c r="I330" s="145"/>
      <c r="J330" s="146">
        <f>ROUND(I330*H330,2)</f>
        <v>0</v>
      </c>
      <c r="K330" s="142" t="s">
        <v>133</v>
      </c>
      <c r="L330" s="33"/>
      <c r="M330" s="147" t="s">
        <v>1</v>
      </c>
      <c r="N330" s="148" t="s">
        <v>40</v>
      </c>
      <c r="O330" s="58"/>
      <c r="P330" s="149">
        <f>O330*H330</f>
        <v>0</v>
      </c>
      <c r="Q330" s="149">
        <v>0.01213</v>
      </c>
      <c r="R330" s="149">
        <f>Q330*H330</f>
        <v>0.065502</v>
      </c>
      <c r="S330" s="149">
        <v>0</v>
      </c>
      <c r="T330" s="150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1" t="s">
        <v>212</v>
      </c>
      <c r="AT330" s="151" t="s">
        <v>129</v>
      </c>
      <c r="AU330" s="151" t="s">
        <v>135</v>
      </c>
      <c r="AY330" s="17" t="s">
        <v>126</v>
      </c>
      <c r="BE330" s="152">
        <f>IF(N330="základní",J330,0)</f>
        <v>0</v>
      </c>
      <c r="BF330" s="152">
        <f>IF(N330="snížená",J330,0)</f>
        <v>0</v>
      </c>
      <c r="BG330" s="152">
        <f>IF(N330="zákl. přenesená",J330,0)</f>
        <v>0</v>
      </c>
      <c r="BH330" s="152">
        <f>IF(N330="sníž. přenesená",J330,0)</f>
        <v>0</v>
      </c>
      <c r="BI330" s="152">
        <f>IF(N330="nulová",J330,0)</f>
        <v>0</v>
      </c>
      <c r="BJ330" s="17" t="s">
        <v>135</v>
      </c>
      <c r="BK330" s="152">
        <f>ROUND(I330*H330,2)</f>
        <v>0</v>
      </c>
      <c r="BL330" s="17" t="s">
        <v>212</v>
      </c>
      <c r="BM330" s="151" t="s">
        <v>754</v>
      </c>
    </row>
    <row r="331" spans="2:51" s="13" customFormat="1" ht="12">
      <c r="B331" s="153"/>
      <c r="D331" s="154" t="s">
        <v>137</v>
      </c>
      <c r="E331" s="155" t="s">
        <v>1</v>
      </c>
      <c r="F331" s="156" t="s">
        <v>755</v>
      </c>
      <c r="H331" s="157">
        <v>5.4</v>
      </c>
      <c r="I331" s="158"/>
      <c r="L331" s="153"/>
      <c r="M331" s="159"/>
      <c r="N331" s="160"/>
      <c r="O331" s="160"/>
      <c r="P331" s="160"/>
      <c r="Q331" s="160"/>
      <c r="R331" s="160"/>
      <c r="S331" s="160"/>
      <c r="T331" s="161"/>
      <c r="AT331" s="155" t="s">
        <v>137</v>
      </c>
      <c r="AU331" s="155" t="s">
        <v>135</v>
      </c>
      <c r="AV331" s="13" t="s">
        <v>135</v>
      </c>
      <c r="AW331" s="13" t="s">
        <v>30</v>
      </c>
      <c r="AX331" s="13" t="s">
        <v>82</v>
      </c>
      <c r="AY331" s="155" t="s">
        <v>126</v>
      </c>
    </row>
    <row r="332" spans="1:65" s="2" customFormat="1" ht="24.2" customHeight="1">
      <c r="A332" s="32"/>
      <c r="B332" s="139"/>
      <c r="C332" s="140" t="s">
        <v>756</v>
      </c>
      <c r="D332" s="140" t="s">
        <v>129</v>
      </c>
      <c r="E332" s="141" t="s">
        <v>757</v>
      </c>
      <c r="F332" s="142" t="s">
        <v>758</v>
      </c>
      <c r="G332" s="143" t="s">
        <v>132</v>
      </c>
      <c r="H332" s="144">
        <v>11.34</v>
      </c>
      <c r="I332" s="145"/>
      <c r="J332" s="146">
        <f>ROUND(I332*H332,2)</f>
        <v>0</v>
      </c>
      <c r="K332" s="142" t="s">
        <v>1</v>
      </c>
      <c r="L332" s="33"/>
      <c r="M332" s="147" t="s">
        <v>1</v>
      </c>
      <c r="N332" s="148" t="s">
        <v>40</v>
      </c>
      <c r="O332" s="58"/>
      <c r="P332" s="149">
        <f>O332*H332</f>
        <v>0</v>
      </c>
      <c r="Q332" s="149">
        <v>0.01213</v>
      </c>
      <c r="R332" s="149">
        <f>Q332*H332</f>
        <v>0.1375542</v>
      </c>
      <c r="S332" s="149">
        <v>0</v>
      </c>
      <c r="T332" s="150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1" t="s">
        <v>212</v>
      </c>
      <c r="AT332" s="151" t="s">
        <v>129</v>
      </c>
      <c r="AU332" s="151" t="s">
        <v>135</v>
      </c>
      <c r="AY332" s="17" t="s">
        <v>126</v>
      </c>
      <c r="BE332" s="152">
        <f>IF(N332="základní",J332,0)</f>
        <v>0</v>
      </c>
      <c r="BF332" s="152">
        <f>IF(N332="snížená",J332,0)</f>
        <v>0</v>
      </c>
      <c r="BG332" s="152">
        <f>IF(N332="zákl. přenesená",J332,0)</f>
        <v>0</v>
      </c>
      <c r="BH332" s="152">
        <f>IF(N332="sníž. přenesená",J332,0)</f>
        <v>0</v>
      </c>
      <c r="BI332" s="152">
        <f>IF(N332="nulová",J332,0)</f>
        <v>0</v>
      </c>
      <c r="BJ332" s="17" t="s">
        <v>135</v>
      </c>
      <c r="BK332" s="152">
        <f>ROUND(I332*H332,2)</f>
        <v>0</v>
      </c>
      <c r="BL332" s="17" t="s">
        <v>212</v>
      </c>
      <c r="BM332" s="151" t="s">
        <v>759</v>
      </c>
    </row>
    <row r="333" spans="2:51" s="13" customFormat="1" ht="12">
      <c r="B333" s="153"/>
      <c r="D333" s="154" t="s">
        <v>137</v>
      </c>
      <c r="E333" s="155" t="s">
        <v>1</v>
      </c>
      <c r="F333" s="156" t="s">
        <v>760</v>
      </c>
      <c r="H333" s="157">
        <v>11.34</v>
      </c>
      <c r="I333" s="158"/>
      <c r="L333" s="153"/>
      <c r="M333" s="159"/>
      <c r="N333" s="160"/>
      <c r="O333" s="160"/>
      <c r="P333" s="160"/>
      <c r="Q333" s="160"/>
      <c r="R333" s="160"/>
      <c r="S333" s="160"/>
      <c r="T333" s="161"/>
      <c r="AT333" s="155" t="s">
        <v>137</v>
      </c>
      <c r="AU333" s="155" t="s">
        <v>135</v>
      </c>
      <c r="AV333" s="13" t="s">
        <v>135</v>
      </c>
      <c r="AW333" s="13" t="s">
        <v>30</v>
      </c>
      <c r="AX333" s="13" t="s">
        <v>82</v>
      </c>
      <c r="AY333" s="155" t="s">
        <v>126</v>
      </c>
    </row>
    <row r="334" spans="1:65" s="2" customFormat="1" ht="16.5" customHeight="1">
      <c r="A334" s="32"/>
      <c r="B334" s="139"/>
      <c r="C334" s="140" t="s">
        <v>761</v>
      </c>
      <c r="D334" s="140" t="s">
        <v>129</v>
      </c>
      <c r="E334" s="141" t="s">
        <v>762</v>
      </c>
      <c r="F334" s="142" t="s">
        <v>763</v>
      </c>
      <c r="G334" s="143" t="s">
        <v>132</v>
      </c>
      <c r="H334" s="144">
        <v>1</v>
      </c>
      <c r="I334" s="145"/>
      <c r="J334" s="146">
        <f>ROUND(I334*H334,2)</f>
        <v>0</v>
      </c>
      <c r="K334" s="142" t="s">
        <v>133</v>
      </c>
      <c r="L334" s="33"/>
      <c r="M334" s="147" t="s">
        <v>1</v>
      </c>
      <c r="N334" s="148" t="s">
        <v>40</v>
      </c>
      <c r="O334" s="58"/>
      <c r="P334" s="149">
        <f>O334*H334</f>
        <v>0</v>
      </c>
      <c r="Q334" s="149">
        <v>0.02963</v>
      </c>
      <c r="R334" s="149">
        <f>Q334*H334</f>
        <v>0.02963</v>
      </c>
      <c r="S334" s="149">
        <v>0</v>
      </c>
      <c r="T334" s="150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1" t="s">
        <v>212</v>
      </c>
      <c r="AT334" s="151" t="s">
        <v>129</v>
      </c>
      <c r="AU334" s="151" t="s">
        <v>135</v>
      </c>
      <c r="AY334" s="17" t="s">
        <v>126</v>
      </c>
      <c r="BE334" s="152">
        <f>IF(N334="základní",J334,0)</f>
        <v>0</v>
      </c>
      <c r="BF334" s="152">
        <f>IF(N334="snížená",J334,0)</f>
        <v>0</v>
      </c>
      <c r="BG334" s="152">
        <f>IF(N334="zákl. přenesená",J334,0)</f>
        <v>0</v>
      </c>
      <c r="BH334" s="152">
        <f>IF(N334="sníž. přenesená",J334,0)</f>
        <v>0</v>
      </c>
      <c r="BI334" s="152">
        <f>IF(N334="nulová",J334,0)</f>
        <v>0</v>
      </c>
      <c r="BJ334" s="17" t="s">
        <v>135</v>
      </c>
      <c r="BK334" s="152">
        <f>ROUND(I334*H334,2)</f>
        <v>0</v>
      </c>
      <c r="BL334" s="17" t="s">
        <v>212</v>
      </c>
      <c r="BM334" s="151" t="s">
        <v>764</v>
      </c>
    </row>
    <row r="335" spans="1:65" s="2" customFormat="1" ht="24.2" customHeight="1">
      <c r="A335" s="32"/>
      <c r="B335" s="139"/>
      <c r="C335" s="140" t="s">
        <v>765</v>
      </c>
      <c r="D335" s="140" t="s">
        <v>129</v>
      </c>
      <c r="E335" s="141" t="s">
        <v>766</v>
      </c>
      <c r="F335" s="142" t="s">
        <v>767</v>
      </c>
      <c r="G335" s="143" t="s">
        <v>132</v>
      </c>
      <c r="H335" s="144">
        <v>3.99</v>
      </c>
      <c r="I335" s="145"/>
      <c r="J335" s="146">
        <f>ROUND(I335*H335,2)</f>
        <v>0</v>
      </c>
      <c r="K335" s="142" t="s">
        <v>133</v>
      </c>
      <c r="L335" s="33"/>
      <c r="M335" s="147" t="s">
        <v>1</v>
      </c>
      <c r="N335" s="148" t="s">
        <v>40</v>
      </c>
      <c r="O335" s="58"/>
      <c r="P335" s="149">
        <f>O335*H335</f>
        <v>0</v>
      </c>
      <c r="Q335" s="149">
        <v>0.01259</v>
      </c>
      <c r="R335" s="149">
        <f>Q335*H335</f>
        <v>0.050234100000000004</v>
      </c>
      <c r="S335" s="149">
        <v>0</v>
      </c>
      <c r="T335" s="150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1" t="s">
        <v>212</v>
      </c>
      <c r="AT335" s="151" t="s">
        <v>129</v>
      </c>
      <c r="AU335" s="151" t="s">
        <v>135</v>
      </c>
      <c r="AY335" s="17" t="s">
        <v>126</v>
      </c>
      <c r="BE335" s="152">
        <f>IF(N335="základní",J335,0)</f>
        <v>0</v>
      </c>
      <c r="BF335" s="152">
        <f>IF(N335="snížená",J335,0)</f>
        <v>0</v>
      </c>
      <c r="BG335" s="152">
        <f>IF(N335="zákl. přenesená",J335,0)</f>
        <v>0</v>
      </c>
      <c r="BH335" s="152">
        <f>IF(N335="sníž. přenesená",J335,0)</f>
        <v>0</v>
      </c>
      <c r="BI335" s="152">
        <f>IF(N335="nulová",J335,0)</f>
        <v>0</v>
      </c>
      <c r="BJ335" s="17" t="s">
        <v>135</v>
      </c>
      <c r="BK335" s="152">
        <f>ROUND(I335*H335,2)</f>
        <v>0</v>
      </c>
      <c r="BL335" s="17" t="s">
        <v>212</v>
      </c>
      <c r="BM335" s="151" t="s">
        <v>768</v>
      </c>
    </row>
    <row r="336" spans="2:51" s="13" customFormat="1" ht="12">
      <c r="B336" s="153"/>
      <c r="D336" s="154" t="s">
        <v>137</v>
      </c>
      <c r="E336" s="155" t="s">
        <v>1</v>
      </c>
      <c r="F336" s="156" t="s">
        <v>769</v>
      </c>
      <c r="H336" s="157">
        <v>3.99</v>
      </c>
      <c r="I336" s="158"/>
      <c r="L336" s="153"/>
      <c r="M336" s="159"/>
      <c r="N336" s="160"/>
      <c r="O336" s="160"/>
      <c r="P336" s="160"/>
      <c r="Q336" s="160"/>
      <c r="R336" s="160"/>
      <c r="S336" s="160"/>
      <c r="T336" s="161"/>
      <c r="AT336" s="155" t="s">
        <v>137</v>
      </c>
      <c r="AU336" s="155" t="s">
        <v>135</v>
      </c>
      <c r="AV336" s="13" t="s">
        <v>135</v>
      </c>
      <c r="AW336" s="13" t="s">
        <v>30</v>
      </c>
      <c r="AX336" s="13" t="s">
        <v>82</v>
      </c>
      <c r="AY336" s="155" t="s">
        <v>126</v>
      </c>
    </row>
    <row r="337" spans="1:65" s="2" customFormat="1" ht="16.5" customHeight="1">
      <c r="A337" s="32"/>
      <c r="B337" s="139"/>
      <c r="C337" s="140" t="s">
        <v>770</v>
      </c>
      <c r="D337" s="140" t="s">
        <v>129</v>
      </c>
      <c r="E337" s="141" t="s">
        <v>771</v>
      </c>
      <c r="F337" s="142" t="s">
        <v>772</v>
      </c>
      <c r="G337" s="143" t="s">
        <v>203</v>
      </c>
      <c r="H337" s="144">
        <v>1</v>
      </c>
      <c r="I337" s="145"/>
      <c r="J337" s="146">
        <f aca="true" t="shared" si="60" ref="J337:J342">ROUND(I337*H337,2)</f>
        <v>0</v>
      </c>
      <c r="K337" s="142" t="s">
        <v>133</v>
      </c>
      <c r="L337" s="33"/>
      <c r="M337" s="147" t="s">
        <v>1</v>
      </c>
      <c r="N337" s="148" t="s">
        <v>40</v>
      </c>
      <c r="O337" s="58"/>
      <c r="P337" s="149">
        <f aca="true" t="shared" si="61" ref="P337:P342">O337*H337</f>
        <v>0</v>
      </c>
      <c r="Q337" s="149">
        <v>0.00022</v>
      </c>
      <c r="R337" s="149">
        <f aca="true" t="shared" si="62" ref="R337:R342">Q337*H337</f>
        <v>0.00022</v>
      </c>
      <c r="S337" s="149">
        <v>0</v>
      </c>
      <c r="T337" s="150">
        <f aca="true" t="shared" si="63" ref="T337:T342"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1" t="s">
        <v>212</v>
      </c>
      <c r="AT337" s="151" t="s">
        <v>129</v>
      </c>
      <c r="AU337" s="151" t="s">
        <v>135</v>
      </c>
      <c r="AY337" s="17" t="s">
        <v>126</v>
      </c>
      <c r="BE337" s="152">
        <f aca="true" t="shared" si="64" ref="BE337:BE342">IF(N337="základní",J337,0)</f>
        <v>0</v>
      </c>
      <c r="BF337" s="152">
        <f aca="true" t="shared" si="65" ref="BF337:BF342">IF(N337="snížená",J337,0)</f>
        <v>0</v>
      </c>
      <c r="BG337" s="152">
        <f aca="true" t="shared" si="66" ref="BG337:BG342">IF(N337="zákl. přenesená",J337,0)</f>
        <v>0</v>
      </c>
      <c r="BH337" s="152">
        <f aca="true" t="shared" si="67" ref="BH337:BH342">IF(N337="sníž. přenesená",J337,0)</f>
        <v>0</v>
      </c>
      <c r="BI337" s="152">
        <f aca="true" t="shared" si="68" ref="BI337:BI342">IF(N337="nulová",J337,0)</f>
        <v>0</v>
      </c>
      <c r="BJ337" s="17" t="s">
        <v>135</v>
      </c>
      <c r="BK337" s="152">
        <f aca="true" t="shared" si="69" ref="BK337:BK342">ROUND(I337*H337,2)</f>
        <v>0</v>
      </c>
      <c r="BL337" s="17" t="s">
        <v>212</v>
      </c>
      <c r="BM337" s="151" t="s">
        <v>773</v>
      </c>
    </row>
    <row r="338" spans="1:65" s="2" customFormat="1" ht="33" customHeight="1">
      <c r="A338" s="32"/>
      <c r="B338" s="139"/>
      <c r="C338" s="177" t="s">
        <v>774</v>
      </c>
      <c r="D338" s="177" t="s">
        <v>190</v>
      </c>
      <c r="E338" s="178" t="s">
        <v>775</v>
      </c>
      <c r="F338" s="179" t="s">
        <v>776</v>
      </c>
      <c r="G338" s="180" t="s">
        <v>203</v>
      </c>
      <c r="H338" s="181">
        <v>1</v>
      </c>
      <c r="I338" s="182"/>
      <c r="J338" s="183">
        <f t="shared" si="60"/>
        <v>0</v>
      </c>
      <c r="K338" s="179" t="s">
        <v>133</v>
      </c>
      <c r="L338" s="184"/>
      <c r="M338" s="185" t="s">
        <v>1</v>
      </c>
      <c r="N338" s="186" t="s">
        <v>40</v>
      </c>
      <c r="O338" s="58"/>
      <c r="P338" s="149">
        <f t="shared" si="61"/>
        <v>0</v>
      </c>
      <c r="Q338" s="149">
        <v>0.01249</v>
      </c>
      <c r="R338" s="149">
        <f t="shared" si="62"/>
        <v>0.01249</v>
      </c>
      <c r="S338" s="149">
        <v>0</v>
      </c>
      <c r="T338" s="150">
        <f t="shared" si="6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1" t="s">
        <v>289</v>
      </c>
      <c r="AT338" s="151" t="s">
        <v>190</v>
      </c>
      <c r="AU338" s="151" t="s">
        <v>135</v>
      </c>
      <c r="AY338" s="17" t="s">
        <v>126</v>
      </c>
      <c r="BE338" s="152">
        <f t="shared" si="64"/>
        <v>0</v>
      </c>
      <c r="BF338" s="152">
        <f t="shared" si="65"/>
        <v>0</v>
      </c>
      <c r="BG338" s="152">
        <f t="shared" si="66"/>
        <v>0</v>
      </c>
      <c r="BH338" s="152">
        <f t="shared" si="67"/>
        <v>0</v>
      </c>
      <c r="BI338" s="152">
        <f t="shared" si="68"/>
        <v>0</v>
      </c>
      <c r="BJ338" s="17" t="s">
        <v>135</v>
      </c>
      <c r="BK338" s="152">
        <f t="shared" si="69"/>
        <v>0</v>
      </c>
      <c r="BL338" s="17" t="s">
        <v>212</v>
      </c>
      <c r="BM338" s="151" t="s">
        <v>777</v>
      </c>
    </row>
    <row r="339" spans="1:65" s="2" customFormat="1" ht="24.2" customHeight="1">
      <c r="A339" s="32"/>
      <c r="B339" s="139"/>
      <c r="C339" s="140" t="s">
        <v>778</v>
      </c>
      <c r="D339" s="140" t="s">
        <v>129</v>
      </c>
      <c r="E339" s="141" t="s">
        <v>779</v>
      </c>
      <c r="F339" s="142" t="s">
        <v>780</v>
      </c>
      <c r="G339" s="143" t="s">
        <v>203</v>
      </c>
      <c r="H339" s="144">
        <v>1</v>
      </c>
      <c r="I339" s="145"/>
      <c r="J339" s="146">
        <f t="shared" si="60"/>
        <v>0</v>
      </c>
      <c r="K339" s="142" t="s">
        <v>133</v>
      </c>
      <c r="L339" s="33"/>
      <c r="M339" s="147" t="s">
        <v>1</v>
      </c>
      <c r="N339" s="148" t="s">
        <v>40</v>
      </c>
      <c r="O339" s="58"/>
      <c r="P339" s="149">
        <f t="shared" si="61"/>
        <v>0</v>
      </c>
      <c r="Q339" s="149">
        <v>0.00528</v>
      </c>
      <c r="R339" s="149">
        <f t="shared" si="62"/>
        <v>0.00528</v>
      </c>
      <c r="S339" s="149">
        <v>0</v>
      </c>
      <c r="T339" s="150">
        <f t="shared" si="6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1" t="s">
        <v>212</v>
      </c>
      <c r="AT339" s="151" t="s">
        <v>129</v>
      </c>
      <c r="AU339" s="151" t="s">
        <v>135</v>
      </c>
      <c r="AY339" s="17" t="s">
        <v>126</v>
      </c>
      <c r="BE339" s="152">
        <f t="shared" si="64"/>
        <v>0</v>
      </c>
      <c r="BF339" s="152">
        <f t="shared" si="65"/>
        <v>0</v>
      </c>
      <c r="BG339" s="152">
        <f t="shared" si="66"/>
        <v>0</v>
      </c>
      <c r="BH339" s="152">
        <f t="shared" si="67"/>
        <v>0</v>
      </c>
      <c r="BI339" s="152">
        <f t="shared" si="68"/>
        <v>0</v>
      </c>
      <c r="BJ339" s="17" t="s">
        <v>135</v>
      </c>
      <c r="BK339" s="152">
        <f t="shared" si="69"/>
        <v>0</v>
      </c>
      <c r="BL339" s="17" t="s">
        <v>212</v>
      </c>
      <c r="BM339" s="151" t="s">
        <v>781</v>
      </c>
    </row>
    <row r="340" spans="1:65" s="2" customFormat="1" ht="24.2" customHeight="1">
      <c r="A340" s="32"/>
      <c r="B340" s="139"/>
      <c r="C340" s="140" t="s">
        <v>782</v>
      </c>
      <c r="D340" s="140" t="s">
        <v>129</v>
      </c>
      <c r="E340" s="141" t="s">
        <v>783</v>
      </c>
      <c r="F340" s="142" t="s">
        <v>784</v>
      </c>
      <c r="G340" s="143" t="s">
        <v>240</v>
      </c>
      <c r="H340" s="144">
        <v>0.391</v>
      </c>
      <c r="I340" s="145"/>
      <c r="J340" s="146">
        <f t="shared" si="60"/>
        <v>0</v>
      </c>
      <c r="K340" s="142" t="s">
        <v>133</v>
      </c>
      <c r="L340" s="33"/>
      <c r="M340" s="147" t="s">
        <v>1</v>
      </c>
      <c r="N340" s="148" t="s">
        <v>40</v>
      </c>
      <c r="O340" s="58"/>
      <c r="P340" s="149">
        <f t="shared" si="61"/>
        <v>0</v>
      </c>
      <c r="Q340" s="149">
        <v>0</v>
      </c>
      <c r="R340" s="149">
        <f t="shared" si="62"/>
        <v>0</v>
      </c>
      <c r="S340" s="149">
        <v>0</v>
      </c>
      <c r="T340" s="150">
        <f t="shared" si="6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1" t="s">
        <v>212</v>
      </c>
      <c r="AT340" s="151" t="s">
        <v>129</v>
      </c>
      <c r="AU340" s="151" t="s">
        <v>135</v>
      </c>
      <c r="AY340" s="17" t="s">
        <v>126</v>
      </c>
      <c r="BE340" s="152">
        <f t="shared" si="64"/>
        <v>0</v>
      </c>
      <c r="BF340" s="152">
        <f t="shared" si="65"/>
        <v>0</v>
      </c>
      <c r="BG340" s="152">
        <f t="shared" si="66"/>
        <v>0</v>
      </c>
      <c r="BH340" s="152">
        <f t="shared" si="67"/>
        <v>0</v>
      </c>
      <c r="BI340" s="152">
        <f t="shared" si="68"/>
        <v>0</v>
      </c>
      <c r="BJ340" s="17" t="s">
        <v>135</v>
      </c>
      <c r="BK340" s="152">
        <f t="shared" si="69"/>
        <v>0</v>
      </c>
      <c r="BL340" s="17" t="s">
        <v>212</v>
      </c>
      <c r="BM340" s="151" t="s">
        <v>785</v>
      </c>
    </row>
    <row r="341" spans="1:65" s="2" customFormat="1" ht="24.2" customHeight="1">
      <c r="A341" s="32"/>
      <c r="B341" s="139"/>
      <c r="C341" s="140" t="s">
        <v>786</v>
      </c>
      <c r="D341" s="140" t="s">
        <v>129</v>
      </c>
      <c r="E341" s="141" t="s">
        <v>787</v>
      </c>
      <c r="F341" s="142" t="s">
        <v>788</v>
      </c>
      <c r="G341" s="143" t="s">
        <v>240</v>
      </c>
      <c r="H341" s="144">
        <v>0.391</v>
      </c>
      <c r="I341" s="145"/>
      <c r="J341" s="146">
        <f t="shared" si="60"/>
        <v>0</v>
      </c>
      <c r="K341" s="142" t="s">
        <v>133</v>
      </c>
      <c r="L341" s="33"/>
      <c r="M341" s="147" t="s">
        <v>1</v>
      </c>
      <c r="N341" s="148" t="s">
        <v>40</v>
      </c>
      <c r="O341" s="58"/>
      <c r="P341" s="149">
        <f t="shared" si="61"/>
        <v>0</v>
      </c>
      <c r="Q341" s="149">
        <v>0</v>
      </c>
      <c r="R341" s="149">
        <f t="shared" si="62"/>
        <v>0</v>
      </c>
      <c r="S341" s="149">
        <v>0</v>
      </c>
      <c r="T341" s="150">
        <f t="shared" si="6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51" t="s">
        <v>212</v>
      </c>
      <c r="AT341" s="151" t="s">
        <v>129</v>
      </c>
      <c r="AU341" s="151" t="s">
        <v>135</v>
      </c>
      <c r="AY341" s="17" t="s">
        <v>126</v>
      </c>
      <c r="BE341" s="152">
        <f t="shared" si="64"/>
        <v>0</v>
      </c>
      <c r="BF341" s="152">
        <f t="shared" si="65"/>
        <v>0</v>
      </c>
      <c r="BG341" s="152">
        <f t="shared" si="66"/>
        <v>0</v>
      </c>
      <c r="BH341" s="152">
        <f t="shared" si="67"/>
        <v>0</v>
      </c>
      <c r="BI341" s="152">
        <f t="shared" si="68"/>
        <v>0</v>
      </c>
      <c r="BJ341" s="17" t="s">
        <v>135</v>
      </c>
      <c r="BK341" s="152">
        <f t="shared" si="69"/>
        <v>0</v>
      </c>
      <c r="BL341" s="17" t="s">
        <v>212</v>
      </c>
      <c r="BM341" s="151" t="s">
        <v>789</v>
      </c>
    </row>
    <row r="342" spans="1:65" s="2" customFormat="1" ht="24.2" customHeight="1">
      <c r="A342" s="32"/>
      <c r="B342" s="139"/>
      <c r="C342" s="140" t="s">
        <v>790</v>
      </c>
      <c r="D342" s="140" t="s">
        <v>129</v>
      </c>
      <c r="E342" s="141" t="s">
        <v>791</v>
      </c>
      <c r="F342" s="142" t="s">
        <v>792</v>
      </c>
      <c r="G342" s="143" t="s">
        <v>240</v>
      </c>
      <c r="H342" s="144">
        <v>0.391</v>
      </c>
      <c r="I342" s="145"/>
      <c r="J342" s="146">
        <f t="shared" si="60"/>
        <v>0</v>
      </c>
      <c r="K342" s="142" t="s">
        <v>133</v>
      </c>
      <c r="L342" s="33"/>
      <c r="M342" s="147" t="s">
        <v>1</v>
      </c>
      <c r="N342" s="148" t="s">
        <v>40</v>
      </c>
      <c r="O342" s="58"/>
      <c r="P342" s="149">
        <f t="shared" si="61"/>
        <v>0</v>
      </c>
      <c r="Q342" s="149">
        <v>0</v>
      </c>
      <c r="R342" s="149">
        <f t="shared" si="62"/>
        <v>0</v>
      </c>
      <c r="S342" s="149">
        <v>0</v>
      </c>
      <c r="T342" s="150">
        <f t="shared" si="6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1" t="s">
        <v>212</v>
      </c>
      <c r="AT342" s="151" t="s">
        <v>129</v>
      </c>
      <c r="AU342" s="151" t="s">
        <v>135</v>
      </c>
      <c r="AY342" s="17" t="s">
        <v>126</v>
      </c>
      <c r="BE342" s="152">
        <f t="shared" si="64"/>
        <v>0</v>
      </c>
      <c r="BF342" s="152">
        <f t="shared" si="65"/>
        <v>0</v>
      </c>
      <c r="BG342" s="152">
        <f t="shared" si="66"/>
        <v>0</v>
      </c>
      <c r="BH342" s="152">
        <f t="shared" si="67"/>
        <v>0</v>
      </c>
      <c r="BI342" s="152">
        <f t="shared" si="68"/>
        <v>0</v>
      </c>
      <c r="BJ342" s="17" t="s">
        <v>135</v>
      </c>
      <c r="BK342" s="152">
        <f t="shared" si="69"/>
        <v>0</v>
      </c>
      <c r="BL342" s="17" t="s">
        <v>212</v>
      </c>
      <c r="BM342" s="151" t="s">
        <v>793</v>
      </c>
    </row>
    <row r="343" spans="2:63" s="12" customFormat="1" ht="22.9" customHeight="1">
      <c r="B343" s="126"/>
      <c r="D343" s="127" t="s">
        <v>73</v>
      </c>
      <c r="E343" s="137" t="s">
        <v>794</v>
      </c>
      <c r="F343" s="137" t="s">
        <v>795</v>
      </c>
      <c r="I343" s="129"/>
      <c r="J343" s="138">
        <f>BK343</f>
        <v>0</v>
      </c>
      <c r="L343" s="126"/>
      <c r="M343" s="131"/>
      <c r="N343" s="132"/>
      <c r="O343" s="132"/>
      <c r="P343" s="133">
        <f>SUM(P344:P373)</f>
        <v>0</v>
      </c>
      <c r="Q343" s="132"/>
      <c r="R343" s="133">
        <f>SUM(R344:R373)</f>
        <v>0.08705000000000002</v>
      </c>
      <c r="S343" s="132"/>
      <c r="T343" s="134">
        <f>SUM(T344:T373)</f>
        <v>1.5555457499999998</v>
      </c>
      <c r="AR343" s="127" t="s">
        <v>135</v>
      </c>
      <c r="AT343" s="135" t="s">
        <v>73</v>
      </c>
      <c r="AU343" s="135" t="s">
        <v>82</v>
      </c>
      <c r="AY343" s="127" t="s">
        <v>126</v>
      </c>
      <c r="BK343" s="136">
        <f>SUM(BK344:BK373)</f>
        <v>0</v>
      </c>
    </row>
    <row r="344" spans="1:65" s="2" customFormat="1" ht="24">
      <c r="A344" s="32"/>
      <c r="B344" s="139"/>
      <c r="C344" s="140" t="s">
        <v>796</v>
      </c>
      <c r="D344" s="140" t="s">
        <v>129</v>
      </c>
      <c r="E344" s="141" t="s">
        <v>797</v>
      </c>
      <c r="F344" s="142" t="s">
        <v>1130</v>
      </c>
      <c r="G344" s="143" t="s">
        <v>179</v>
      </c>
      <c r="H344" s="144">
        <v>2.4</v>
      </c>
      <c r="I344" s="145"/>
      <c r="J344" s="146">
        <f>ROUND(I344*H344,2)</f>
        <v>0</v>
      </c>
      <c r="K344" s="142" t="s">
        <v>1</v>
      </c>
      <c r="L344" s="33"/>
      <c r="M344" s="147" t="s">
        <v>1</v>
      </c>
      <c r="N344" s="148" t="s">
        <v>40</v>
      </c>
      <c r="O344" s="58"/>
      <c r="P344" s="149">
        <f>O344*H344</f>
        <v>0</v>
      </c>
      <c r="Q344" s="149">
        <v>0</v>
      </c>
      <c r="R344" s="149">
        <f>Q344*H344</f>
        <v>0</v>
      </c>
      <c r="S344" s="149">
        <v>0</v>
      </c>
      <c r="T344" s="150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51" t="s">
        <v>212</v>
      </c>
      <c r="AT344" s="151" t="s">
        <v>129</v>
      </c>
      <c r="AU344" s="151" t="s">
        <v>135</v>
      </c>
      <c r="AY344" s="17" t="s">
        <v>126</v>
      </c>
      <c r="BE344" s="152">
        <f>IF(N344="základní",J344,0)</f>
        <v>0</v>
      </c>
      <c r="BF344" s="152">
        <f>IF(N344="snížená",J344,0)</f>
        <v>0</v>
      </c>
      <c r="BG344" s="152">
        <f>IF(N344="zákl. přenesená",J344,0)</f>
        <v>0</v>
      </c>
      <c r="BH344" s="152">
        <f>IF(N344="sníž. přenesená",J344,0)</f>
        <v>0</v>
      </c>
      <c r="BI344" s="152">
        <f>IF(N344="nulová",J344,0)</f>
        <v>0</v>
      </c>
      <c r="BJ344" s="17" t="s">
        <v>135</v>
      </c>
      <c r="BK344" s="152">
        <f>ROUND(I344*H344,2)</f>
        <v>0</v>
      </c>
      <c r="BL344" s="17" t="s">
        <v>212</v>
      </c>
      <c r="BM344" s="151" t="s">
        <v>798</v>
      </c>
    </row>
    <row r="345" spans="1:65" s="2" customFormat="1" ht="24.2" customHeight="1">
      <c r="A345" s="32"/>
      <c r="B345" s="139"/>
      <c r="C345" s="140" t="s">
        <v>799</v>
      </c>
      <c r="D345" s="140" t="s">
        <v>129</v>
      </c>
      <c r="E345" s="141" t="s">
        <v>800</v>
      </c>
      <c r="F345" s="142" t="s">
        <v>1131</v>
      </c>
      <c r="G345" s="143" t="s">
        <v>179</v>
      </c>
      <c r="H345" s="144">
        <v>2.4</v>
      </c>
      <c r="I345" s="145"/>
      <c r="J345" s="146">
        <f>ROUND(I345*H345,2)</f>
        <v>0</v>
      </c>
      <c r="K345" s="142" t="s">
        <v>1</v>
      </c>
      <c r="L345" s="33"/>
      <c r="M345" s="147" t="s">
        <v>1</v>
      </c>
      <c r="N345" s="148" t="s">
        <v>40</v>
      </c>
      <c r="O345" s="58"/>
      <c r="P345" s="149">
        <f>O345*H345</f>
        <v>0</v>
      </c>
      <c r="Q345" s="149">
        <v>0</v>
      </c>
      <c r="R345" s="149">
        <f>Q345*H345</f>
        <v>0</v>
      </c>
      <c r="S345" s="149">
        <v>0</v>
      </c>
      <c r="T345" s="150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51" t="s">
        <v>212</v>
      </c>
      <c r="AT345" s="151" t="s">
        <v>129</v>
      </c>
      <c r="AU345" s="151" t="s">
        <v>135</v>
      </c>
      <c r="AY345" s="17" t="s">
        <v>126</v>
      </c>
      <c r="BE345" s="152">
        <f>IF(N345="základní",J345,0)</f>
        <v>0</v>
      </c>
      <c r="BF345" s="152">
        <f>IF(N345="snížená",J345,0)</f>
        <v>0</v>
      </c>
      <c r="BG345" s="152">
        <f>IF(N345="zákl. přenesená",J345,0)</f>
        <v>0</v>
      </c>
      <c r="BH345" s="152">
        <f>IF(N345="sníž. přenesená",J345,0)</f>
        <v>0</v>
      </c>
      <c r="BI345" s="152">
        <f>IF(N345="nulová",J345,0)</f>
        <v>0</v>
      </c>
      <c r="BJ345" s="17" t="s">
        <v>135</v>
      </c>
      <c r="BK345" s="152">
        <f>ROUND(I345*H345,2)</f>
        <v>0</v>
      </c>
      <c r="BL345" s="17" t="s">
        <v>212</v>
      </c>
      <c r="BM345" s="151" t="s">
        <v>801</v>
      </c>
    </row>
    <row r="346" spans="1:65" s="2" customFormat="1" ht="16.5" customHeight="1">
      <c r="A346" s="32"/>
      <c r="B346" s="139"/>
      <c r="C346" s="140" t="s">
        <v>802</v>
      </c>
      <c r="D346" s="140" t="s">
        <v>129</v>
      </c>
      <c r="E346" s="141" t="s">
        <v>803</v>
      </c>
      <c r="F346" s="142" t="s">
        <v>804</v>
      </c>
      <c r="G346" s="143" t="s">
        <v>413</v>
      </c>
      <c r="H346" s="144">
        <v>1</v>
      </c>
      <c r="I346" s="145"/>
      <c r="J346" s="146">
        <f>ROUND(I346*H346,2)</f>
        <v>0</v>
      </c>
      <c r="K346" s="142" t="s">
        <v>1</v>
      </c>
      <c r="L346" s="33"/>
      <c r="M346" s="147" t="s">
        <v>1</v>
      </c>
      <c r="N346" s="148" t="s">
        <v>40</v>
      </c>
      <c r="O346" s="58"/>
      <c r="P346" s="149">
        <f>O346*H346</f>
        <v>0</v>
      </c>
      <c r="Q346" s="149">
        <v>0</v>
      </c>
      <c r="R346" s="149">
        <f>Q346*H346</f>
        <v>0</v>
      </c>
      <c r="S346" s="149">
        <v>0</v>
      </c>
      <c r="T346" s="150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51" t="s">
        <v>212</v>
      </c>
      <c r="AT346" s="151" t="s">
        <v>129</v>
      </c>
      <c r="AU346" s="151" t="s">
        <v>135</v>
      </c>
      <c r="AY346" s="17" t="s">
        <v>126</v>
      </c>
      <c r="BE346" s="152">
        <f>IF(N346="základní",J346,0)</f>
        <v>0</v>
      </c>
      <c r="BF346" s="152">
        <f>IF(N346="snížená",J346,0)</f>
        <v>0</v>
      </c>
      <c r="BG346" s="152">
        <f>IF(N346="zákl. přenesená",J346,0)</f>
        <v>0</v>
      </c>
      <c r="BH346" s="152">
        <f>IF(N346="sníž. přenesená",J346,0)</f>
        <v>0</v>
      </c>
      <c r="BI346" s="152">
        <f>IF(N346="nulová",J346,0)</f>
        <v>0</v>
      </c>
      <c r="BJ346" s="17" t="s">
        <v>135</v>
      </c>
      <c r="BK346" s="152">
        <f>ROUND(I346*H346,2)</f>
        <v>0</v>
      </c>
      <c r="BL346" s="17" t="s">
        <v>212</v>
      </c>
      <c r="BM346" s="151" t="s">
        <v>805</v>
      </c>
    </row>
    <row r="347" spans="1:65" s="2" customFormat="1" ht="16.5" customHeight="1">
      <c r="A347" s="32"/>
      <c r="B347" s="139"/>
      <c r="C347" s="140" t="s">
        <v>806</v>
      </c>
      <c r="D347" s="140" t="s">
        <v>129</v>
      </c>
      <c r="E347" s="141" t="s">
        <v>807</v>
      </c>
      <c r="F347" s="142" t="s">
        <v>808</v>
      </c>
      <c r="G347" s="143" t="s">
        <v>413</v>
      </c>
      <c r="H347" s="144">
        <v>1</v>
      </c>
      <c r="I347" s="145"/>
      <c r="J347" s="146">
        <f>ROUND(I347*H347,2)</f>
        <v>0</v>
      </c>
      <c r="K347" s="142" t="s">
        <v>1</v>
      </c>
      <c r="L347" s="33"/>
      <c r="M347" s="147" t="s">
        <v>1</v>
      </c>
      <c r="N347" s="148" t="s">
        <v>40</v>
      </c>
      <c r="O347" s="58"/>
      <c r="P347" s="149">
        <f>O347*H347</f>
        <v>0</v>
      </c>
      <c r="Q347" s="149">
        <v>0</v>
      </c>
      <c r="R347" s="149">
        <f>Q347*H347</f>
        <v>0</v>
      </c>
      <c r="S347" s="149">
        <v>0</v>
      </c>
      <c r="T347" s="150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1" t="s">
        <v>212</v>
      </c>
      <c r="AT347" s="151" t="s">
        <v>129</v>
      </c>
      <c r="AU347" s="151" t="s">
        <v>135</v>
      </c>
      <c r="AY347" s="17" t="s">
        <v>126</v>
      </c>
      <c r="BE347" s="152">
        <f>IF(N347="základní",J347,0)</f>
        <v>0</v>
      </c>
      <c r="BF347" s="152">
        <f>IF(N347="snížená",J347,0)</f>
        <v>0</v>
      </c>
      <c r="BG347" s="152">
        <f>IF(N347="zákl. přenesená",J347,0)</f>
        <v>0</v>
      </c>
      <c r="BH347" s="152">
        <f>IF(N347="sníž. přenesená",J347,0)</f>
        <v>0</v>
      </c>
      <c r="BI347" s="152">
        <f>IF(N347="nulová",J347,0)</f>
        <v>0</v>
      </c>
      <c r="BJ347" s="17" t="s">
        <v>135</v>
      </c>
      <c r="BK347" s="152">
        <f>ROUND(I347*H347,2)</f>
        <v>0</v>
      </c>
      <c r="BL347" s="17" t="s">
        <v>212</v>
      </c>
      <c r="BM347" s="151" t="s">
        <v>809</v>
      </c>
    </row>
    <row r="348" spans="1:65" s="2" customFormat="1" ht="24.2" customHeight="1">
      <c r="A348" s="32"/>
      <c r="B348" s="139"/>
      <c r="C348" s="140" t="s">
        <v>810</v>
      </c>
      <c r="D348" s="140" t="s">
        <v>129</v>
      </c>
      <c r="E348" s="141" t="s">
        <v>811</v>
      </c>
      <c r="F348" s="142" t="s">
        <v>812</v>
      </c>
      <c r="G348" s="143" t="s">
        <v>132</v>
      </c>
      <c r="H348" s="144">
        <v>22.97</v>
      </c>
      <c r="I348" s="145"/>
      <c r="J348" s="146">
        <f>ROUND(I348*H348,2)</f>
        <v>0</v>
      </c>
      <c r="K348" s="142" t="s">
        <v>133</v>
      </c>
      <c r="L348" s="33"/>
      <c r="M348" s="147" t="s">
        <v>1</v>
      </c>
      <c r="N348" s="148" t="s">
        <v>40</v>
      </c>
      <c r="O348" s="58"/>
      <c r="P348" s="149">
        <f>O348*H348</f>
        <v>0</v>
      </c>
      <c r="Q348" s="149">
        <v>0</v>
      </c>
      <c r="R348" s="149">
        <f>Q348*H348</f>
        <v>0</v>
      </c>
      <c r="S348" s="149">
        <v>0.02465</v>
      </c>
      <c r="T348" s="150">
        <f>S348*H348</f>
        <v>0.5662105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1" t="s">
        <v>212</v>
      </c>
      <c r="AT348" s="151" t="s">
        <v>129</v>
      </c>
      <c r="AU348" s="151" t="s">
        <v>135</v>
      </c>
      <c r="AY348" s="17" t="s">
        <v>126</v>
      </c>
      <c r="BE348" s="152">
        <f>IF(N348="základní",J348,0)</f>
        <v>0</v>
      </c>
      <c r="BF348" s="152">
        <f>IF(N348="snížená",J348,0)</f>
        <v>0</v>
      </c>
      <c r="BG348" s="152">
        <f>IF(N348="zákl. přenesená",J348,0)</f>
        <v>0</v>
      </c>
      <c r="BH348" s="152">
        <f>IF(N348="sníž. přenesená",J348,0)</f>
        <v>0</v>
      </c>
      <c r="BI348" s="152">
        <f>IF(N348="nulová",J348,0)</f>
        <v>0</v>
      </c>
      <c r="BJ348" s="17" t="s">
        <v>135</v>
      </c>
      <c r="BK348" s="152">
        <f>ROUND(I348*H348,2)</f>
        <v>0</v>
      </c>
      <c r="BL348" s="17" t="s">
        <v>212</v>
      </c>
      <c r="BM348" s="151" t="s">
        <v>813</v>
      </c>
    </row>
    <row r="349" spans="2:51" s="15" customFormat="1" ht="12">
      <c r="B349" s="170"/>
      <c r="D349" s="154" t="s">
        <v>137</v>
      </c>
      <c r="E349" s="171" t="s">
        <v>1</v>
      </c>
      <c r="F349" s="172" t="s">
        <v>814</v>
      </c>
      <c r="H349" s="171" t="s">
        <v>1</v>
      </c>
      <c r="I349" s="173"/>
      <c r="L349" s="170"/>
      <c r="M349" s="174"/>
      <c r="N349" s="175"/>
      <c r="O349" s="175"/>
      <c r="P349" s="175"/>
      <c r="Q349" s="175"/>
      <c r="R349" s="175"/>
      <c r="S349" s="175"/>
      <c r="T349" s="176"/>
      <c r="AT349" s="171" t="s">
        <v>137</v>
      </c>
      <c r="AU349" s="171" t="s">
        <v>135</v>
      </c>
      <c r="AV349" s="15" t="s">
        <v>82</v>
      </c>
      <c r="AW349" s="15" t="s">
        <v>30</v>
      </c>
      <c r="AX349" s="15" t="s">
        <v>74</v>
      </c>
      <c r="AY349" s="171" t="s">
        <v>126</v>
      </c>
    </row>
    <row r="350" spans="2:51" s="13" customFormat="1" ht="12">
      <c r="B350" s="153"/>
      <c r="D350" s="154" t="s">
        <v>137</v>
      </c>
      <c r="E350" s="155" t="s">
        <v>1</v>
      </c>
      <c r="F350" s="156" t="s">
        <v>815</v>
      </c>
      <c r="H350" s="157">
        <v>22.97</v>
      </c>
      <c r="I350" s="158"/>
      <c r="L350" s="153"/>
      <c r="M350" s="159"/>
      <c r="N350" s="160"/>
      <c r="O350" s="160"/>
      <c r="P350" s="160"/>
      <c r="Q350" s="160"/>
      <c r="R350" s="160"/>
      <c r="S350" s="160"/>
      <c r="T350" s="161"/>
      <c r="AT350" s="155" t="s">
        <v>137</v>
      </c>
      <c r="AU350" s="155" t="s">
        <v>135</v>
      </c>
      <c r="AV350" s="13" t="s">
        <v>135</v>
      </c>
      <c r="AW350" s="13" t="s">
        <v>30</v>
      </c>
      <c r="AX350" s="13" t="s">
        <v>82</v>
      </c>
      <c r="AY350" s="155" t="s">
        <v>126</v>
      </c>
    </row>
    <row r="351" spans="1:65" s="2" customFormat="1" ht="24.2" customHeight="1">
      <c r="A351" s="32"/>
      <c r="B351" s="139"/>
      <c r="C351" s="140" t="s">
        <v>816</v>
      </c>
      <c r="D351" s="140" t="s">
        <v>129</v>
      </c>
      <c r="E351" s="141" t="s">
        <v>817</v>
      </c>
      <c r="F351" s="142" t="s">
        <v>818</v>
      </c>
      <c r="G351" s="143" t="s">
        <v>132</v>
      </c>
      <c r="H351" s="144">
        <v>22.97</v>
      </c>
      <c r="I351" s="145"/>
      <c r="J351" s="146">
        <f>ROUND(I351*H351,2)</f>
        <v>0</v>
      </c>
      <c r="K351" s="142" t="s">
        <v>133</v>
      </c>
      <c r="L351" s="33"/>
      <c r="M351" s="147" t="s">
        <v>1</v>
      </c>
      <c r="N351" s="148" t="s">
        <v>40</v>
      </c>
      <c r="O351" s="58"/>
      <c r="P351" s="149">
        <f>O351*H351</f>
        <v>0</v>
      </c>
      <c r="Q351" s="149">
        <v>0</v>
      </c>
      <c r="R351" s="149">
        <f>Q351*H351</f>
        <v>0</v>
      </c>
      <c r="S351" s="149">
        <v>0.008</v>
      </c>
      <c r="T351" s="150">
        <f>S351*H351</f>
        <v>0.18376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1" t="s">
        <v>212</v>
      </c>
      <c r="AT351" s="151" t="s">
        <v>129</v>
      </c>
      <c r="AU351" s="151" t="s">
        <v>135</v>
      </c>
      <c r="AY351" s="17" t="s">
        <v>126</v>
      </c>
      <c r="BE351" s="152">
        <f>IF(N351="základní",J351,0)</f>
        <v>0</v>
      </c>
      <c r="BF351" s="152">
        <f>IF(N351="snížená",J351,0)</f>
        <v>0</v>
      </c>
      <c r="BG351" s="152">
        <f>IF(N351="zákl. přenesená",J351,0)</f>
        <v>0</v>
      </c>
      <c r="BH351" s="152">
        <f>IF(N351="sníž. přenesená",J351,0)</f>
        <v>0</v>
      </c>
      <c r="BI351" s="152">
        <f>IF(N351="nulová",J351,0)</f>
        <v>0</v>
      </c>
      <c r="BJ351" s="17" t="s">
        <v>135</v>
      </c>
      <c r="BK351" s="152">
        <f>ROUND(I351*H351,2)</f>
        <v>0</v>
      </c>
      <c r="BL351" s="17" t="s">
        <v>212</v>
      </c>
      <c r="BM351" s="151" t="s">
        <v>819</v>
      </c>
    </row>
    <row r="352" spans="1:65" s="2" customFormat="1" ht="24.2" customHeight="1">
      <c r="A352" s="32"/>
      <c r="B352" s="139"/>
      <c r="C352" s="140" t="s">
        <v>820</v>
      </c>
      <c r="D352" s="140" t="s">
        <v>129</v>
      </c>
      <c r="E352" s="141" t="s">
        <v>821</v>
      </c>
      <c r="F352" s="142" t="s">
        <v>822</v>
      </c>
      <c r="G352" s="143" t="s">
        <v>132</v>
      </c>
      <c r="H352" s="144">
        <v>4.085</v>
      </c>
      <c r="I352" s="145"/>
      <c r="J352" s="146">
        <f>ROUND(I352*H352,2)</f>
        <v>0</v>
      </c>
      <c r="K352" s="142" t="s">
        <v>133</v>
      </c>
      <c r="L352" s="33"/>
      <c r="M352" s="147" t="s">
        <v>1</v>
      </c>
      <c r="N352" s="148" t="s">
        <v>40</v>
      </c>
      <c r="O352" s="58"/>
      <c r="P352" s="149">
        <f>O352*H352</f>
        <v>0</v>
      </c>
      <c r="Q352" s="149">
        <v>0</v>
      </c>
      <c r="R352" s="149">
        <f>Q352*H352</f>
        <v>0</v>
      </c>
      <c r="S352" s="149">
        <v>0.02465</v>
      </c>
      <c r="T352" s="150">
        <f>S352*H352</f>
        <v>0.10069524999999999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1" t="s">
        <v>212</v>
      </c>
      <c r="AT352" s="151" t="s">
        <v>129</v>
      </c>
      <c r="AU352" s="151" t="s">
        <v>135</v>
      </c>
      <c r="AY352" s="17" t="s">
        <v>126</v>
      </c>
      <c r="BE352" s="152">
        <f>IF(N352="základní",J352,0)</f>
        <v>0</v>
      </c>
      <c r="BF352" s="152">
        <f>IF(N352="snížená",J352,0)</f>
        <v>0</v>
      </c>
      <c r="BG352" s="152">
        <f>IF(N352="zákl. přenesená",J352,0)</f>
        <v>0</v>
      </c>
      <c r="BH352" s="152">
        <f>IF(N352="sníž. přenesená",J352,0)</f>
        <v>0</v>
      </c>
      <c r="BI352" s="152">
        <f>IF(N352="nulová",J352,0)</f>
        <v>0</v>
      </c>
      <c r="BJ352" s="17" t="s">
        <v>135</v>
      </c>
      <c r="BK352" s="152">
        <f>ROUND(I352*H352,2)</f>
        <v>0</v>
      </c>
      <c r="BL352" s="17" t="s">
        <v>212</v>
      </c>
      <c r="BM352" s="151" t="s">
        <v>823</v>
      </c>
    </row>
    <row r="353" spans="2:51" s="15" customFormat="1" ht="12">
      <c r="B353" s="170"/>
      <c r="D353" s="154" t="s">
        <v>137</v>
      </c>
      <c r="E353" s="171" t="s">
        <v>1</v>
      </c>
      <c r="F353" s="172" t="s">
        <v>814</v>
      </c>
      <c r="H353" s="171" t="s">
        <v>1</v>
      </c>
      <c r="I353" s="173"/>
      <c r="L353" s="170"/>
      <c r="M353" s="174"/>
      <c r="N353" s="175"/>
      <c r="O353" s="175"/>
      <c r="P353" s="175"/>
      <c r="Q353" s="175"/>
      <c r="R353" s="175"/>
      <c r="S353" s="175"/>
      <c r="T353" s="176"/>
      <c r="AT353" s="171" t="s">
        <v>137</v>
      </c>
      <c r="AU353" s="171" t="s">
        <v>135</v>
      </c>
      <c r="AV353" s="15" t="s">
        <v>82</v>
      </c>
      <c r="AW353" s="15" t="s">
        <v>30</v>
      </c>
      <c r="AX353" s="15" t="s">
        <v>74</v>
      </c>
      <c r="AY353" s="171" t="s">
        <v>126</v>
      </c>
    </row>
    <row r="354" spans="2:51" s="13" customFormat="1" ht="12">
      <c r="B354" s="153"/>
      <c r="D354" s="154" t="s">
        <v>137</v>
      </c>
      <c r="E354" s="155" t="s">
        <v>1</v>
      </c>
      <c r="F354" s="156" t="s">
        <v>824</v>
      </c>
      <c r="H354" s="157">
        <v>4.085</v>
      </c>
      <c r="I354" s="158"/>
      <c r="L354" s="153"/>
      <c r="M354" s="159"/>
      <c r="N354" s="160"/>
      <c r="O354" s="160"/>
      <c r="P354" s="160"/>
      <c r="Q354" s="160"/>
      <c r="R354" s="160"/>
      <c r="S354" s="160"/>
      <c r="T354" s="161"/>
      <c r="AT354" s="155" t="s">
        <v>137</v>
      </c>
      <c r="AU354" s="155" t="s">
        <v>135</v>
      </c>
      <c r="AV354" s="13" t="s">
        <v>135</v>
      </c>
      <c r="AW354" s="13" t="s">
        <v>30</v>
      </c>
      <c r="AX354" s="13" t="s">
        <v>82</v>
      </c>
      <c r="AY354" s="155" t="s">
        <v>126</v>
      </c>
    </row>
    <row r="355" spans="1:65" s="2" customFormat="1" ht="24.2" customHeight="1">
      <c r="A355" s="32"/>
      <c r="B355" s="139"/>
      <c r="C355" s="140" t="s">
        <v>825</v>
      </c>
      <c r="D355" s="140" t="s">
        <v>129</v>
      </c>
      <c r="E355" s="141" t="s">
        <v>826</v>
      </c>
      <c r="F355" s="142" t="s">
        <v>827</v>
      </c>
      <c r="G355" s="143" t="s">
        <v>132</v>
      </c>
      <c r="H355" s="144">
        <v>4.085</v>
      </c>
      <c r="I355" s="145"/>
      <c r="J355" s="146">
        <f aca="true" t="shared" si="70" ref="J355:J373">ROUND(I355*H355,2)</f>
        <v>0</v>
      </c>
      <c r="K355" s="142" t="s">
        <v>133</v>
      </c>
      <c r="L355" s="33"/>
      <c r="M355" s="147" t="s">
        <v>1</v>
      </c>
      <c r="N355" s="148" t="s">
        <v>40</v>
      </c>
      <c r="O355" s="58"/>
      <c r="P355" s="149">
        <f aca="true" t="shared" si="71" ref="P355:P373">O355*H355</f>
        <v>0</v>
      </c>
      <c r="Q355" s="149">
        <v>0</v>
      </c>
      <c r="R355" s="149">
        <f aca="true" t="shared" si="72" ref="R355:R373">Q355*H355</f>
        <v>0</v>
      </c>
      <c r="S355" s="149">
        <v>0.008</v>
      </c>
      <c r="T355" s="150">
        <f aca="true" t="shared" si="73" ref="T355:T373">S355*H355</f>
        <v>0.03268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1" t="s">
        <v>212</v>
      </c>
      <c r="AT355" s="151" t="s">
        <v>129</v>
      </c>
      <c r="AU355" s="151" t="s">
        <v>135</v>
      </c>
      <c r="AY355" s="17" t="s">
        <v>126</v>
      </c>
      <c r="BE355" s="152">
        <f aca="true" t="shared" si="74" ref="BE355:BE373">IF(N355="základní",J355,0)</f>
        <v>0</v>
      </c>
      <c r="BF355" s="152">
        <f aca="true" t="shared" si="75" ref="BF355:BF373">IF(N355="snížená",J355,0)</f>
        <v>0</v>
      </c>
      <c r="BG355" s="152">
        <f aca="true" t="shared" si="76" ref="BG355:BG373">IF(N355="zákl. přenesená",J355,0)</f>
        <v>0</v>
      </c>
      <c r="BH355" s="152">
        <f aca="true" t="shared" si="77" ref="BH355:BH373">IF(N355="sníž. přenesená",J355,0)</f>
        <v>0</v>
      </c>
      <c r="BI355" s="152">
        <f aca="true" t="shared" si="78" ref="BI355:BI373">IF(N355="nulová",J355,0)</f>
        <v>0</v>
      </c>
      <c r="BJ355" s="17" t="s">
        <v>135</v>
      </c>
      <c r="BK355" s="152">
        <f aca="true" t="shared" si="79" ref="BK355:BK373">ROUND(I355*H355,2)</f>
        <v>0</v>
      </c>
      <c r="BL355" s="17" t="s">
        <v>212</v>
      </c>
      <c r="BM355" s="151" t="s">
        <v>828</v>
      </c>
    </row>
    <row r="356" spans="1:65" s="2" customFormat="1" ht="16.5" customHeight="1">
      <c r="A356" s="32"/>
      <c r="B356" s="139"/>
      <c r="C356" s="140" t="s">
        <v>829</v>
      </c>
      <c r="D356" s="140" t="s">
        <v>129</v>
      </c>
      <c r="E356" s="141" t="s">
        <v>830</v>
      </c>
      <c r="F356" s="142" t="s">
        <v>831</v>
      </c>
      <c r="G356" s="143" t="s">
        <v>203</v>
      </c>
      <c r="H356" s="144">
        <v>1</v>
      </c>
      <c r="I356" s="145"/>
      <c r="J356" s="146">
        <f t="shared" si="70"/>
        <v>0</v>
      </c>
      <c r="K356" s="142" t="s">
        <v>133</v>
      </c>
      <c r="L356" s="33"/>
      <c r="M356" s="147" t="s">
        <v>1</v>
      </c>
      <c r="N356" s="148" t="s">
        <v>40</v>
      </c>
      <c r="O356" s="58"/>
      <c r="P356" s="149">
        <f t="shared" si="71"/>
        <v>0</v>
      </c>
      <c r="Q356" s="149">
        <v>0</v>
      </c>
      <c r="R356" s="149">
        <f t="shared" si="72"/>
        <v>0</v>
      </c>
      <c r="S356" s="149">
        <v>0.001</v>
      </c>
      <c r="T356" s="150">
        <f t="shared" si="73"/>
        <v>0.001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1" t="s">
        <v>212</v>
      </c>
      <c r="AT356" s="151" t="s">
        <v>129</v>
      </c>
      <c r="AU356" s="151" t="s">
        <v>135</v>
      </c>
      <c r="AY356" s="17" t="s">
        <v>126</v>
      </c>
      <c r="BE356" s="152">
        <f t="shared" si="74"/>
        <v>0</v>
      </c>
      <c r="BF356" s="152">
        <f t="shared" si="75"/>
        <v>0</v>
      </c>
      <c r="BG356" s="152">
        <f t="shared" si="76"/>
        <v>0</v>
      </c>
      <c r="BH356" s="152">
        <f t="shared" si="77"/>
        <v>0</v>
      </c>
      <c r="BI356" s="152">
        <f t="shared" si="78"/>
        <v>0</v>
      </c>
      <c r="BJ356" s="17" t="s">
        <v>135</v>
      </c>
      <c r="BK356" s="152">
        <f t="shared" si="79"/>
        <v>0</v>
      </c>
      <c r="BL356" s="17" t="s">
        <v>212</v>
      </c>
      <c r="BM356" s="151" t="s">
        <v>832</v>
      </c>
    </row>
    <row r="357" spans="1:65" s="2" customFormat="1" ht="24.2" customHeight="1">
      <c r="A357" s="32"/>
      <c r="B357" s="139"/>
      <c r="C357" s="140" t="s">
        <v>833</v>
      </c>
      <c r="D357" s="140" t="s">
        <v>129</v>
      </c>
      <c r="E357" s="141" t="s">
        <v>834</v>
      </c>
      <c r="F357" s="142" t="s">
        <v>835</v>
      </c>
      <c r="G357" s="143" t="s">
        <v>203</v>
      </c>
      <c r="H357" s="144">
        <v>3</v>
      </c>
      <c r="I357" s="145"/>
      <c r="J357" s="146">
        <f t="shared" si="70"/>
        <v>0</v>
      </c>
      <c r="K357" s="142" t="s">
        <v>133</v>
      </c>
      <c r="L357" s="33"/>
      <c r="M357" s="147" t="s">
        <v>1</v>
      </c>
      <c r="N357" s="148" t="s">
        <v>40</v>
      </c>
      <c r="O357" s="58"/>
      <c r="P357" s="149">
        <f t="shared" si="71"/>
        <v>0</v>
      </c>
      <c r="Q357" s="149">
        <v>0</v>
      </c>
      <c r="R357" s="149">
        <f t="shared" si="72"/>
        <v>0</v>
      </c>
      <c r="S357" s="149">
        <v>0</v>
      </c>
      <c r="T357" s="150">
        <f t="shared" si="7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51" t="s">
        <v>212</v>
      </c>
      <c r="AT357" s="151" t="s">
        <v>129</v>
      </c>
      <c r="AU357" s="151" t="s">
        <v>135</v>
      </c>
      <c r="AY357" s="17" t="s">
        <v>126</v>
      </c>
      <c r="BE357" s="152">
        <f t="shared" si="74"/>
        <v>0</v>
      </c>
      <c r="BF357" s="152">
        <f t="shared" si="75"/>
        <v>0</v>
      </c>
      <c r="BG357" s="152">
        <f t="shared" si="76"/>
        <v>0</v>
      </c>
      <c r="BH357" s="152">
        <f t="shared" si="77"/>
        <v>0</v>
      </c>
      <c r="BI357" s="152">
        <f t="shared" si="78"/>
        <v>0</v>
      </c>
      <c r="BJ357" s="17" t="s">
        <v>135</v>
      </c>
      <c r="BK357" s="152">
        <f t="shared" si="79"/>
        <v>0</v>
      </c>
      <c r="BL357" s="17" t="s">
        <v>212</v>
      </c>
      <c r="BM357" s="151" t="s">
        <v>836</v>
      </c>
    </row>
    <row r="358" spans="1:65" s="2" customFormat="1" ht="24.2" customHeight="1">
      <c r="A358" s="32"/>
      <c r="B358" s="139"/>
      <c r="C358" s="177" t="s">
        <v>837</v>
      </c>
      <c r="D358" s="177" t="s">
        <v>190</v>
      </c>
      <c r="E358" s="178" t="s">
        <v>838</v>
      </c>
      <c r="F358" s="179" t="s">
        <v>839</v>
      </c>
      <c r="G358" s="180" t="s">
        <v>203</v>
      </c>
      <c r="H358" s="181">
        <v>1</v>
      </c>
      <c r="I358" s="182"/>
      <c r="J358" s="183">
        <f t="shared" si="70"/>
        <v>0</v>
      </c>
      <c r="K358" s="179" t="s">
        <v>133</v>
      </c>
      <c r="L358" s="184"/>
      <c r="M358" s="185" t="s">
        <v>1</v>
      </c>
      <c r="N358" s="186" t="s">
        <v>40</v>
      </c>
      <c r="O358" s="58"/>
      <c r="P358" s="149">
        <f t="shared" si="71"/>
        <v>0</v>
      </c>
      <c r="Q358" s="149">
        <v>0.0195</v>
      </c>
      <c r="R358" s="149">
        <f t="shared" si="72"/>
        <v>0.0195</v>
      </c>
      <c r="S358" s="149">
        <v>0</v>
      </c>
      <c r="T358" s="150">
        <f t="shared" si="7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51" t="s">
        <v>289</v>
      </c>
      <c r="AT358" s="151" t="s">
        <v>190</v>
      </c>
      <c r="AU358" s="151" t="s">
        <v>135</v>
      </c>
      <c r="AY358" s="17" t="s">
        <v>126</v>
      </c>
      <c r="BE358" s="152">
        <f t="shared" si="74"/>
        <v>0</v>
      </c>
      <c r="BF358" s="152">
        <f t="shared" si="75"/>
        <v>0</v>
      </c>
      <c r="BG358" s="152">
        <f t="shared" si="76"/>
        <v>0</v>
      </c>
      <c r="BH358" s="152">
        <f t="shared" si="77"/>
        <v>0</v>
      </c>
      <c r="BI358" s="152">
        <f t="shared" si="78"/>
        <v>0</v>
      </c>
      <c r="BJ358" s="17" t="s">
        <v>135</v>
      </c>
      <c r="BK358" s="152">
        <f t="shared" si="79"/>
        <v>0</v>
      </c>
      <c r="BL358" s="17" t="s">
        <v>212</v>
      </c>
      <c r="BM358" s="151" t="s">
        <v>840</v>
      </c>
    </row>
    <row r="359" spans="1:65" s="2" customFormat="1" ht="24.2" customHeight="1">
      <c r="A359" s="32"/>
      <c r="B359" s="139"/>
      <c r="C359" s="177" t="s">
        <v>841</v>
      </c>
      <c r="D359" s="177" t="s">
        <v>190</v>
      </c>
      <c r="E359" s="178" t="s">
        <v>842</v>
      </c>
      <c r="F359" s="179" t="s">
        <v>843</v>
      </c>
      <c r="G359" s="180" t="s">
        <v>203</v>
      </c>
      <c r="H359" s="181">
        <v>2</v>
      </c>
      <c r="I359" s="182"/>
      <c r="J359" s="183">
        <f t="shared" si="70"/>
        <v>0</v>
      </c>
      <c r="K359" s="179" t="s">
        <v>133</v>
      </c>
      <c r="L359" s="184"/>
      <c r="M359" s="185" t="s">
        <v>1</v>
      </c>
      <c r="N359" s="186" t="s">
        <v>40</v>
      </c>
      <c r="O359" s="58"/>
      <c r="P359" s="149">
        <f t="shared" si="71"/>
        <v>0</v>
      </c>
      <c r="Q359" s="149">
        <v>0.021</v>
      </c>
      <c r="R359" s="149">
        <f t="shared" si="72"/>
        <v>0.042</v>
      </c>
      <c r="S359" s="149">
        <v>0</v>
      </c>
      <c r="T359" s="150">
        <f t="shared" si="7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1" t="s">
        <v>289</v>
      </c>
      <c r="AT359" s="151" t="s">
        <v>190</v>
      </c>
      <c r="AU359" s="151" t="s">
        <v>135</v>
      </c>
      <c r="AY359" s="17" t="s">
        <v>126</v>
      </c>
      <c r="BE359" s="152">
        <f t="shared" si="74"/>
        <v>0</v>
      </c>
      <c r="BF359" s="152">
        <f t="shared" si="75"/>
        <v>0</v>
      </c>
      <c r="BG359" s="152">
        <f t="shared" si="76"/>
        <v>0</v>
      </c>
      <c r="BH359" s="152">
        <f t="shared" si="77"/>
        <v>0</v>
      </c>
      <c r="BI359" s="152">
        <f t="shared" si="78"/>
        <v>0</v>
      </c>
      <c r="BJ359" s="17" t="s">
        <v>135</v>
      </c>
      <c r="BK359" s="152">
        <f t="shared" si="79"/>
        <v>0</v>
      </c>
      <c r="BL359" s="17" t="s">
        <v>212</v>
      </c>
      <c r="BM359" s="151" t="s">
        <v>844</v>
      </c>
    </row>
    <row r="360" spans="1:65" s="2" customFormat="1" ht="24.2" customHeight="1">
      <c r="A360" s="32"/>
      <c r="B360" s="139"/>
      <c r="C360" s="140" t="s">
        <v>845</v>
      </c>
      <c r="D360" s="140" t="s">
        <v>129</v>
      </c>
      <c r="E360" s="141" t="s">
        <v>846</v>
      </c>
      <c r="F360" s="142" t="s">
        <v>847</v>
      </c>
      <c r="G360" s="143" t="s">
        <v>203</v>
      </c>
      <c r="H360" s="144">
        <v>1</v>
      </c>
      <c r="I360" s="145"/>
      <c r="J360" s="146">
        <f t="shared" si="70"/>
        <v>0</v>
      </c>
      <c r="K360" s="142" t="s">
        <v>133</v>
      </c>
      <c r="L360" s="33"/>
      <c r="M360" s="147" t="s">
        <v>1</v>
      </c>
      <c r="N360" s="148" t="s">
        <v>40</v>
      </c>
      <c r="O360" s="58"/>
      <c r="P360" s="149">
        <f t="shared" si="71"/>
        <v>0</v>
      </c>
      <c r="Q360" s="149">
        <v>0</v>
      </c>
      <c r="R360" s="149">
        <f t="shared" si="72"/>
        <v>0</v>
      </c>
      <c r="S360" s="149">
        <v>0</v>
      </c>
      <c r="T360" s="150">
        <f t="shared" si="7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51" t="s">
        <v>212</v>
      </c>
      <c r="AT360" s="151" t="s">
        <v>129</v>
      </c>
      <c r="AU360" s="151" t="s">
        <v>135</v>
      </c>
      <c r="AY360" s="17" t="s">
        <v>126</v>
      </c>
      <c r="BE360" s="152">
        <f t="shared" si="74"/>
        <v>0</v>
      </c>
      <c r="BF360" s="152">
        <f t="shared" si="75"/>
        <v>0</v>
      </c>
      <c r="BG360" s="152">
        <f t="shared" si="76"/>
        <v>0</v>
      </c>
      <c r="BH360" s="152">
        <f t="shared" si="77"/>
        <v>0</v>
      </c>
      <c r="BI360" s="152">
        <f t="shared" si="78"/>
        <v>0</v>
      </c>
      <c r="BJ360" s="17" t="s">
        <v>135</v>
      </c>
      <c r="BK360" s="152">
        <f t="shared" si="79"/>
        <v>0</v>
      </c>
      <c r="BL360" s="17" t="s">
        <v>212</v>
      </c>
      <c r="BM360" s="151" t="s">
        <v>848</v>
      </c>
    </row>
    <row r="361" spans="1:65" s="2" customFormat="1" ht="36">
      <c r="A361" s="32"/>
      <c r="B361" s="139"/>
      <c r="C361" s="177" t="s">
        <v>849</v>
      </c>
      <c r="D361" s="177" t="s">
        <v>190</v>
      </c>
      <c r="E361" s="178" t="s">
        <v>850</v>
      </c>
      <c r="F361" s="179" t="s">
        <v>1132</v>
      </c>
      <c r="G361" s="180" t="s">
        <v>203</v>
      </c>
      <c r="H361" s="181">
        <v>1</v>
      </c>
      <c r="I361" s="182"/>
      <c r="J361" s="183">
        <f t="shared" si="70"/>
        <v>0</v>
      </c>
      <c r="K361" s="179" t="s">
        <v>133</v>
      </c>
      <c r="L361" s="184"/>
      <c r="M361" s="185" t="s">
        <v>1</v>
      </c>
      <c r="N361" s="186" t="s">
        <v>40</v>
      </c>
      <c r="O361" s="58"/>
      <c r="P361" s="149">
        <f t="shared" si="71"/>
        <v>0</v>
      </c>
      <c r="Q361" s="149">
        <v>0.0195</v>
      </c>
      <c r="R361" s="149">
        <f t="shared" si="72"/>
        <v>0.0195</v>
      </c>
      <c r="S361" s="149">
        <v>0</v>
      </c>
      <c r="T361" s="150">
        <f t="shared" si="7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1" t="s">
        <v>289</v>
      </c>
      <c r="AT361" s="151" t="s">
        <v>190</v>
      </c>
      <c r="AU361" s="151" t="s">
        <v>135</v>
      </c>
      <c r="AY361" s="17" t="s">
        <v>126</v>
      </c>
      <c r="BE361" s="152">
        <f t="shared" si="74"/>
        <v>0</v>
      </c>
      <c r="BF361" s="152">
        <f t="shared" si="75"/>
        <v>0</v>
      </c>
      <c r="BG361" s="152">
        <f t="shared" si="76"/>
        <v>0</v>
      </c>
      <c r="BH361" s="152">
        <f t="shared" si="77"/>
        <v>0</v>
      </c>
      <c r="BI361" s="152">
        <f t="shared" si="78"/>
        <v>0</v>
      </c>
      <c r="BJ361" s="17" t="s">
        <v>135</v>
      </c>
      <c r="BK361" s="152">
        <f t="shared" si="79"/>
        <v>0</v>
      </c>
      <c r="BL361" s="17" t="s">
        <v>212</v>
      </c>
      <c r="BM361" s="151" t="s">
        <v>851</v>
      </c>
    </row>
    <row r="362" spans="1:65" s="2" customFormat="1" ht="21.75" customHeight="1">
      <c r="A362" s="32"/>
      <c r="B362" s="139"/>
      <c r="C362" s="140" t="s">
        <v>852</v>
      </c>
      <c r="D362" s="140" t="s">
        <v>129</v>
      </c>
      <c r="E362" s="141" t="s">
        <v>853</v>
      </c>
      <c r="F362" s="142" t="s">
        <v>854</v>
      </c>
      <c r="G362" s="143" t="s">
        <v>203</v>
      </c>
      <c r="H362" s="144">
        <v>3</v>
      </c>
      <c r="I362" s="145"/>
      <c r="J362" s="146">
        <f t="shared" si="70"/>
        <v>0</v>
      </c>
      <c r="K362" s="142" t="s">
        <v>133</v>
      </c>
      <c r="L362" s="33"/>
      <c r="M362" s="147" t="s">
        <v>1</v>
      </c>
      <c r="N362" s="148" t="s">
        <v>40</v>
      </c>
      <c r="O362" s="58"/>
      <c r="P362" s="149">
        <f t="shared" si="71"/>
        <v>0</v>
      </c>
      <c r="Q362" s="149">
        <v>0</v>
      </c>
      <c r="R362" s="149">
        <f t="shared" si="72"/>
        <v>0</v>
      </c>
      <c r="S362" s="149">
        <v>0</v>
      </c>
      <c r="T362" s="150">
        <f t="shared" si="7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51" t="s">
        <v>212</v>
      </c>
      <c r="AT362" s="151" t="s">
        <v>129</v>
      </c>
      <c r="AU362" s="151" t="s">
        <v>135</v>
      </c>
      <c r="AY362" s="17" t="s">
        <v>126</v>
      </c>
      <c r="BE362" s="152">
        <f t="shared" si="74"/>
        <v>0</v>
      </c>
      <c r="BF362" s="152">
        <f t="shared" si="75"/>
        <v>0</v>
      </c>
      <c r="BG362" s="152">
        <f t="shared" si="76"/>
        <v>0</v>
      </c>
      <c r="BH362" s="152">
        <f t="shared" si="77"/>
        <v>0</v>
      </c>
      <c r="BI362" s="152">
        <f t="shared" si="78"/>
        <v>0</v>
      </c>
      <c r="BJ362" s="17" t="s">
        <v>135</v>
      </c>
      <c r="BK362" s="152">
        <f t="shared" si="79"/>
        <v>0</v>
      </c>
      <c r="BL362" s="17" t="s">
        <v>212</v>
      </c>
      <c r="BM362" s="151" t="s">
        <v>855</v>
      </c>
    </row>
    <row r="363" spans="1:65" s="2" customFormat="1" ht="24.2" customHeight="1">
      <c r="A363" s="32"/>
      <c r="B363" s="139"/>
      <c r="C363" s="177" t="s">
        <v>856</v>
      </c>
      <c r="D363" s="177" t="s">
        <v>190</v>
      </c>
      <c r="E363" s="178" t="s">
        <v>857</v>
      </c>
      <c r="F363" s="179" t="s">
        <v>858</v>
      </c>
      <c r="G363" s="180" t="s">
        <v>203</v>
      </c>
      <c r="H363" s="181">
        <v>3</v>
      </c>
      <c r="I363" s="182"/>
      <c r="J363" s="183">
        <f t="shared" si="70"/>
        <v>0</v>
      </c>
      <c r="K363" s="179" t="s">
        <v>133</v>
      </c>
      <c r="L363" s="184"/>
      <c r="M363" s="185" t="s">
        <v>1</v>
      </c>
      <c r="N363" s="186" t="s">
        <v>40</v>
      </c>
      <c r="O363" s="58"/>
      <c r="P363" s="149">
        <f t="shared" si="71"/>
        <v>0</v>
      </c>
      <c r="Q363" s="149">
        <v>0.0012</v>
      </c>
      <c r="R363" s="149">
        <f t="shared" si="72"/>
        <v>0.0036</v>
      </c>
      <c r="S363" s="149">
        <v>0</v>
      </c>
      <c r="T363" s="150">
        <f t="shared" si="7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1" t="s">
        <v>289</v>
      </c>
      <c r="AT363" s="151" t="s">
        <v>190</v>
      </c>
      <c r="AU363" s="151" t="s">
        <v>135</v>
      </c>
      <c r="AY363" s="17" t="s">
        <v>126</v>
      </c>
      <c r="BE363" s="152">
        <f t="shared" si="74"/>
        <v>0</v>
      </c>
      <c r="BF363" s="152">
        <f t="shared" si="75"/>
        <v>0</v>
      </c>
      <c r="BG363" s="152">
        <f t="shared" si="76"/>
        <v>0</v>
      </c>
      <c r="BH363" s="152">
        <f t="shared" si="77"/>
        <v>0</v>
      </c>
      <c r="BI363" s="152">
        <f t="shared" si="78"/>
        <v>0</v>
      </c>
      <c r="BJ363" s="17" t="s">
        <v>135</v>
      </c>
      <c r="BK363" s="152">
        <f t="shared" si="79"/>
        <v>0</v>
      </c>
      <c r="BL363" s="17" t="s">
        <v>212</v>
      </c>
      <c r="BM363" s="151" t="s">
        <v>859</v>
      </c>
    </row>
    <row r="364" spans="1:65" s="2" customFormat="1" ht="16.5" customHeight="1">
      <c r="A364" s="32"/>
      <c r="B364" s="139"/>
      <c r="C364" s="140" t="s">
        <v>860</v>
      </c>
      <c r="D364" s="140" t="s">
        <v>129</v>
      </c>
      <c r="E364" s="141" t="s">
        <v>861</v>
      </c>
      <c r="F364" s="142" t="s">
        <v>862</v>
      </c>
      <c r="G364" s="143" t="s">
        <v>203</v>
      </c>
      <c r="H364" s="144">
        <v>1</v>
      </c>
      <c r="I364" s="145"/>
      <c r="J364" s="146">
        <f t="shared" si="70"/>
        <v>0</v>
      </c>
      <c r="K364" s="142" t="s">
        <v>133</v>
      </c>
      <c r="L364" s="33"/>
      <c r="M364" s="147" t="s">
        <v>1</v>
      </c>
      <c r="N364" s="148" t="s">
        <v>40</v>
      </c>
      <c r="O364" s="58"/>
      <c r="P364" s="149">
        <f t="shared" si="71"/>
        <v>0</v>
      </c>
      <c r="Q364" s="149">
        <v>0</v>
      </c>
      <c r="R364" s="149">
        <f t="shared" si="72"/>
        <v>0</v>
      </c>
      <c r="S364" s="149">
        <v>0</v>
      </c>
      <c r="T364" s="150">
        <f t="shared" si="7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1" t="s">
        <v>212</v>
      </c>
      <c r="AT364" s="151" t="s">
        <v>129</v>
      </c>
      <c r="AU364" s="151" t="s">
        <v>135</v>
      </c>
      <c r="AY364" s="17" t="s">
        <v>126</v>
      </c>
      <c r="BE364" s="152">
        <f t="shared" si="74"/>
        <v>0</v>
      </c>
      <c r="BF364" s="152">
        <f t="shared" si="75"/>
        <v>0</v>
      </c>
      <c r="BG364" s="152">
        <f t="shared" si="76"/>
        <v>0</v>
      </c>
      <c r="BH364" s="152">
        <f t="shared" si="77"/>
        <v>0</v>
      </c>
      <c r="BI364" s="152">
        <f t="shared" si="78"/>
        <v>0</v>
      </c>
      <c r="BJ364" s="17" t="s">
        <v>135</v>
      </c>
      <c r="BK364" s="152">
        <f t="shared" si="79"/>
        <v>0</v>
      </c>
      <c r="BL364" s="17" t="s">
        <v>212</v>
      </c>
      <c r="BM364" s="151" t="s">
        <v>863</v>
      </c>
    </row>
    <row r="365" spans="1:65" s="2" customFormat="1" ht="16.5" customHeight="1">
      <c r="A365" s="32"/>
      <c r="B365" s="139"/>
      <c r="C365" s="177" t="s">
        <v>864</v>
      </c>
      <c r="D365" s="177" t="s">
        <v>190</v>
      </c>
      <c r="E365" s="178" t="s">
        <v>865</v>
      </c>
      <c r="F365" s="179" t="s">
        <v>866</v>
      </c>
      <c r="G365" s="180" t="s">
        <v>203</v>
      </c>
      <c r="H365" s="181">
        <v>1</v>
      </c>
      <c r="I365" s="182"/>
      <c r="J365" s="183">
        <f t="shared" si="70"/>
        <v>0</v>
      </c>
      <c r="K365" s="179" t="s">
        <v>133</v>
      </c>
      <c r="L365" s="184"/>
      <c r="M365" s="185" t="s">
        <v>1</v>
      </c>
      <c r="N365" s="186" t="s">
        <v>40</v>
      </c>
      <c r="O365" s="58"/>
      <c r="P365" s="149">
        <f t="shared" si="71"/>
        <v>0</v>
      </c>
      <c r="Q365" s="149">
        <v>0.00015</v>
      </c>
      <c r="R365" s="149">
        <f t="shared" si="72"/>
        <v>0.00015</v>
      </c>
      <c r="S365" s="149">
        <v>0</v>
      </c>
      <c r="T365" s="150">
        <f t="shared" si="73"/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51" t="s">
        <v>289</v>
      </c>
      <c r="AT365" s="151" t="s">
        <v>190</v>
      </c>
      <c r="AU365" s="151" t="s">
        <v>135</v>
      </c>
      <c r="AY365" s="17" t="s">
        <v>126</v>
      </c>
      <c r="BE365" s="152">
        <f t="shared" si="74"/>
        <v>0</v>
      </c>
      <c r="BF365" s="152">
        <f t="shared" si="75"/>
        <v>0</v>
      </c>
      <c r="BG365" s="152">
        <f t="shared" si="76"/>
        <v>0</v>
      </c>
      <c r="BH365" s="152">
        <f t="shared" si="77"/>
        <v>0</v>
      </c>
      <c r="BI365" s="152">
        <f t="shared" si="78"/>
        <v>0</v>
      </c>
      <c r="BJ365" s="17" t="s">
        <v>135</v>
      </c>
      <c r="BK365" s="152">
        <f t="shared" si="79"/>
        <v>0</v>
      </c>
      <c r="BL365" s="17" t="s">
        <v>212</v>
      </c>
      <c r="BM365" s="151" t="s">
        <v>867</v>
      </c>
    </row>
    <row r="366" spans="1:65" s="2" customFormat="1" ht="21.75" customHeight="1">
      <c r="A366" s="32"/>
      <c r="B366" s="139"/>
      <c r="C366" s="140" t="s">
        <v>868</v>
      </c>
      <c r="D366" s="140" t="s">
        <v>129</v>
      </c>
      <c r="E366" s="141" t="s">
        <v>869</v>
      </c>
      <c r="F366" s="142" t="s">
        <v>870</v>
      </c>
      <c r="G366" s="143" t="s">
        <v>203</v>
      </c>
      <c r="H366" s="144">
        <v>1</v>
      </c>
      <c r="I366" s="145"/>
      <c r="J366" s="146">
        <f t="shared" si="70"/>
        <v>0</v>
      </c>
      <c r="K366" s="142" t="s">
        <v>133</v>
      </c>
      <c r="L366" s="33"/>
      <c r="M366" s="147" t="s">
        <v>1</v>
      </c>
      <c r="N366" s="148" t="s">
        <v>40</v>
      </c>
      <c r="O366" s="58"/>
      <c r="P366" s="149">
        <f t="shared" si="71"/>
        <v>0</v>
      </c>
      <c r="Q366" s="149">
        <v>0</v>
      </c>
      <c r="R366" s="149">
        <f t="shared" si="72"/>
        <v>0</v>
      </c>
      <c r="S366" s="149">
        <v>0</v>
      </c>
      <c r="T366" s="150">
        <f t="shared" si="73"/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1" t="s">
        <v>212</v>
      </c>
      <c r="AT366" s="151" t="s">
        <v>129</v>
      </c>
      <c r="AU366" s="151" t="s">
        <v>135</v>
      </c>
      <c r="AY366" s="17" t="s">
        <v>126</v>
      </c>
      <c r="BE366" s="152">
        <f t="shared" si="74"/>
        <v>0</v>
      </c>
      <c r="BF366" s="152">
        <f t="shared" si="75"/>
        <v>0</v>
      </c>
      <c r="BG366" s="152">
        <f t="shared" si="76"/>
        <v>0</v>
      </c>
      <c r="BH366" s="152">
        <f t="shared" si="77"/>
        <v>0</v>
      </c>
      <c r="BI366" s="152">
        <f t="shared" si="78"/>
        <v>0</v>
      </c>
      <c r="BJ366" s="17" t="s">
        <v>135</v>
      </c>
      <c r="BK366" s="152">
        <f t="shared" si="79"/>
        <v>0</v>
      </c>
      <c r="BL366" s="17" t="s">
        <v>212</v>
      </c>
      <c r="BM366" s="151" t="s">
        <v>871</v>
      </c>
    </row>
    <row r="367" spans="1:65" s="2" customFormat="1" ht="21.75" customHeight="1">
      <c r="A367" s="32"/>
      <c r="B367" s="139"/>
      <c r="C367" s="177" t="s">
        <v>872</v>
      </c>
      <c r="D367" s="177" t="s">
        <v>190</v>
      </c>
      <c r="E367" s="178" t="s">
        <v>873</v>
      </c>
      <c r="F367" s="179" t="s">
        <v>874</v>
      </c>
      <c r="G367" s="180" t="s">
        <v>203</v>
      </c>
      <c r="H367" s="181">
        <v>1</v>
      </c>
      <c r="I367" s="182"/>
      <c r="J367" s="183">
        <f t="shared" si="70"/>
        <v>0</v>
      </c>
      <c r="K367" s="179" t="s">
        <v>133</v>
      </c>
      <c r="L367" s="184"/>
      <c r="M367" s="185" t="s">
        <v>1</v>
      </c>
      <c r="N367" s="186" t="s">
        <v>40</v>
      </c>
      <c r="O367" s="58"/>
      <c r="P367" s="149">
        <f t="shared" si="71"/>
        <v>0</v>
      </c>
      <c r="Q367" s="149">
        <v>0.0021</v>
      </c>
      <c r="R367" s="149">
        <f t="shared" si="72"/>
        <v>0.0021</v>
      </c>
      <c r="S367" s="149">
        <v>0</v>
      </c>
      <c r="T367" s="150">
        <f t="shared" si="73"/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1" t="s">
        <v>289</v>
      </c>
      <c r="AT367" s="151" t="s">
        <v>190</v>
      </c>
      <c r="AU367" s="151" t="s">
        <v>135</v>
      </c>
      <c r="AY367" s="17" t="s">
        <v>126</v>
      </c>
      <c r="BE367" s="152">
        <f t="shared" si="74"/>
        <v>0</v>
      </c>
      <c r="BF367" s="152">
        <f t="shared" si="75"/>
        <v>0</v>
      </c>
      <c r="BG367" s="152">
        <f t="shared" si="76"/>
        <v>0</v>
      </c>
      <c r="BH367" s="152">
        <f t="shared" si="77"/>
        <v>0</v>
      </c>
      <c r="BI367" s="152">
        <f t="shared" si="78"/>
        <v>0</v>
      </c>
      <c r="BJ367" s="17" t="s">
        <v>135</v>
      </c>
      <c r="BK367" s="152">
        <f t="shared" si="79"/>
        <v>0</v>
      </c>
      <c r="BL367" s="17" t="s">
        <v>212</v>
      </c>
      <c r="BM367" s="151" t="s">
        <v>875</v>
      </c>
    </row>
    <row r="368" spans="1:65" s="2" customFormat="1" ht="24.2" customHeight="1">
      <c r="A368" s="32"/>
      <c r="B368" s="139"/>
      <c r="C368" s="140" t="s">
        <v>876</v>
      </c>
      <c r="D368" s="140" t="s">
        <v>129</v>
      </c>
      <c r="E368" s="141" t="s">
        <v>877</v>
      </c>
      <c r="F368" s="142" t="s">
        <v>878</v>
      </c>
      <c r="G368" s="143" t="s">
        <v>203</v>
      </c>
      <c r="H368" s="144">
        <v>1</v>
      </c>
      <c r="I368" s="145"/>
      <c r="J368" s="146">
        <f t="shared" si="70"/>
        <v>0</v>
      </c>
      <c r="K368" s="142" t="s">
        <v>133</v>
      </c>
      <c r="L368" s="33"/>
      <c r="M368" s="147" t="s">
        <v>1</v>
      </c>
      <c r="N368" s="148" t="s">
        <v>40</v>
      </c>
      <c r="O368" s="58"/>
      <c r="P368" s="149">
        <f t="shared" si="71"/>
        <v>0</v>
      </c>
      <c r="Q368" s="149">
        <v>0</v>
      </c>
      <c r="R368" s="149">
        <f t="shared" si="72"/>
        <v>0</v>
      </c>
      <c r="S368" s="149">
        <v>0</v>
      </c>
      <c r="T368" s="150">
        <f t="shared" si="7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1" t="s">
        <v>212</v>
      </c>
      <c r="AT368" s="151" t="s">
        <v>129</v>
      </c>
      <c r="AU368" s="151" t="s">
        <v>135</v>
      </c>
      <c r="AY368" s="17" t="s">
        <v>126</v>
      </c>
      <c r="BE368" s="152">
        <f t="shared" si="74"/>
        <v>0</v>
      </c>
      <c r="BF368" s="152">
        <f t="shared" si="75"/>
        <v>0</v>
      </c>
      <c r="BG368" s="152">
        <f t="shared" si="76"/>
        <v>0</v>
      </c>
      <c r="BH368" s="152">
        <f t="shared" si="77"/>
        <v>0</v>
      </c>
      <c r="BI368" s="152">
        <f t="shared" si="78"/>
        <v>0</v>
      </c>
      <c r="BJ368" s="17" t="s">
        <v>135</v>
      </c>
      <c r="BK368" s="152">
        <f t="shared" si="79"/>
        <v>0</v>
      </c>
      <c r="BL368" s="17" t="s">
        <v>212</v>
      </c>
      <c r="BM368" s="151" t="s">
        <v>879</v>
      </c>
    </row>
    <row r="369" spans="1:65" s="2" customFormat="1" ht="16.5" customHeight="1">
      <c r="A369" s="32"/>
      <c r="B369" s="139"/>
      <c r="C369" s="177" t="s">
        <v>880</v>
      </c>
      <c r="D369" s="177" t="s">
        <v>190</v>
      </c>
      <c r="E369" s="178" t="s">
        <v>881</v>
      </c>
      <c r="F369" s="179" t="s">
        <v>882</v>
      </c>
      <c r="G369" s="180" t="s">
        <v>203</v>
      </c>
      <c r="H369" s="181">
        <v>1</v>
      </c>
      <c r="I369" s="182"/>
      <c r="J369" s="183">
        <f t="shared" si="70"/>
        <v>0</v>
      </c>
      <c r="K369" s="179" t="s">
        <v>133</v>
      </c>
      <c r="L369" s="184"/>
      <c r="M369" s="185" t="s">
        <v>1</v>
      </c>
      <c r="N369" s="186" t="s">
        <v>40</v>
      </c>
      <c r="O369" s="58"/>
      <c r="P369" s="149">
        <f t="shared" si="71"/>
        <v>0</v>
      </c>
      <c r="Q369" s="149">
        <v>0.0002</v>
      </c>
      <c r="R369" s="149">
        <f t="shared" si="72"/>
        <v>0.0002</v>
      </c>
      <c r="S369" s="149">
        <v>0</v>
      </c>
      <c r="T369" s="150">
        <f t="shared" si="7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1" t="s">
        <v>289</v>
      </c>
      <c r="AT369" s="151" t="s">
        <v>190</v>
      </c>
      <c r="AU369" s="151" t="s">
        <v>135</v>
      </c>
      <c r="AY369" s="17" t="s">
        <v>126</v>
      </c>
      <c r="BE369" s="152">
        <f t="shared" si="74"/>
        <v>0</v>
      </c>
      <c r="BF369" s="152">
        <f t="shared" si="75"/>
        <v>0</v>
      </c>
      <c r="BG369" s="152">
        <f t="shared" si="76"/>
        <v>0</v>
      </c>
      <c r="BH369" s="152">
        <f t="shared" si="77"/>
        <v>0</v>
      </c>
      <c r="BI369" s="152">
        <f t="shared" si="78"/>
        <v>0</v>
      </c>
      <c r="BJ369" s="17" t="s">
        <v>135</v>
      </c>
      <c r="BK369" s="152">
        <f t="shared" si="79"/>
        <v>0</v>
      </c>
      <c r="BL369" s="17" t="s">
        <v>212</v>
      </c>
      <c r="BM369" s="151" t="s">
        <v>883</v>
      </c>
    </row>
    <row r="370" spans="1:65" s="2" customFormat="1" ht="24.2" customHeight="1">
      <c r="A370" s="32"/>
      <c r="B370" s="139"/>
      <c r="C370" s="140" t="s">
        <v>884</v>
      </c>
      <c r="D370" s="140" t="s">
        <v>129</v>
      </c>
      <c r="E370" s="141" t="s">
        <v>885</v>
      </c>
      <c r="F370" s="142" t="s">
        <v>886</v>
      </c>
      <c r="G370" s="143" t="s">
        <v>203</v>
      </c>
      <c r="H370" s="144">
        <v>1</v>
      </c>
      <c r="I370" s="145"/>
      <c r="J370" s="146">
        <f t="shared" si="70"/>
        <v>0</v>
      </c>
      <c r="K370" s="142" t="s">
        <v>133</v>
      </c>
      <c r="L370" s="33"/>
      <c r="M370" s="147" t="s">
        <v>1</v>
      </c>
      <c r="N370" s="148" t="s">
        <v>40</v>
      </c>
      <c r="O370" s="58"/>
      <c r="P370" s="149">
        <f t="shared" si="71"/>
        <v>0</v>
      </c>
      <c r="Q370" s="149">
        <v>0</v>
      </c>
      <c r="R370" s="149">
        <f t="shared" si="72"/>
        <v>0</v>
      </c>
      <c r="S370" s="149">
        <v>0.166</v>
      </c>
      <c r="T370" s="150">
        <f t="shared" si="73"/>
        <v>0.166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51" t="s">
        <v>212</v>
      </c>
      <c r="AT370" s="151" t="s">
        <v>129</v>
      </c>
      <c r="AU370" s="151" t="s">
        <v>135</v>
      </c>
      <c r="AY370" s="17" t="s">
        <v>126</v>
      </c>
      <c r="BE370" s="152">
        <f t="shared" si="74"/>
        <v>0</v>
      </c>
      <c r="BF370" s="152">
        <f t="shared" si="75"/>
        <v>0</v>
      </c>
      <c r="BG370" s="152">
        <f t="shared" si="76"/>
        <v>0</v>
      </c>
      <c r="BH370" s="152">
        <f t="shared" si="77"/>
        <v>0</v>
      </c>
      <c r="BI370" s="152">
        <f t="shared" si="78"/>
        <v>0</v>
      </c>
      <c r="BJ370" s="17" t="s">
        <v>135</v>
      </c>
      <c r="BK370" s="152">
        <f t="shared" si="79"/>
        <v>0</v>
      </c>
      <c r="BL370" s="17" t="s">
        <v>212</v>
      </c>
      <c r="BM370" s="151" t="s">
        <v>887</v>
      </c>
    </row>
    <row r="371" spans="1:65" s="2" customFormat="1" ht="24.2" customHeight="1">
      <c r="A371" s="32"/>
      <c r="B371" s="139"/>
      <c r="C371" s="140" t="s">
        <v>888</v>
      </c>
      <c r="D371" s="140" t="s">
        <v>129</v>
      </c>
      <c r="E371" s="141" t="s">
        <v>889</v>
      </c>
      <c r="F371" s="142" t="s">
        <v>890</v>
      </c>
      <c r="G371" s="143" t="s">
        <v>203</v>
      </c>
      <c r="H371" s="144">
        <v>1</v>
      </c>
      <c r="I371" s="145"/>
      <c r="J371" s="146">
        <f t="shared" si="70"/>
        <v>0</v>
      </c>
      <c r="K371" s="142" t="s">
        <v>133</v>
      </c>
      <c r="L371" s="33"/>
      <c r="M371" s="147" t="s">
        <v>1</v>
      </c>
      <c r="N371" s="148" t="s">
        <v>40</v>
      </c>
      <c r="O371" s="58"/>
      <c r="P371" s="149">
        <f t="shared" si="71"/>
        <v>0</v>
      </c>
      <c r="Q371" s="149">
        <v>0</v>
      </c>
      <c r="R371" s="149">
        <f t="shared" si="72"/>
        <v>0</v>
      </c>
      <c r="S371" s="149">
        <v>0.174</v>
      </c>
      <c r="T371" s="150">
        <f t="shared" si="73"/>
        <v>0.174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1" t="s">
        <v>212</v>
      </c>
      <c r="AT371" s="151" t="s">
        <v>129</v>
      </c>
      <c r="AU371" s="151" t="s">
        <v>135</v>
      </c>
      <c r="AY371" s="17" t="s">
        <v>126</v>
      </c>
      <c r="BE371" s="152">
        <f t="shared" si="74"/>
        <v>0</v>
      </c>
      <c r="BF371" s="152">
        <f t="shared" si="75"/>
        <v>0</v>
      </c>
      <c r="BG371" s="152">
        <f t="shared" si="76"/>
        <v>0</v>
      </c>
      <c r="BH371" s="152">
        <f t="shared" si="77"/>
        <v>0</v>
      </c>
      <c r="BI371" s="152">
        <f t="shared" si="78"/>
        <v>0</v>
      </c>
      <c r="BJ371" s="17" t="s">
        <v>135</v>
      </c>
      <c r="BK371" s="152">
        <f t="shared" si="79"/>
        <v>0</v>
      </c>
      <c r="BL371" s="17" t="s">
        <v>212</v>
      </c>
      <c r="BM371" s="151" t="s">
        <v>891</v>
      </c>
    </row>
    <row r="372" spans="1:65" s="2" customFormat="1" ht="24.2" customHeight="1">
      <c r="A372" s="32"/>
      <c r="B372" s="139"/>
      <c r="C372" s="140" t="s">
        <v>892</v>
      </c>
      <c r="D372" s="140" t="s">
        <v>129</v>
      </c>
      <c r="E372" s="141" t="s">
        <v>893</v>
      </c>
      <c r="F372" s="142" t="s">
        <v>894</v>
      </c>
      <c r="G372" s="143" t="s">
        <v>203</v>
      </c>
      <c r="H372" s="144">
        <v>3</v>
      </c>
      <c r="I372" s="145"/>
      <c r="J372" s="146">
        <f t="shared" si="70"/>
        <v>0</v>
      </c>
      <c r="K372" s="142" t="s">
        <v>133</v>
      </c>
      <c r="L372" s="33"/>
      <c r="M372" s="147" t="s">
        <v>1</v>
      </c>
      <c r="N372" s="148" t="s">
        <v>40</v>
      </c>
      <c r="O372" s="58"/>
      <c r="P372" s="149">
        <f t="shared" si="71"/>
        <v>0</v>
      </c>
      <c r="Q372" s="149">
        <v>0</v>
      </c>
      <c r="R372" s="149">
        <f t="shared" si="72"/>
        <v>0</v>
      </c>
      <c r="S372" s="149">
        <v>0.1104</v>
      </c>
      <c r="T372" s="150">
        <f t="shared" si="73"/>
        <v>0.3312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1" t="s">
        <v>212</v>
      </c>
      <c r="AT372" s="151" t="s">
        <v>129</v>
      </c>
      <c r="AU372" s="151" t="s">
        <v>135</v>
      </c>
      <c r="AY372" s="17" t="s">
        <v>126</v>
      </c>
      <c r="BE372" s="152">
        <f t="shared" si="74"/>
        <v>0</v>
      </c>
      <c r="BF372" s="152">
        <f t="shared" si="75"/>
        <v>0</v>
      </c>
      <c r="BG372" s="152">
        <f t="shared" si="76"/>
        <v>0</v>
      </c>
      <c r="BH372" s="152">
        <f t="shared" si="77"/>
        <v>0</v>
      </c>
      <c r="BI372" s="152">
        <f t="shared" si="78"/>
        <v>0</v>
      </c>
      <c r="BJ372" s="17" t="s">
        <v>135</v>
      </c>
      <c r="BK372" s="152">
        <f t="shared" si="79"/>
        <v>0</v>
      </c>
      <c r="BL372" s="17" t="s">
        <v>212</v>
      </c>
      <c r="BM372" s="151" t="s">
        <v>895</v>
      </c>
    </row>
    <row r="373" spans="1:65" s="2" customFormat="1" ht="24.2" customHeight="1">
      <c r="A373" s="32"/>
      <c r="B373" s="139"/>
      <c r="C373" s="140" t="s">
        <v>896</v>
      </c>
      <c r="D373" s="140" t="s">
        <v>129</v>
      </c>
      <c r="E373" s="141" t="s">
        <v>897</v>
      </c>
      <c r="F373" s="142" t="s">
        <v>898</v>
      </c>
      <c r="G373" s="143" t="s">
        <v>240</v>
      </c>
      <c r="H373" s="144">
        <v>0.087</v>
      </c>
      <c r="I373" s="145"/>
      <c r="J373" s="146">
        <f t="shared" si="70"/>
        <v>0</v>
      </c>
      <c r="K373" s="142" t="s">
        <v>133</v>
      </c>
      <c r="L373" s="33"/>
      <c r="M373" s="147" t="s">
        <v>1</v>
      </c>
      <c r="N373" s="148" t="s">
        <v>40</v>
      </c>
      <c r="O373" s="58"/>
      <c r="P373" s="149">
        <f t="shared" si="71"/>
        <v>0</v>
      </c>
      <c r="Q373" s="149">
        <v>0</v>
      </c>
      <c r="R373" s="149">
        <f t="shared" si="72"/>
        <v>0</v>
      </c>
      <c r="S373" s="149">
        <v>0</v>
      </c>
      <c r="T373" s="150">
        <f t="shared" si="7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51" t="s">
        <v>212</v>
      </c>
      <c r="AT373" s="151" t="s">
        <v>129</v>
      </c>
      <c r="AU373" s="151" t="s">
        <v>135</v>
      </c>
      <c r="AY373" s="17" t="s">
        <v>126</v>
      </c>
      <c r="BE373" s="152">
        <f t="shared" si="74"/>
        <v>0</v>
      </c>
      <c r="BF373" s="152">
        <f t="shared" si="75"/>
        <v>0</v>
      </c>
      <c r="BG373" s="152">
        <f t="shared" si="76"/>
        <v>0</v>
      </c>
      <c r="BH373" s="152">
        <f t="shared" si="77"/>
        <v>0</v>
      </c>
      <c r="BI373" s="152">
        <f t="shared" si="78"/>
        <v>0</v>
      </c>
      <c r="BJ373" s="17" t="s">
        <v>135</v>
      </c>
      <c r="BK373" s="152">
        <f t="shared" si="79"/>
        <v>0</v>
      </c>
      <c r="BL373" s="17" t="s">
        <v>212</v>
      </c>
      <c r="BM373" s="151" t="s">
        <v>899</v>
      </c>
    </row>
    <row r="374" spans="2:63" s="12" customFormat="1" ht="22.9" customHeight="1">
      <c r="B374" s="126"/>
      <c r="D374" s="127" t="s">
        <v>73</v>
      </c>
      <c r="E374" s="137" t="s">
        <v>900</v>
      </c>
      <c r="F374" s="137" t="s">
        <v>901</v>
      </c>
      <c r="I374" s="129"/>
      <c r="J374" s="138">
        <f>BK374</f>
        <v>0</v>
      </c>
      <c r="L374" s="126"/>
      <c r="M374" s="131"/>
      <c r="N374" s="132"/>
      <c r="O374" s="132"/>
      <c r="P374" s="133">
        <f>SUM(P375:P392)</f>
        <v>0</v>
      </c>
      <c r="Q374" s="132"/>
      <c r="R374" s="133">
        <f>SUM(R375:R392)</f>
        <v>0.12573</v>
      </c>
      <c r="S374" s="132"/>
      <c r="T374" s="134">
        <f>SUM(T375:T392)</f>
        <v>0</v>
      </c>
      <c r="AR374" s="127" t="s">
        <v>135</v>
      </c>
      <c r="AT374" s="135" t="s">
        <v>73</v>
      </c>
      <c r="AU374" s="135" t="s">
        <v>82</v>
      </c>
      <c r="AY374" s="127" t="s">
        <v>126</v>
      </c>
      <c r="BK374" s="136">
        <f>SUM(BK375:BK392)</f>
        <v>0</v>
      </c>
    </row>
    <row r="375" spans="1:65" s="2" customFormat="1" ht="16.5" customHeight="1">
      <c r="A375" s="32"/>
      <c r="B375" s="139"/>
      <c r="C375" s="140" t="s">
        <v>902</v>
      </c>
      <c r="D375" s="140" t="s">
        <v>129</v>
      </c>
      <c r="E375" s="141" t="s">
        <v>903</v>
      </c>
      <c r="F375" s="142" t="s">
        <v>904</v>
      </c>
      <c r="G375" s="143" t="s">
        <v>132</v>
      </c>
      <c r="H375" s="144">
        <v>3.69</v>
      </c>
      <c r="I375" s="145"/>
      <c r="J375" s="146">
        <f>ROUND(I375*H375,2)</f>
        <v>0</v>
      </c>
      <c r="K375" s="142" t="s">
        <v>133</v>
      </c>
      <c r="L375" s="33"/>
      <c r="M375" s="147" t="s">
        <v>1</v>
      </c>
      <c r="N375" s="148" t="s">
        <v>40</v>
      </c>
      <c r="O375" s="58"/>
      <c r="P375" s="149">
        <f>O375*H375</f>
        <v>0</v>
      </c>
      <c r="Q375" s="149">
        <v>0</v>
      </c>
      <c r="R375" s="149">
        <f>Q375*H375</f>
        <v>0</v>
      </c>
      <c r="S375" s="149">
        <v>0</v>
      </c>
      <c r="T375" s="150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1" t="s">
        <v>212</v>
      </c>
      <c r="AT375" s="151" t="s">
        <v>129</v>
      </c>
      <c r="AU375" s="151" t="s">
        <v>135</v>
      </c>
      <c r="AY375" s="17" t="s">
        <v>126</v>
      </c>
      <c r="BE375" s="152">
        <f>IF(N375="základní",J375,0)</f>
        <v>0</v>
      </c>
      <c r="BF375" s="152">
        <f>IF(N375="snížená",J375,0)</f>
        <v>0</v>
      </c>
      <c r="BG375" s="152">
        <f>IF(N375="zákl. přenesená",J375,0)</f>
        <v>0</v>
      </c>
      <c r="BH375" s="152">
        <f>IF(N375="sníž. přenesená",J375,0)</f>
        <v>0</v>
      </c>
      <c r="BI375" s="152">
        <f>IF(N375="nulová",J375,0)</f>
        <v>0</v>
      </c>
      <c r="BJ375" s="17" t="s">
        <v>135</v>
      </c>
      <c r="BK375" s="152">
        <f>ROUND(I375*H375,2)</f>
        <v>0</v>
      </c>
      <c r="BL375" s="17" t="s">
        <v>212</v>
      </c>
      <c r="BM375" s="151" t="s">
        <v>905</v>
      </c>
    </row>
    <row r="376" spans="2:51" s="13" customFormat="1" ht="12">
      <c r="B376" s="153"/>
      <c r="D376" s="154" t="s">
        <v>137</v>
      </c>
      <c r="E376" s="155" t="s">
        <v>1</v>
      </c>
      <c r="F376" s="156" t="s">
        <v>906</v>
      </c>
      <c r="H376" s="157">
        <v>3.69</v>
      </c>
      <c r="I376" s="158"/>
      <c r="L376" s="153"/>
      <c r="M376" s="159"/>
      <c r="N376" s="160"/>
      <c r="O376" s="160"/>
      <c r="P376" s="160"/>
      <c r="Q376" s="160"/>
      <c r="R376" s="160"/>
      <c r="S376" s="160"/>
      <c r="T376" s="161"/>
      <c r="AT376" s="155" t="s">
        <v>137</v>
      </c>
      <c r="AU376" s="155" t="s">
        <v>135</v>
      </c>
      <c r="AV376" s="13" t="s">
        <v>135</v>
      </c>
      <c r="AW376" s="13" t="s">
        <v>30</v>
      </c>
      <c r="AX376" s="13" t="s">
        <v>82</v>
      </c>
      <c r="AY376" s="155" t="s">
        <v>126</v>
      </c>
    </row>
    <row r="377" spans="1:65" s="2" customFormat="1" ht="16.5" customHeight="1">
      <c r="A377" s="32"/>
      <c r="B377" s="139"/>
      <c r="C377" s="140" t="s">
        <v>907</v>
      </c>
      <c r="D377" s="140" t="s">
        <v>129</v>
      </c>
      <c r="E377" s="141" t="s">
        <v>908</v>
      </c>
      <c r="F377" s="142" t="s">
        <v>909</v>
      </c>
      <c r="G377" s="143" t="s">
        <v>132</v>
      </c>
      <c r="H377" s="144">
        <v>7.38</v>
      </c>
      <c r="I377" s="145"/>
      <c r="J377" s="146">
        <f>ROUND(I377*H377,2)</f>
        <v>0</v>
      </c>
      <c r="K377" s="142" t="s">
        <v>133</v>
      </c>
      <c r="L377" s="33"/>
      <c r="M377" s="147" t="s">
        <v>1</v>
      </c>
      <c r="N377" s="148" t="s">
        <v>40</v>
      </c>
      <c r="O377" s="58"/>
      <c r="P377" s="149">
        <f>O377*H377</f>
        <v>0</v>
      </c>
      <c r="Q377" s="149">
        <v>0.0003</v>
      </c>
      <c r="R377" s="149">
        <f>Q377*H377</f>
        <v>0.002214</v>
      </c>
      <c r="S377" s="149">
        <v>0</v>
      </c>
      <c r="T377" s="150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51" t="s">
        <v>212</v>
      </c>
      <c r="AT377" s="151" t="s">
        <v>129</v>
      </c>
      <c r="AU377" s="151" t="s">
        <v>135</v>
      </c>
      <c r="AY377" s="17" t="s">
        <v>126</v>
      </c>
      <c r="BE377" s="152">
        <f>IF(N377="základní",J377,0)</f>
        <v>0</v>
      </c>
      <c r="BF377" s="152">
        <f>IF(N377="snížená",J377,0)</f>
        <v>0</v>
      </c>
      <c r="BG377" s="152">
        <f>IF(N377="zákl. přenesená",J377,0)</f>
        <v>0</v>
      </c>
      <c r="BH377" s="152">
        <f>IF(N377="sníž. přenesená",J377,0)</f>
        <v>0</v>
      </c>
      <c r="BI377" s="152">
        <f>IF(N377="nulová",J377,0)</f>
        <v>0</v>
      </c>
      <c r="BJ377" s="17" t="s">
        <v>135</v>
      </c>
      <c r="BK377" s="152">
        <f>ROUND(I377*H377,2)</f>
        <v>0</v>
      </c>
      <c r="BL377" s="17" t="s">
        <v>212</v>
      </c>
      <c r="BM377" s="151" t="s">
        <v>910</v>
      </c>
    </row>
    <row r="378" spans="2:51" s="13" customFormat="1" ht="12">
      <c r="B378" s="153"/>
      <c r="D378" s="154" t="s">
        <v>137</v>
      </c>
      <c r="E378" s="155" t="s">
        <v>1</v>
      </c>
      <c r="F378" s="156" t="s">
        <v>911</v>
      </c>
      <c r="H378" s="157">
        <v>7.38</v>
      </c>
      <c r="I378" s="158"/>
      <c r="L378" s="153"/>
      <c r="M378" s="159"/>
      <c r="N378" s="160"/>
      <c r="O378" s="160"/>
      <c r="P378" s="160"/>
      <c r="Q378" s="160"/>
      <c r="R378" s="160"/>
      <c r="S378" s="160"/>
      <c r="T378" s="161"/>
      <c r="AT378" s="155" t="s">
        <v>137</v>
      </c>
      <c r="AU378" s="155" t="s">
        <v>135</v>
      </c>
      <c r="AV378" s="13" t="s">
        <v>135</v>
      </c>
      <c r="AW378" s="13" t="s">
        <v>30</v>
      </c>
      <c r="AX378" s="13" t="s">
        <v>82</v>
      </c>
      <c r="AY378" s="155" t="s">
        <v>126</v>
      </c>
    </row>
    <row r="379" spans="1:65" s="2" customFormat="1" ht="24.2" customHeight="1">
      <c r="A379" s="32"/>
      <c r="B379" s="139"/>
      <c r="C379" s="140" t="s">
        <v>912</v>
      </c>
      <c r="D379" s="140" t="s">
        <v>129</v>
      </c>
      <c r="E379" s="141" t="s">
        <v>913</v>
      </c>
      <c r="F379" s="142" t="s">
        <v>914</v>
      </c>
      <c r="G379" s="143" t="s">
        <v>132</v>
      </c>
      <c r="H379" s="144">
        <v>3.69</v>
      </c>
      <c r="I379" s="145"/>
      <c r="J379" s="146">
        <f>ROUND(I379*H379,2)</f>
        <v>0</v>
      </c>
      <c r="K379" s="142" t="s">
        <v>133</v>
      </c>
      <c r="L379" s="33"/>
      <c r="M379" s="147" t="s">
        <v>1</v>
      </c>
      <c r="N379" s="148" t="s">
        <v>40</v>
      </c>
      <c r="O379" s="58"/>
      <c r="P379" s="149">
        <f>O379*H379</f>
        <v>0</v>
      </c>
      <c r="Q379" s="149">
        <v>0.0075</v>
      </c>
      <c r="R379" s="149">
        <f>Q379*H379</f>
        <v>0.027674999999999998</v>
      </c>
      <c r="S379" s="149">
        <v>0</v>
      </c>
      <c r="T379" s="150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1" t="s">
        <v>212</v>
      </c>
      <c r="AT379" s="151" t="s">
        <v>129</v>
      </c>
      <c r="AU379" s="151" t="s">
        <v>135</v>
      </c>
      <c r="AY379" s="17" t="s">
        <v>126</v>
      </c>
      <c r="BE379" s="152">
        <f>IF(N379="základní",J379,0)</f>
        <v>0</v>
      </c>
      <c r="BF379" s="152">
        <f>IF(N379="snížená",J379,0)</f>
        <v>0</v>
      </c>
      <c r="BG379" s="152">
        <f>IF(N379="zákl. přenesená",J379,0)</f>
        <v>0</v>
      </c>
      <c r="BH379" s="152">
        <f>IF(N379="sníž. přenesená",J379,0)</f>
        <v>0</v>
      </c>
      <c r="BI379" s="152">
        <f>IF(N379="nulová",J379,0)</f>
        <v>0</v>
      </c>
      <c r="BJ379" s="17" t="s">
        <v>135</v>
      </c>
      <c r="BK379" s="152">
        <f>ROUND(I379*H379,2)</f>
        <v>0</v>
      </c>
      <c r="BL379" s="17" t="s">
        <v>212</v>
      </c>
      <c r="BM379" s="151" t="s">
        <v>915</v>
      </c>
    </row>
    <row r="380" spans="1:65" s="2" customFormat="1" ht="37.9" customHeight="1">
      <c r="A380" s="32"/>
      <c r="B380" s="139"/>
      <c r="C380" s="140" t="s">
        <v>916</v>
      </c>
      <c r="D380" s="140" t="s">
        <v>129</v>
      </c>
      <c r="E380" s="141" t="s">
        <v>917</v>
      </c>
      <c r="F380" s="142" t="s">
        <v>918</v>
      </c>
      <c r="G380" s="143" t="s">
        <v>132</v>
      </c>
      <c r="H380" s="144">
        <v>2.85</v>
      </c>
      <c r="I380" s="145"/>
      <c r="J380" s="146">
        <f>ROUND(I380*H380,2)</f>
        <v>0</v>
      </c>
      <c r="K380" s="142" t="s">
        <v>133</v>
      </c>
      <c r="L380" s="33"/>
      <c r="M380" s="147" t="s">
        <v>1</v>
      </c>
      <c r="N380" s="148" t="s">
        <v>40</v>
      </c>
      <c r="O380" s="58"/>
      <c r="P380" s="149">
        <f>O380*H380</f>
        <v>0</v>
      </c>
      <c r="Q380" s="149">
        <v>0.00822</v>
      </c>
      <c r="R380" s="149">
        <f>Q380*H380</f>
        <v>0.023427</v>
      </c>
      <c r="S380" s="149">
        <v>0</v>
      </c>
      <c r="T380" s="150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51" t="s">
        <v>212</v>
      </c>
      <c r="AT380" s="151" t="s">
        <v>129</v>
      </c>
      <c r="AU380" s="151" t="s">
        <v>135</v>
      </c>
      <c r="AY380" s="17" t="s">
        <v>126</v>
      </c>
      <c r="BE380" s="152">
        <f>IF(N380="základní",J380,0)</f>
        <v>0</v>
      </c>
      <c r="BF380" s="152">
        <f>IF(N380="snížená",J380,0)</f>
        <v>0</v>
      </c>
      <c r="BG380" s="152">
        <f>IF(N380="zákl. přenesená",J380,0)</f>
        <v>0</v>
      </c>
      <c r="BH380" s="152">
        <f>IF(N380="sníž. přenesená",J380,0)</f>
        <v>0</v>
      </c>
      <c r="BI380" s="152">
        <f>IF(N380="nulová",J380,0)</f>
        <v>0</v>
      </c>
      <c r="BJ380" s="17" t="s">
        <v>135</v>
      </c>
      <c r="BK380" s="152">
        <f>ROUND(I380*H380,2)</f>
        <v>0</v>
      </c>
      <c r="BL380" s="17" t="s">
        <v>212</v>
      </c>
      <c r="BM380" s="151" t="s">
        <v>919</v>
      </c>
    </row>
    <row r="381" spans="2:51" s="13" customFormat="1" ht="12">
      <c r="B381" s="153"/>
      <c r="D381" s="154" t="s">
        <v>137</v>
      </c>
      <c r="E381" s="155" t="s">
        <v>1</v>
      </c>
      <c r="F381" s="156" t="s">
        <v>920</v>
      </c>
      <c r="H381" s="157">
        <v>2.85</v>
      </c>
      <c r="I381" s="158"/>
      <c r="L381" s="153"/>
      <c r="M381" s="159"/>
      <c r="N381" s="160"/>
      <c r="O381" s="160"/>
      <c r="P381" s="160"/>
      <c r="Q381" s="160"/>
      <c r="R381" s="160"/>
      <c r="S381" s="160"/>
      <c r="T381" s="161"/>
      <c r="AT381" s="155" t="s">
        <v>137</v>
      </c>
      <c r="AU381" s="155" t="s">
        <v>135</v>
      </c>
      <c r="AV381" s="13" t="s">
        <v>135</v>
      </c>
      <c r="AW381" s="13" t="s">
        <v>30</v>
      </c>
      <c r="AX381" s="13" t="s">
        <v>82</v>
      </c>
      <c r="AY381" s="155" t="s">
        <v>126</v>
      </c>
    </row>
    <row r="382" spans="1:65" s="2" customFormat="1" ht="33" customHeight="1">
      <c r="A382" s="32"/>
      <c r="B382" s="139"/>
      <c r="C382" s="177" t="s">
        <v>921</v>
      </c>
      <c r="D382" s="177" t="s">
        <v>190</v>
      </c>
      <c r="E382" s="178" t="s">
        <v>922</v>
      </c>
      <c r="F382" s="179" t="s">
        <v>923</v>
      </c>
      <c r="G382" s="180" t="s">
        <v>132</v>
      </c>
      <c r="H382" s="181">
        <v>3.278</v>
      </c>
      <c r="I382" s="182"/>
      <c r="J382" s="183">
        <f>ROUND(I382*H382,2)</f>
        <v>0</v>
      </c>
      <c r="K382" s="179" t="s">
        <v>133</v>
      </c>
      <c r="L382" s="184"/>
      <c r="M382" s="185" t="s">
        <v>1</v>
      </c>
      <c r="N382" s="186" t="s">
        <v>40</v>
      </c>
      <c r="O382" s="58"/>
      <c r="P382" s="149">
        <f>O382*H382</f>
        <v>0</v>
      </c>
      <c r="Q382" s="149">
        <v>0.0195</v>
      </c>
      <c r="R382" s="149">
        <f>Q382*H382</f>
        <v>0.063921</v>
      </c>
      <c r="S382" s="149">
        <v>0</v>
      </c>
      <c r="T382" s="150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51" t="s">
        <v>289</v>
      </c>
      <c r="AT382" s="151" t="s">
        <v>190</v>
      </c>
      <c r="AU382" s="151" t="s">
        <v>135</v>
      </c>
      <c r="AY382" s="17" t="s">
        <v>126</v>
      </c>
      <c r="BE382" s="152">
        <f>IF(N382="základní",J382,0)</f>
        <v>0</v>
      </c>
      <c r="BF382" s="152">
        <f>IF(N382="snížená",J382,0)</f>
        <v>0</v>
      </c>
      <c r="BG382" s="152">
        <f>IF(N382="zákl. přenesená",J382,0)</f>
        <v>0</v>
      </c>
      <c r="BH382" s="152">
        <f>IF(N382="sníž. přenesená",J382,0)</f>
        <v>0</v>
      </c>
      <c r="BI382" s="152">
        <f>IF(N382="nulová",J382,0)</f>
        <v>0</v>
      </c>
      <c r="BJ382" s="17" t="s">
        <v>135</v>
      </c>
      <c r="BK382" s="152">
        <f>ROUND(I382*H382,2)</f>
        <v>0</v>
      </c>
      <c r="BL382" s="17" t="s">
        <v>212</v>
      </c>
      <c r="BM382" s="151" t="s">
        <v>924</v>
      </c>
    </row>
    <row r="383" spans="2:51" s="13" customFormat="1" ht="12">
      <c r="B383" s="153"/>
      <c r="D383" s="154" t="s">
        <v>137</v>
      </c>
      <c r="E383" s="155" t="s">
        <v>1</v>
      </c>
      <c r="F383" s="156" t="s">
        <v>925</v>
      </c>
      <c r="H383" s="157">
        <v>3.278</v>
      </c>
      <c r="I383" s="158"/>
      <c r="L383" s="153"/>
      <c r="M383" s="159"/>
      <c r="N383" s="160"/>
      <c r="O383" s="160"/>
      <c r="P383" s="160"/>
      <c r="Q383" s="160"/>
      <c r="R383" s="160"/>
      <c r="S383" s="160"/>
      <c r="T383" s="161"/>
      <c r="AT383" s="155" t="s">
        <v>137</v>
      </c>
      <c r="AU383" s="155" t="s">
        <v>135</v>
      </c>
      <c r="AV383" s="13" t="s">
        <v>135</v>
      </c>
      <c r="AW383" s="13" t="s">
        <v>30</v>
      </c>
      <c r="AX383" s="13" t="s">
        <v>82</v>
      </c>
      <c r="AY383" s="155" t="s">
        <v>126</v>
      </c>
    </row>
    <row r="384" spans="1:65" s="2" customFormat="1" ht="24.2" customHeight="1">
      <c r="A384" s="32"/>
      <c r="B384" s="139"/>
      <c r="C384" s="140" t="s">
        <v>926</v>
      </c>
      <c r="D384" s="140" t="s">
        <v>129</v>
      </c>
      <c r="E384" s="141" t="s">
        <v>927</v>
      </c>
      <c r="F384" s="142" t="s">
        <v>928</v>
      </c>
      <c r="G384" s="143" t="s">
        <v>132</v>
      </c>
      <c r="H384" s="144">
        <v>3.99</v>
      </c>
      <c r="I384" s="145"/>
      <c r="J384" s="146">
        <f>ROUND(I384*H384,2)</f>
        <v>0</v>
      </c>
      <c r="K384" s="142" t="s">
        <v>133</v>
      </c>
      <c r="L384" s="33"/>
      <c r="M384" s="147" t="s">
        <v>1</v>
      </c>
      <c r="N384" s="148" t="s">
        <v>40</v>
      </c>
      <c r="O384" s="58"/>
      <c r="P384" s="149">
        <f>O384*H384</f>
        <v>0</v>
      </c>
      <c r="Q384" s="149">
        <v>0.0015</v>
      </c>
      <c r="R384" s="149">
        <f>Q384*H384</f>
        <v>0.005985000000000001</v>
      </c>
      <c r="S384" s="149">
        <v>0</v>
      </c>
      <c r="T384" s="150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51" t="s">
        <v>212</v>
      </c>
      <c r="AT384" s="151" t="s">
        <v>129</v>
      </c>
      <c r="AU384" s="151" t="s">
        <v>135</v>
      </c>
      <c r="AY384" s="17" t="s">
        <v>126</v>
      </c>
      <c r="BE384" s="152">
        <f>IF(N384="základní",J384,0)</f>
        <v>0</v>
      </c>
      <c r="BF384" s="152">
        <f>IF(N384="snížená",J384,0)</f>
        <v>0</v>
      </c>
      <c r="BG384" s="152">
        <f>IF(N384="zákl. přenesená",J384,0)</f>
        <v>0</v>
      </c>
      <c r="BH384" s="152">
        <f>IF(N384="sníž. přenesená",J384,0)</f>
        <v>0</v>
      </c>
      <c r="BI384" s="152">
        <f>IF(N384="nulová",J384,0)</f>
        <v>0</v>
      </c>
      <c r="BJ384" s="17" t="s">
        <v>135</v>
      </c>
      <c r="BK384" s="152">
        <f>ROUND(I384*H384,2)</f>
        <v>0</v>
      </c>
      <c r="BL384" s="17" t="s">
        <v>212</v>
      </c>
      <c r="BM384" s="151" t="s">
        <v>929</v>
      </c>
    </row>
    <row r="385" spans="2:51" s="13" customFormat="1" ht="12">
      <c r="B385" s="153"/>
      <c r="D385" s="154" t="s">
        <v>137</v>
      </c>
      <c r="E385" s="155" t="s">
        <v>1</v>
      </c>
      <c r="F385" s="156" t="s">
        <v>769</v>
      </c>
      <c r="H385" s="157">
        <v>3.99</v>
      </c>
      <c r="I385" s="158"/>
      <c r="L385" s="153"/>
      <c r="M385" s="159"/>
      <c r="N385" s="160"/>
      <c r="O385" s="160"/>
      <c r="P385" s="160"/>
      <c r="Q385" s="160"/>
      <c r="R385" s="160"/>
      <c r="S385" s="160"/>
      <c r="T385" s="161"/>
      <c r="AT385" s="155" t="s">
        <v>137</v>
      </c>
      <c r="AU385" s="155" t="s">
        <v>135</v>
      </c>
      <c r="AV385" s="13" t="s">
        <v>135</v>
      </c>
      <c r="AW385" s="13" t="s">
        <v>30</v>
      </c>
      <c r="AX385" s="13" t="s">
        <v>82</v>
      </c>
      <c r="AY385" s="155" t="s">
        <v>126</v>
      </c>
    </row>
    <row r="386" spans="1:65" s="2" customFormat="1" ht="16.5" customHeight="1">
      <c r="A386" s="32"/>
      <c r="B386" s="139"/>
      <c r="C386" s="140" t="s">
        <v>930</v>
      </c>
      <c r="D386" s="140" t="s">
        <v>129</v>
      </c>
      <c r="E386" s="141" t="s">
        <v>931</v>
      </c>
      <c r="F386" s="142" t="s">
        <v>932</v>
      </c>
      <c r="G386" s="143" t="s">
        <v>179</v>
      </c>
      <c r="H386" s="144">
        <v>6.8</v>
      </c>
      <c r="I386" s="145"/>
      <c r="J386" s="146">
        <f>ROUND(I386*H386,2)</f>
        <v>0</v>
      </c>
      <c r="K386" s="142" t="s">
        <v>133</v>
      </c>
      <c r="L386" s="33"/>
      <c r="M386" s="147" t="s">
        <v>1</v>
      </c>
      <c r="N386" s="148" t="s">
        <v>40</v>
      </c>
      <c r="O386" s="58"/>
      <c r="P386" s="149">
        <f>O386*H386</f>
        <v>0</v>
      </c>
      <c r="Q386" s="149">
        <v>3E-05</v>
      </c>
      <c r="R386" s="149">
        <f>Q386*H386</f>
        <v>0.000204</v>
      </c>
      <c r="S386" s="149">
        <v>0</v>
      </c>
      <c r="T386" s="150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51" t="s">
        <v>212</v>
      </c>
      <c r="AT386" s="151" t="s">
        <v>129</v>
      </c>
      <c r="AU386" s="151" t="s">
        <v>135</v>
      </c>
      <c r="AY386" s="17" t="s">
        <v>126</v>
      </c>
      <c r="BE386" s="152">
        <f>IF(N386="základní",J386,0)</f>
        <v>0</v>
      </c>
      <c r="BF386" s="152">
        <f>IF(N386="snížená",J386,0)</f>
        <v>0</v>
      </c>
      <c r="BG386" s="152">
        <f>IF(N386="zákl. přenesená",J386,0)</f>
        <v>0</v>
      </c>
      <c r="BH386" s="152">
        <f>IF(N386="sníž. přenesená",J386,0)</f>
        <v>0</v>
      </c>
      <c r="BI386" s="152">
        <f>IF(N386="nulová",J386,0)</f>
        <v>0</v>
      </c>
      <c r="BJ386" s="17" t="s">
        <v>135</v>
      </c>
      <c r="BK386" s="152">
        <f>ROUND(I386*H386,2)</f>
        <v>0</v>
      </c>
      <c r="BL386" s="17" t="s">
        <v>212</v>
      </c>
      <c r="BM386" s="151" t="s">
        <v>933</v>
      </c>
    </row>
    <row r="387" spans="2:51" s="13" customFormat="1" ht="12">
      <c r="B387" s="153"/>
      <c r="D387" s="154" t="s">
        <v>137</v>
      </c>
      <c r="E387" s="155" t="s">
        <v>1</v>
      </c>
      <c r="F387" s="156" t="s">
        <v>934</v>
      </c>
      <c r="H387" s="157">
        <v>6.8</v>
      </c>
      <c r="I387" s="158"/>
      <c r="L387" s="153"/>
      <c r="M387" s="159"/>
      <c r="N387" s="160"/>
      <c r="O387" s="160"/>
      <c r="P387" s="160"/>
      <c r="Q387" s="160"/>
      <c r="R387" s="160"/>
      <c r="S387" s="160"/>
      <c r="T387" s="161"/>
      <c r="AT387" s="155" t="s">
        <v>137</v>
      </c>
      <c r="AU387" s="155" t="s">
        <v>135</v>
      </c>
      <c r="AV387" s="13" t="s">
        <v>135</v>
      </c>
      <c r="AW387" s="13" t="s">
        <v>30</v>
      </c>
      <c r="AX387" s="13" t="s">
        <v>82</v>
      </c>
      <c r="AY387" s="155" t="s">
        <v>126</v>
      </c>
    </row>
    <row r="388" spans="1:65" s="2" customFormat="1" ht="21.75" customHeight="1">
      <c r="A388" s="32"/>
      <c r="B388" s="139"/>
      <c r="C388" s="140" t="s">
        <v>935</v>
      </c>
      <c r="D388" s="140" t="s">
        <v>129</v>
      </c>
      <c r="E388" s="141" t="s">
        <v>936</v>
      </c>
      <c r="F388" s="142" t="s">
        <v>937</v>
      </c>
      <c r="G388" s="143" t="s">
        <v>179</v>
      </c>
      <c r="H388" s="144">
        <v>6.8</v>
      </c>
      <c r="I388" s="145"/>
      <c r="J388" s="146">
        <f>ROUND(I388*H388,2)</f>
        <v>0</v>
      </c>
      <c r="K388" s="142" t="s">
        <v>133</v>
      </c>
      <c r="L388" s="33"/>
      <c r="M388" s="147" t="s">
        <v>1</v>
      </c>
      <c r="N388" s="148" t="s">
        <v>40</v>
      </c>
      <c r="O388" s="58"/>
      <c r="P388" s="149">
        <f>O388*H388</f>
        <v>0</v>
      </c>
      <c r="Q388" s="149">
        <v>0</v>
      </c>
      <c r="R388" s="149">
        <f>Q388*H388</f>
        <v>0</v>
      </c>
      <c r="S388" s="149">
        <v>0</v>
      </c>
      <c r="T388" s="150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51" t="s">
        <v>212</v>
      </c>
      <c r="AT388" s="151" t="s">
        <v>129</v>
      </c>
      <c r="AU388" s="151" t="s">
        <v>135</v>
      </c>
      <c r="AY388" s="17" t="s">
        <v>126</v>
      </c>
      <c r="BE388" s="152">
        <f>IF(N388="základní",J388,0)</f>
        <v>0</v>
      </c>
      <c r="BF388" s="152">
        <f>IF(N388="snížená",J388,0)</f>
        <v>0</v>
      </c>
      <c r="BG388" s="152">
        <f>IF(N388="zákl. přenesená",J388,0)</f>
        <v>0</v>
      </c>
      <c r="BH388" s="152">
        <f>IF(N388="sníž. přenesená",J388,0)</f>
        <v>0</v>
      </c>
      <c r="BI388" s="152">
        <f>IF(N388="nulová",J388,0)</f>
        <v>0</v>
      </c>
      <c r="BJ388" s="17" t="s">
        <v>135</v>
      </c>
      <c r="BK388" s="152">
        <f>ROUND(I388*H388,2)</f>
        <v>0</v>
      </c>
      <c r="BL388" s="17" t="s">
        <v>212</v>
      </c>
      <c r="BM388" s="151" t="s">
        <v>938</v>
      </c>
    </row>
    <row r="389" spans="2:51" s="13" customFormat="1" ht="12">
      <c r="B389" s="153"/>
      <c r="D389" s="154" t="s">
        <v>137</v>
      </c>
      <c r="E389" s="155" t="s">
        <v>1</v>
      </c>
      <c r="F389" s="156" t="s">
        <v>934</v>
      </c>
      <c r="H389" s="157">
        <v>6.8</v>
      </c>
      <c r="I389" s="158"/>
      <c r="L389" s="153"/>
      <c r="M389" s="159"/>
      <c r="N389" s="160"/>
      <c r="O389" s="160"/>
      <c r="P389" s="160"/>
      <c r="Q389" s="160"/>
      <c r="R389" s="160"/>
      <c r="S389" s="160"/>
      <c r="T389" s="161"/>
      <c r="AT389" s="155" t="s">
        <v>137</v>
      </c>
      <c r="AU389" s="155" t="s">
        <v>135</v>
      </c>
      <c r="AV389" s="13" t="s">
        <v>135</v>
      </c>
      <c r="AW389" s="13" t="s">
        <v>30</v>
      </c>
      <c r="AX389" s="13" t="s">
        <v>82</v>
      </c>
      <c r="AY389" s="155" t="s">
        <v>126</v>
      </c>
    </row>
    <row r="390" spans="1:65" s="2" customFormat="1" ht="16.5" customHeight="1">
      <c r="A390" s="32"/>
      <c r="B390" s="139"/>
      <c r="C390" s="140" t="s">
        <v>939</v>
      </c>
      <c r="D390" s="140" t="s">
        <v>129</v>
      </c>
      <c r="E390" s="141" t="s">
        <v>940</v>
      </c>
      <c r="F390" s="142" t="s">
        <v>941</v>
      </c>
      <c r="G390" s="143" t="s">
        <v>179</v>
      </c>
      <c r="H390" s="144">
        <v>7.2</v>
      </c>
      <c r="I390" s="145"/>
      <c r="J390" s="146">
        <f>ROUND(I390*H390,2)</f>
        <v>0</v>
      </c>
      <c r="K390" s="142" t="s">
        <v>133</v>
      </c>
      <c r="L390" s="33"/>
      <c r="M390" s="147" t="s">
        <v>1</v>
      </c>
      <c r="N390" s="148" t="s">
        <v>40</v>
      </c>
      <c r="O390" s="58"/>
      <c r="P390" s="149">
        <f>O390*H390</f>
        <v>0</v>
      </c>
      <c r="Q390" s="149">
        <v>0.00032</v>
      </c>
      <c r="R390" s="149">
        <f>Q390*H390</f>
        <v>0.002304</v>
      </c>
      <c r="S390" s="149">
        <v>0</v>
      </c>
      <c r="T390" s="150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1" t="s">
        <v>212</v>
      </c>
      <c r="AT390" s="151" t="s">
        <v>129</v>
      </c>
      <c r="AU390" s="151" t="s">
        <v>135</v>
      </c>
      <c r="AY390" s="17" t="s">
        <v>126</v>
      </c>
      <c r="BE390" s="152">
        <f>IF(N390="základní",J390,0)</f>
        <v>0</v>
      </c>
      <c r="BF390" s="152">
        <f>IF(N390="snížená",J390,0)</f>
        <v>0</v>
      </c>
      <c r="BG390" s="152">
        <f>IF(N390="zákl. přenesená",J390,0)</f>
        <v>0</v>
      </c>
      <c r="BH390" s="152">
        <f>IF(N390="sníž. přenesená",J390,0)</f>
        <v>0</v>
      </c>
      <c r="BI390" s="152">
        <f>IF(N390="nulová",J390,0)</f>
        <v>0</v>
      </c>
      <c r="BJ390" s="17" t="s">
        <v>135</v>
      </c>
      <c r="BK390" s="152">
        <f>ROUND(I390*H390,2)</f>
        <v>0</v>
      </c>
      <c r="BL390" s="17" t="s">
        <v>212</v>
      </c>
      <c r="BM390" s="151" t="s">
        <v>942</v>
      </c>
    </row>
    <row r="391" spans="2:51" s="13" customFormat="1" ht="12">
      <c r="B391" s="153"/>
      <c r="D391" s="154" t="s">
        <v>137</v>
      </c>
      <c r="E391" s="155" t="s">
        <v>1</v>
      </c>
      <c r="F391" s="156" t="s">
        <v>943</v>
      </c>
      <c r="H391" s="157">
        <v>7.2</v>
      </c>
      <c r="I391" s="158"/>
      <c r="L391" s="153"/>
      <c r="M391" s="159"/>
      <c r="N391" s="160"/>
      <c r="O391" s="160"/>
      <c r="P391" s="160"/>
      <c r="Q391" s="160"/>
      <c r="R391" s="160"/>
      <c r="S391" s="160"/>
      <c r="T391" s="161"/>
      <c r="AT391" s="155" t="s">
        <v>137</v>
      </c>
      <c r="AU391" s="155" t="s">
        <v>135</v>
      </c>
      <c r="AV391" s="13" t="s">
        <v>135</v>
      </c>
      <c r="AW391" s="13" t="s">
        <v>30</v>
      </c>
      <c r="AX391" s="13" t="s">
        <v>82</v>
      </c>
      <c r="AY391" s="155" t="s">
        <v>126</v>
      </c>
    </row>
    <row r="392" spans="1:65" s="2" customFormat="1" ht="24.2" customHeight="1">
      <c r="A392" s="32"/>
      <c r="B392" s="139"/>
      <c r="C392" s="140" t="s">
        <v>944</v>
      </c>
      <c r="D392" s="140" t="s">
        <v>129</v>
      </c>
      <c r="E392" s="141" t="s">
        <v>945</v>
      </c>
      <c r="F392" s="142" t="s">
        <v>946</v>
      </c>
      <c r="G392" s="143" t="s">
        <v>240</v>
      </c>
      <c r="H392" s="144">
        <v>0.126</v>
      </c>
      <c r="I392" s="145"/>
      <c r="J392" s="146">
        <f>ROUND(I392*H392,2)</f>
        <v>0</v>
      </c>
      <c r="K392" s="142" t="s">
        <v>133</v>
      </c>
      <c r="L392" s="33"/>
      <c r="M392" s="147" t="s">
        <v>1</v>
      </c>
      <c r="N392" s="148" t="s">
        <v>40</v>
      </c>
      <c r="O392" s="58"/>
      <c r="P392" s="149">
        <f>O392*H392</f>
        <v>0</v>
      </c>
      <c r="Q392" s="149">
        <v>0</v>
      </c>
      <c r="R392" s="149">
        <f>Q392*H392</f>
        <v>0</v>
      </c>
      <c r="S392" s="149">
        <v>0</v>
      </c>
      <c r="T392" s="150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51" t="s">
        <v>212</v>
      </c>
      <c r="AT392" s="151" t="s">
        <v>129</v>
      </c>
      <c r="AU392" s="151" t="s">
        <v>135</v>
      </c>
      <c r="AY392" s="17" t="s">
        <v>126</v>
      </c>
      <c r="BE392" s="152">
        <f>IF(N392="základní",J392,0)</f>
        <v>0</v>
      </c>
      <c r="BF392" s="152">
        <f>IF(N392="snížená",J392,0)</f>
        <v>0</v>
      </c>
      <c r="BG392" s="152">
        <f>IF(N392="zákl. přenesená",J392,0)</f>
        <v>0</v>
      </c>
      <c r="BH392" s="152">
        <f>IF(N392="sníž. přenesená",J392,0)</f>
        <v>0</v>
      </c>
      <c r="BI392" s="152">
        <f>IF(N392="nulová",J392,0)</f>
        <v>0</v>
      </c>
      <c r="BJ392" s="17" t="s">
        <v>135</v>
      </c>
      <c r="BK392" s="152">
        <f>ROUND(I392*H392,2)</f>
        <v>0</v>
      </c>
      <c r="BL392" s="17" t="s">
        <v>212</v>
      </c>
      <c r="BM392" s="151" t="s">
        <v>947</v>
      </c>
    </row>
    <row r="393" spans="2:63" s="12" customFormat="1" ht="22.9" customHeight="1">
      <c r="B393" s="126"/>
      <c r="D393" s="127" t="s">
        <v>73</v>
      </c>
      <c r="E393" s="137" t="s">
        <v>948</v>
      </c>
      <c r="F393" s="137" t="s">
        <v>949</v>
      </c>
      <c r="I393" s="129"/>
      <c r="J393" s="138">
        <f>BK393</f>
        <v>0</v>
      </c>
      <c r="L393" s="126"/>
      <c r="M393" s="131"/>
      <c r="N393" s="132"/>
      <c r="O393" s="132"/>
      <c r="P393" s="133">
        <f>SUM(P394:P434)</f>
        <v>0</v>
      </c>
      <c r="Q393" s="132"/>
      <c r="R393" s="133">
        <f>SUM(R394:R434)</f>
        <v>0.4802252</v>
      </c>
      <c r="S393" s="132"/>
      <c r="T393" s="134">
        <f>SUM(T394:T434)</f>
        <v>0.1262925</v>
      </c>
      <c r="AR393" s="127" t="s">
        <v>135</v>
      </c>
      <c r="AT393" s="135" t="s">
        <v>73</v>
      </c>
      <c r="AU393" s="135" t="s">
        <v>82</v>
      </c>
      <c r="AY393" s="127" t="s">
        <v>126</v>
      </c>
      <c r="BK393" s="136">
        <f>SUM(BK394:BK434)</f>
        <v>0</v>
      </c>
    </row>
    <row r="394" spans="1:65" s="2" customFormat="1" ht="24.2" customHeight="1">
      <c r="A394" s="32"/>
      <c r="B394" s="139"/>
      <c r="C394" s="140" t="s">
        <v>950</v>
      </c>
      <c r="D394" s="140" t="s">
        <v>129</v>
      </c>
      <c r="E394" s="141" t="s">
        <v>951</v>
      </c>
      <c r="F394" s="142" t="s">
        <v>952</v>
      </c>
      <c r="G394" s="143" t="s">
        <v>132</v>
      </c>
      <c r="H394" s="144">
        <v>44.865</v>
      </c>
      <c r="I394" s="145"/>
      <c r="J394" s="146">
        <f>ROUND(I394*H394,2)</f>
        <v>0</v>
      </c>
      <c r="K394" s="142" t="s">
        <v>133</v>
      </c>
      <c r="L394" s="33"/>
      <c r="M394" s="147" t="s">
        <v>1</v>
      </c>
      <c r="N394" s="148" t="s">
        <v>40</v>
      </c>
      <c r="O394" s="58"/>
      <c r="P394" s="149">
        <f>O394*H394</f>
        <v>0</v>
      </c>
      <c r="Q394" s="149">
        <v>0</v>
      </c>
      <c r="R394" s="149">
        <f>Q394*H394</f>
        <v>0</v>
      </c>
      <c r="S394" s="149">
        <v>0</v>
      </c>
      <c r="T394" s="150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51" t="s">
        <v>212</v>
      </c>
      <c r="AT394" s="151" t="s">
        <v>129</v>
      </c>
      <c r="AU394" s="151" t="s">
        <v>135</v>
      </c>
      <c r="AY394" s="17" t="s">
        <v>126</v>
      </c>
      <c r="BE394" s="152">
        <f>IF(N394="základní",J394,0)</f>
        <v>0</v>
      </c>
      <c r="BF394" s="152">
        <f>IF(N394="snížená",J394,0)</f>
        <v>0</v>
      </c>
      <c r="BG394" s="152">
        <f>IF(N394="zákl. přenesená",J394,0)</f>
        <v>0</v>
      </c>
      <c r="BH394" s="152">
        <f>IF(N394="sníž. přenesená",J394,0)</f>
        <v>0</v>
      </c>
      <c r="BI394" s="152">
        <f>IF(N394="nulová",J394,0)</f>
        <v>0</v>
      </c>
      <c r="BJ394" s="17" t="s">
        <v>135</v>
      </c>
      <c r="BK394" s="152">
        <f>ROUND(I394*H394,2)</f>
        <v>0</v>
      </c>
      <c r="BL394" s="17" t="s">
        <v>212</v>
      </c>
      <c r="BM394" s="151" t="s">
        <v>953</v>
      </c>
    </row>
    <row r="395" spans="2:51" s="13" customFormat="1" ht="12">
      <c r="B395" s="153"/>
      <c r="D395" s="154" t="s">
        <v>137</v>
      </c>
      <c r="E395" s="155" t="s">
        <v>1</v>
      </c>
      <c r="F395" s="156" t="s">
        <v>145</v>
      </c>
      <c r="H395" s="157">
        <v>20.655</v>
      </c>
      <c r="I395" s="158"/>
      <c r="L395" s="153"/>
      <c r="M395" s="159"/>
      <c r="N395" s="160"/>
      <c r="O395" s="160"/>
      <c r="P395" s="160"/>
      <c r="Q395" s="160"/>
      <c r="R395" s="160"/>
      <c r="S395" s="160"/>
      <c r="T395" s="161"/>
      <c r="AT395" s="155" t="s">
        <v>137</v>
      </c>
      <c r="AU395" s="155" t="s">
        <v>135</v>
      </c>
      <c r="AV395" s="13" t="s">
        <v>135</v>
      </c>
      <c r="AW395" s="13" t="s">
        <v>30</v>
      </c>
      <c r="AX395" s="13" t="s">
        <v>74</v>
      </c>
      <c r="AY395" s="155" t="s">
        <v>126</v>
      </c>
    </row>
    <row r="396" spans="2:51" s="13" customFormat="1" ht="12">
      <c r="B396" s="153"/>
      <c r="D396" s="154" t="s">
        <v>137</v>
      </c>
      <c r="E396" s="155" t="s">
        <v>1</v>
      </c>
      <c r="F396" s="156" t="s">
        <v>146</v>
      </c>
      <c r="H396" s="157">
        <v>3.61</v>
      </c>
      <c r="I396" s="158"/>
      <c r="L396" s="153"/>
      <c r="M396" s="159"/>
      <c r="N396" s="160"/>
      <c r="O396" s="160"/>
      <c r="P396" s="160"/>
      <c r="Q396" s="160"/>
      <c r="R396" s="160"/>
      <c r="S396" s="160"/>
      <c r="T396" s="161"/>
      <c r="AT396" s="155" t="s">
        <v>137</v>
      </c>
      <c r="AU396" s="155" t="s">
        <v>135</v>
      </c>
      <c r="AV396" s="13" t="s">
        <v>135</v>
      </c>
      <c r="AW396" s="13" t="s">
        <v>30</v>
      </c>
      <c r="AX396" s="13" t="s">
        <v>74</v>
      </c>
      <c r="AY396" s="155" t="s">
        <v>126</v>
      </c>
    </row>
    <row r="397" spans="2:51" s="13" customFormat="1" ht="12">
      <c r="B397" s="153"/>
      <c r="D397" s="154" t="s">
        <v>137</v>
      </c>
      <c r="E397" s="155" t="s">
        <v>1</v>
      </c>
      <c r="F397" s="156" t="s">
        <v>222</v>
      </c>
      <c r="H397" s="157">
        <v>16.815</v>
      </c>
      <c r="I397" s="158"/>
      <c r="L397" s="153"/>
      <c r="M397" s="159"/>
      <c r="N397" s="160"/>
      <c r="O397" s="160"/>
      <c r="P397" s="160"/>
      <c r="Q397" s="160"/>
      <c r="R397" s="160"/>
      <c r="S397" s="160"/>
      <c r="T397" s="161"/>
      <c r="AT397" s="155" t="s">
        <v>137</v>
      </c>
      <c r="AU397" s="155" t="s">
        <v>135</v>
      </c>
      <c r="AV397" s="13" t="s">
        <v>135</v>
      </c>
      <c r="AW397" s="13" t="s">
        <v>30</v>
      </c>
      <c r="AX397" s="13" t="s">
        <v>74</v>
      </c>
      <c r="AY397" s="155" t="s">
        <v>126</v>
      </c>
    </row>
    <row r="398" spans="2:51" s="13" customFormat="1" ht="12">
      <c r="B398" s="153"/>
      <c r="D398" s="154" t="s">
        <v>137</v>
      </c>
      <c r="E398" s="155" t="s">
        <v>1</v>
      </c>
      <c r="F398" s="156" t="s">
        <v>954</v>
      </c>
      <c r="H398" s="157">
        <v>3.785</v>
      </c>
      <c r="I398" s="158"/>
      <c r="L398" s="153"/>
      <c r="M398" s="159"/>
      <c r="N398" s="160"/>
      <c r="O398" s="160"/>
      <c r="P398" s="160"/>
      <c r="Q398" s="160"/>
      <c r="R398" s="160"/>
      <c r="S398" s="160"/>
      <c r="T398" s="161"/>
      <c r="AT398" s="155" t="s">
        <v>137</v>
      </c>
      <c r="AU398" s="155" t="s">
        <v>135</v>
      </c>
      <c r="AV398" s="13" t="s">
        <v>135</v>
      </c>
      <c r="AW398" s="13" t="s">
        <v>30</v>
      </c>
      <c r="AX398" s="13" t="s">
        <v>74</v>
      </c>
      <c r="AY398" s="155" t="s">
        <v>126</v>
      </c>
    </row>
    <row r="399" spans="2:51" s="14" customFormat="1" ht="12">
      <c r="B399" s="162"/>
      <c r="D399" s="154" t="s">
        <v>137</v>
      </c>
      <c r="E399" s="163" t="s">
        <v>1</v>
      </c>
      <c r="F399" s="164" t="s">
        <v>141</v>
      </c>
      <c r="H399" s="165">
        <v>44.864999999999995</v>
      </c>
      <c r="I399" s="166"/>
      <c r="L399" s="162"/>
      <c r="M399" s="167"/>
      <c r="N399" s="168"/>
      <c r="O399" s="168"/>
      <c r="P399" s="168"/>
      <c r="Q399" s="168"/>
      <c r="R399" s="168"/>
      <c r="S399" s="168"/>
      <c r="T399" s="169"/>
      <c r="AT399" s="163" t="s">
        <v>137</v>
      </c>
      <c r="AU399" s="163" t="s">
        <v>135</v>
      </c>
      <c r="AV399" s="14" t="s">
        <v>134</v>
      </c>
      <c r="AW399" s="14" t="s">
        <v>30</v>
      </c>
      <c r="AX399" s="14" t="s">
        <v>82</v>
      </c>
      <c r="AY399" s="163" t="s">
        <v>126</v>
      </c>
    </row>
    <row r="400" spans="1:65" s="2" customFormat="1" ht="16.5" customHeight="1">
      <c r="A400" s="32"/>
      <c r="B400" s="139"/>
      <c r="C400" s="140" t="s">
        <v>955</v>
      </c>
      <c r="D400" s="140" t="s">
        <v>129</v>
      </c>
      <c r="E400" s="141" t="s">
        <v>956</v>
      </c>
      <c r="F400" s="142" t="s">
        <v>957</v>
      </c>
      <c r="G400" s="143" t="s">
        <v>132</v>
      </c>
      <c r="H400" s="144">
        <v>41.08</v>
      </c>
      <c r="I400" s="145"/>
      <c r="J400" s="146">
        <f>ROUND(I400*H400,2)</f>
        <v>0</v>
      </c>
      <c r="K400" s="142" t="s">
        <v>133</v>
      </c>
      <c r="L400" s="33"/>
      <c r="M400" s="147" t="s">
        <v>1</v>
      </c>
      <c r="N400" s="148" t="s">
        <v>40</v>
      </c>
      <c r="O400" s="58"/>
      <c r="P400" s="149">
        <f>O400*H400</f>
        <v>0</v>
      </c>
      <c r="Q400" s="149">
        <v>0</v>
      </c>
      <c r="R400" s="149">
        <f>Q400*H400</f>
        <v>0</v>
      </c>
      <c r="S400" s="149">
        <v>0</v>
      </c>
      <c r="T400" s="150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51" t="s">
        <v>212</v>
      </c>
      <c r="AT400" s="151" t="s">
        <v>129</v>
      </c>
      <c r="AU400" s="151" t="s">
        <v>135</v>
      </c>
      <c r="AY400" s="17" t="s">
        <v>126</v>
      </c>
      <c r="BE400" s="152">
        <f>IF(N400="základní",J400,0)</f>
        <v>0</v>
      </c>
      <c r="BF400" s="152">
        <f>IF(N400="snížená",J400,0)</f>
        <v>0</v>
      </c>
      <c r="BG400" s="152">
        <f>IF(N400="zákl. přenesená",J400,0)</f>
        <v>0</v>
      </c>
      <c r="BH400" s="152">
        <f>IF(N400="sníž. přenesená",J400,0)</f>
        <v>0</v>
      </c>
      <c r="BI400" s="152">
        <f>IF(N400="nulová",J400,0)</f>
        <v>0</v>
      </c>
      <c r="BJ400" s="17" t="s">
        <v>135</v>
      </c>
      <c r="BK400" s="152">
        <f>ROUND(I400*H400,2)</f>
        <v>0</v>
      </c>
      <c r="BL400" s="17" t="s">
        <v>212</v>
      </c>
      <c r="BM400" s="151" t="s">
        <v>958</v>
      </c>
    </row>
    <row r="401" spans="1:65" s="2" customFormat="1" ht="24.2" customHeight="1">
      <c r="A401" s="32"/>
      <c r="B401" s="139"/>
      <c r="C401" s="140" t="s">
        <v>959</v>
      </c>
      <c r="D401" s="140" t="s">
        <v>129</v>
      </c>
      <c r="E401" s="141" t="s">
        <v>960</v>
      </c>
      <c r="F401" s="142" t="s">
        <v>961</v>
      </c>
      <c r="G401" s="143" t="s">
        <v>132</v>
      </c>
      <c r="H401" s="144">
        <v>82.16</v>
      </c>
      <c r="I401" s="145"/>
      <c r="J401" s="146">
        <f>ROUND(I401*H401,2)</f>
        <v>0</v>
      </c>
      <c r="K401" s="142" t="s">
        <v>133</v>
      </c>
      <c r="L401" s="33"/>
      <c r="M401" s="147" t="s">
        <v>1</v>
      </c>
      <c r="N401" s="148" t="s">
        <v>40</v>
      </c>
      <c r="O401" s="58"/>
      <c r="P401" s="149">
        <f>O401*H401</f>
        <v>0</v>
      </c>
      <c r="Q401" s="149">
        <v>0.0002</v>
      </c>
      <c r="R401" s="149">
        <f>Q401*H401</f>
        <v>0.016432</v>
      </c>
      <c r="S401" s="149">
        <v>0</v>
      </c>
      <c r="T401" s="150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51" t="s">
        <v>212</v>
      </c>
      <c r="AT401" s="151" t="s">
        <v>129</v>
      </c>
      <c r="AU401" s="151" t="s">
        <v>135</v>
      </c>
      <c r="AY401" s="17" t="s">
        <v>126</v>
      </c>
      <c r="BE401" s="152">
        <f>IF(N401="základní",J401,0)</f>
        <v>0</v>
      </c>
      <c r="BF401" s="152">
        <f>IF(N401="snížená",J401,0)</f>
        <v>0</v>
      </c>
      <c r="BG401" s="152">
        <f>IF(N401="zákl. přenesená",J401,0)</f>
        <v>0</v>
      </c>
      <c r="BH401" s="152">
        <f>IF(N401="sníž. přenesená",J401,0)</f>
        <v>0</v>
      </c>
      <c r="BI401" s="152">
        <f>IF(N401="nulová",J401,0)</f>
        <v>0</v>
      </c>
      <c r="BJ401" s="17" t="s">
        <v>135</v>
      </c>
      <c r="BK401" s="152">
        <f>ROUND(I401*H401,2)</f>
        <v>0</v>
      </c>
      <c r="BL401" s="17" t="s">
        <v>212</v>
      </c>
      <c r="BM401" s="151" t="s">
        <v>962</v>
      </c>
    </row>
    <row r="402" spans="2:51" s="13" customFormat="1" ht="12">
      <c r="B402" s="153"/>
      <c r="D402" s="154" t="s">
        <v>137</v>
      </c>
      <c r="E402" s="155" t="s">
        <v>1</v>
      </c>
      <c r="F402" s="156" t="s">
        <v>963</v>
      </c>
      <c r="H402" s="157">
        <v>82.16</v>
      </c>
      <c r="I402" s="158"/>
      <c r="L402" s="153"/>
      <c r="M402" s="159"/>
      <c r="N402" s="160"/>
      <c r="O402" s="160"/>
      <c r="P402" s="160"/>
      <c r="Q402" s="160"/>
      <c r="R402" s="160"/>
      <c r="S402" s="160"/>
      <c r="T402" s="161"/>
      <c r="AT402" s="155" t="s">
        <v>137</v>
      </c>
      <c r="AU402" s="155" t="s">
        <v>135</v>
      </c>
      <c r="AV402" s="13" t="s">
        <v>135</v>
      </c>
      <c r="AW402" s="13" t="s">
        <v>30</v>
      </c>
      <c r="AX402" s="13" t="s">
        <v>82</v>
      </c>
      <c r="AY402" s="155" t="s">
        <v>126</v>
      </c>
    </row>
    <row r="403" spans="1:65" s="2" customFormat="1" ht="24.2" customHeight="1">
      <c r="A403" s="32"/>
      <c r="B403" s="139"/>
      <c r="C403" s="140" t="s">
        <v>964</v>
      </c>
      <c r="D403" s="140" t="s">
        <v>129</v>
      </c>
      <c r="E403" s="141" t="s">
        <v>965</v>
      </c>
      <c r="F403" s="142" t="s">
        <v>966</v>
      </c>
      <c r="G403" s="143" t="s">
        <v>132</v>
      </c>
      <c r="H403" s="144">
        <v>41.08</v>
      </c>
      <c r="I403" s="145"/>
      <c r="J403" s="146">
        <f>ROUND(I403*H403,2)</f>
        <v>0</v>
      </c>
      <c r="K403" s="142" t="s">
        <v>133</v>
      </c>
      <c r="L403" s="33"/>
      <c r="M403" s="147" t="s">
        <v>1</v>
      </c>
      <c r="N403" s="148" t="s">
        <v>40</v>
      </c>
      <c r="O403" s="58"/>
      <c r="P403" s="149">
        <f>O403*H403</f>
        <v>0</v>
      </c>
      <c r="Q403" s="149">
        <v>0.0075</v>
      </c>
      <c r="R403" s="149">
        <f>Q403*H403</f>
        <v>0.3081</v>
      </c>
      <c r="S403" s="149">
        <v>0</v>
      </c>
      <c r="T403" s="150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51" t="s">
        <v>212</v>
      </c>
      <c r="AT403" s="151" t="s">
        <v>129</v>
      </c>
      <c r="AU403" s="151" t="s">
        <v>135</v>
      </c>
      <c r="AY403" s="17" t="s">
        <v>126</v>
      </c>
      <c r="BE403" s="152">
        <f>IF(N403="základní",J403,0)</f>
        <v>0</v>
      </c>
      <c r="BF403" s="152">
        <f>IF(N403="snížená",J403,0)</f>
        <v>0</v>
      </c>
      <c r="BG403" s="152">
        <f>IF(N403="zákl. přenesená",J403,0)</f>
        <v>0</v>
      </c>
      <c r="BH403" s="152">
        <f>IF(N403="sníž. přenesená",J403,0)</f>
        <v>0</v>
      </c>
      <c r="BI403" s="152">
        <f>IF(N403="nulová",J403,0)</f>
        <v>0</v>
      </c>
      <c r="BJ403" s="17" t="s">
        <v>135</v>
      </c>
      <c r="BK403" s="152">
        <f>ROUND(I403*H403,2)</f>
        <v>0</v>
      </c>
      <c r="BL403" s="17" t="s">
        <v>212</v>
      </c>
      <c r="BM403" s="151" t="s">
        <v>967</v>
      </c>
    </row>
    <row r="404" spans="1:65" s="2" customFormat="1" ht="24.2" customHeight="1">
      <c r="A404" s="32"/>
      <c r="B404" s="139"/>
      <c r="C404" s="140" t="s">
        <v>968</v>
      </c>
      <c r="D404" s="140" t="s">
        <v>129</v>
      </c>
      <c r="E404" s="141" t="s">
        <v>969</v>
      </c>
      <c r="F404" s="142" t="s">
        <v>970</v>
      </c>
      <c r="G404" s="143" t="s">
        <v>132</v>
      </c>
      <c r="H404" s="144">
        <v>44.865</v>
      </c>
      <c r="I404" s="145"/>
      <c r="J404" s="146">
        <f>ROUND(I404*H404,2)</f>
        <v>0</v>
      </c>
      <c r="K404" s="142" t="s">
        <v>133</v>
      </c>
      <c r="L404" s="33"/>
      <c r="M404" s="147" t="s">
        <v>1</v>
      </c>
      <c r="N404" s="148" t="s">
        <v>40</v>
      </c>
      <c r="O404" s="58"/>
      <c r="P404" s="149">
        <f>O404*H404</f>
        <v>0</v>
      </c>
      <c r="Q404" s="149">
        <v>0</v>
      </c>
      <c r="R404" s="149">
        <f>Q404*H404</f>
        <v>0</v>
      </c>
      <c r="S404" s="149">
        <v>0.0025</v>
      </c>
      <c r="T404" s="150">
        <f>S404*H404</f>
        <v>0.11216250000000001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51" t="s">
        <v>212</v>
      </c>
      <c r="AT404" s="151" t="s">
        <v>129</v>
      </c>
      <c r="AU404" s="151" t="s">
        <v>135</v>
      </c>
      <c r="AY404" s="17" t="s">
        <v>126</v>
      </c>
      <c r="BE404" s="152">
        <f>IF(N404="základní",J404,0)</f>
        <v>0</v>
      </c>
      <c r="BF404" s="152">
        <f>IF(N404="snížená",J404,0)</f>
        <v>0</v>
      </c>
      <c r="BG404" s="152">
        <f>IF(N404="zákl. přenesená",J404,0)</f>
        <v>0</v>
      </c>
      <c r="BH404" s="152">
        <f>IF(N404="sníž. přenesená",J404,0)</f>
        <v>0</v>
      </c>
      <c r="BI404" s="152">
        <f>IF(N404="nulová",J404,0)</f>
        <v>0</v>
      </c>
      <c r="BJ404" s="17" t="s">
        <v>135</v>
      </c>
      <c r="BK404" s="152">
        <f>ROUND(I404*H404,2)</f>
        <v>0</v>
      </c>
      <c r="BL404" s="17" t="s">
        <v>212</v>
      </c>
      <c r="BM404" s="151" t="s">
        <v>971</v>
      </c>
    </row>
    <row r="405" spans="2:51" s="13" customFormat="1" ht="12">
      <c r="B405" s="153"/>
      <c r="D405" s="154" t="s">
        <v>137</v>
      </c>
      <c r="E405" s="155" t="s">
        <v>1</v>
      </c>
      <c r="F405" s="156" t="s">
        <v>145</v>
      </c>
      <c r="H405" s="157">
        <v>20.655</v>
      </c>
      <c r="I405" s="158"/>
      <c r="L405" s="153"/>
      <c r="M405" s="159"/>
      <c r="N405" s="160"/>
      <c r="O405" s="160"/>
      <c r="P405" s="160"/>
      <c r="Q405" s="160"/>
      <c r="R405" s="160"/>
      <c r="S405" s="160"/>
      <c r="T405" s="161"/>
      <c r="AT405" s="155" t="s">
        <v>137</v>
      </c>
      <c r="AU405" s="155" t="s">
        <v>135</v>
      </c>
      <c r="AV405" s="13" t="s">
        <v>135</v>
      </c>
      <c r="AW405" s="13" t="s">
        <v>30</v>
      </c>
      <c r="AX405" s="13" t="s">
        <v>74</v>
      </c>
      <c r="AY405" s="155" t="s">
        <v>126</v>
      </c>
    </row>
    <row r="406" spans="2:51" s="13" customFormat="1" ht="12">
      <c r="B406" s="153"/>
      <c r="D406" s="154" t="s">
        <v>137</v>
      </c>
      <c r="E406" s="155" t="s">
        <v>1</v>
      </c>
      <c r="F406" s="156" t="s">
        <v>146</v>
      </c>
      <c r="H406" s="157">
        <v>3.61</v>
      </c>
      <c r="I406" s="158"/>
      <c r="L406" s="153"/>
      <c r="M406" s="159"/>
      <c r="N406" s="160"/>
      <c r="O406" s="160"/>
      <c r="P406" s="160"/>
      <c r="Q406" s="160"/>
      <c r="R406" s="160"/>
      <c r="S406" s="160"/>
      <c r="T406" s="161"/>
      <c r="AT406" s="155" t="s">
        <v>137</v>
      </c>
      <c r="AU406" s="155" t="s">
        <v>135</v>
      </c>
      <c r="AV406" s="13" t="s">
        <v>135</v>
      </c>
      <c r="AW406" s="13" t="s">
        <v>30</v>
      </c>
      <c r="AX406" s="13" t="s">
        <v>74</v>
      </c>
      <c r="AY406" s="155" t="s">
        <v>126</v>
      </c>
    </row>
    <row r="407" spans="2:51" s="13" customFormat="1" ht="12">
      <c r="B407" s="153"/>
      <c r="D407" s="154" t="s">
        <v>137</v>
      </c>
      <c r="E407" s="155" t="s">
        <v>1</v>
      </c>
      <c r="F407" s="156" t="s">
        <v>222</v>
      </c>
      <c r="H407" s="157">
        <v>16.815</v>
      </c>
      <c r="I407" s="158"/>
      <c r="L407" s="153"/>
      <c r="M407" s="159"/>
      <c r="N407" s="160"/>
      <c r="O407" s="160"/>
      <c r="P407" s="160"/>
      <c r="Q407" s="160"/>
      <c r="R407" s="160"/>
      <c r="S407" s="160"/>
      <c r="T407" s="161"/>
      <c r="AT407" s="155" t="s">
        <v>137</v>
      </c>
      <c r="AU407" s="155" t="s">
        <v>135</v>
      </c>
      <c r="AV407" s="13" t="s">
        <v>135</v>
      </c>
      <c r="AW407" s="13" t="s">
        <v>30</v>
      </c>
      <c r="AX407" s="13" t="s">
        <v>74</v>
      </c>
      <c r="AY407" s="155" t="s">
        <v>126</v>
      </c>
    </row>
    <row r="408" spans="2:51" s="13" customFormat="1" ht="12">
      <c r="B408" s="153"/>
      <c r="D408" s="154" t="s">
        <v>137</v>
      </c>
      <c r="E408" s="155" t="s">
        <v>1</v>
      </c>
      <c r="F408" s="156" t="s">
        <v>954</v>
      </c>
      <c r="H408" s="157">
        <v>3.785</v>
      </c>
      <c r="I408" s="158"/>
      <c r="L408" s="153"/>
      <c r="M408" s="159"/>
      <c r="N408" s="160"/>
      <c r="O408" s="160"/>
      <c r="P408" s="160"/>
      <c r="Q408" s="160"/>
      <c r="R408" s="160"/>
      <c r="S408" s="160"/>
      <c r="T408" s="161"/>
      <c r="AT408" s="155" t="s">
        <v>137</v>
      </c>
      <c r="AU408" s="155" t="s">
        <v>135</v>
      </c>
      <c r="AV408" s="13" t="s">
        <v>135</v>
      </c>
      <c r="AW408" s="13" t="s">
        <v>30</v>
      </c>
      <c r="AX408" s="13" t="s">
        <v>74</v>
      </c>
      <c r="AY408" s="155" t="s">
        <v>126</v>
      </c>
    </row>
    <row r="409" spans="2:51" s="14" customFormat="1" ht="12">
      <c r="B409" s="162"/>
      <c r="D409" s="154" t="s">
        <v>137</v>
      </c>
      <c r="E409" s="163" t="s">
        <v>1</v>
      </c>
      <c r="F409" s="164" t="s">
        <v>141</v>
      </c>
      <c r="H409" s="165">
        <v>44.864999999999995</v>
      </c>
      <c r="I409" s="166"/>
      <c r="L409" s="162"/>
      <c r="M409" s="167"/>
      <c r="N409" s="168"/>
      <c r="O409" s="168"/>
      <c r="P409" s="168"/>
      <c r="Q409" s="168"/>
      <c r="R409" s="168"/>
      <c r="S409" s="168"/>
      <c r="T409" s="169"/>
      <c r="AT409" s="163" t="s">
        <v>137</v>
      </c>
      <c r="AU409" s="163" t="s">
        <v>135</v>
      </c>
      <c r="AV409" s="14" t="s">
        <v>134</v>
      </c>
      <c r="AW409" s="14" t="s">
        <v>30</v>
      </c>
      <c r="AX409" s="14" t="s">
        <v>82</v>
      </c>
      <c r="AY409" s="163" t="s">
        <v>126</v>
      </c>
    </row>
    <row r="410" spans="1:65" s="2" customFormat="1" ht="16.5" customHeight="1">
      <c r="A410" s="32"/>
      <c r="B410" s="139"/>
      <c r="C410" s="140" t="s">
        <v>972</v>
      </c>
      <c r="D410" s="140" t="s">
        <v>129</v>
      </c>
      <c r="E410" s="141" t="s">
        <v>973</v>
      </c>
      <c r="F410" s="142" t="s">
        <v>974</v>
      </c>
      <c r="G410" s="143" t="s">
        <v>132</v>
      </c>
      <c r="H410" s="144">
        <v>41.08</v>
      </c>
      <c r="I410" s="145"/>
      <c r="J410" s="146">
        <f>ROUND(I410*H410,2)</f>
        <v>0</v>
      </c>
      <c r="K410" s="142" t="s">
        <v>133</v>
      </c>
      <c r="L410" s="33"/>
      <c r="M410" s="147" t="s">
        <v>1</v>
      </c>
      <c r="N410" s="148" t="s">
        <v>40</v>
      </c>
      <c r="O410" s="58"/>
      <c r="P410" s="149">
        <f>O410*H410</f>
        <v>0</v>
      </c>
      <c r="Q410" s="149">
        <v>0.0007</v>
      </c>
      <c r="R410" s="149">
        <f>Q410*H410</f>
        <v>0.028755999999999997</v>
      </c>
      <c r="S410" s="149">
        <v>0</v>
      </c>
      <c r="T410" s="150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51" t="s">
        <v>212</v>
      </c>
      <c r="AT410" s="151" t="s">
        <v>129</v>
      </c>
      <c r="AU410" s="151" t="s">
        <v>135</v>
      </c>
      <c r="AY410" s="17" t="s">
        <v>126</v>
      </c>
      <c r="BE410" s="152">
        <f>IF(N410="základní",J410,0)</f>
        <v>0</v>
      </c>
      <c r="BF410" s="152">
        <f>IF(N410="snížená",J410,0)</f>
        <v>0</v>
      </c>
      <c r="BG410" s="152">
        <f>IF(N410="zákl. přenesená",J410,0)</f>
        <v>0</v>
      </c>
      <c r="BH410" s="152">
        <f>IF(N410="sníž. přenesená",J410,0)</f>
        <v>0</v>
      </c>
      <c r="BI410" s="152">
        <f>IF(N410="nulová",J410,0)</f>
        <v>0</v>
      </c>
      <c r="BJ410" s="17" t="s">
        <v>135</v>
      </c>
      <c r="BK410" s="152">
        <f>ROUND(I410*H410,2)</f>
        <v>0</v>
      </c>
      <c r="BL410" s="17" t="s">
        <v>212</v>
      </c>
      <c r="BM410" s="151" t="s">
        <v>975</v>
      </c>
    </row>
    <row r="411" spans="2:51" s="13" customFormat="1" ht="12">
      <c r="B411" s="153"/>
      <c r="D411" s="154" t="s">
        <v>137</v>
      </c>
      <c r="E411" s="155" t="s">
        <v>1</v>
      </c>
      <c r="F411" s="156" t="s">
        <v>145</v>
      </c>
      <c r="H411" s="157">
        <v>20.655</v>
      </c>
      <c r="I411" s="158"/>
      <c r="L411" s="153"/>
      <c r="M411" s="159"/>
      <c r="N411" s="160"/>
      <c r="O411" s="160"/>
      <c r="P411" s="160"/>
      <c r="Q411" s="160"/>
      <c r="R411" s="160"/>
      <c r="S411" s="160"/>
      <c r="T411" s="161"/>
      <c r="AT411" s="155" t="s">
        <v>137</v>
      </c>
      <c r="AU411" s="155" t="s">
        <v>135</v>
      </c>
      <c r="AV411" s="13" t="s">
        <v>135</v>
      </c>
      <c r="AW411" s="13" t="s">
        <v>30</v>
      </c>
      <c r="AX411" s="13" t="s">
        <v>74</v>
      </c>
      <c r="AY411" s="155" t="s">
        <v>126</v>
      </c>
    </row>
    <row r="412" spans="2:51" s="13" customFormat="1" ht="12">
      <c r="B412" s="153"/>
      <c r="D412" s="154" t="s">
        <v>137</v>
      </c>
      <c r="E412" s="155" t="s">
        <v>1</v>
      </c>
      <c r="F412" s="156" t="s">
        <v>146</v>
      </c>
      <c r="H412" s="157">
        <v>3.61</v>
      </c>
      <c r="I412" s="158"/>
      <c r="L412" s="153"/>
      <c r="M412" s="159"/>
      <c r="N412" s="160"/>
      <c r="O412" s="160"/>
      <c r="P412" s="160"/>
      <c r="Q412" s="160"/>
      <c r="R412" s="160"/>
      <c r="S412" s="160"/>
      <c r="T412" s="161"/>
      <c r="AT412" s="155" t="s">
        <v>137</v>
      </c>
      <c r="AU412" s="155" t="s">
        <v>135</v>
      </c>
      <c r="AV412" s="13" t="s">
        <v>135</v>
      </c>
      <c r="AW412" s="13" t="s">
        <v>30</v>
      </c>
      <c r="AX412" s="13" t="s">
        <v>74</v>
      </c>
      <c r="AY412" s="155" t="s">
        <v>126</v>
      </c>
    </row>
    <row r="413" spans="2:51" s="13" customFormat="1" ht="12">
      <c r="B413" s="153"/>
      <c r="D413" s="154" t="s">
        <v>137</v>
      </c>
      <c r="E413" s="155" t="s">
        <v>1</v>
      </c>
      <c r="F413" s="156" t="s">
        <v>222</v>
      </c>
      <c r="H413" s="157">
        <v>16.815</v>
      </c>
      <c r="I413" s="158"/>
      <c r="L413" s="153"/>
      <c r="M413" s="159"/>
      <c r="N413" s="160"/>
      <c r="O413" s="160"/>
      <c r="P413" s="160"/>
      <c r="Q413" s="160"/>
      <c r="R413" s="160"/>
      <c r="S413" s="160"/>
      <c r="T413" s="161"/>
      <c r="AT413" s="155" t="s">
        <v>137</v>
      </c>
      <c r="AU413" s="155" t="s">
        <v>135</v>
      </c>
      <c r="AV413" s="13" t="s">
        <v>135</v>
      </c>
      <c r="AW413" s="13" t="s">
        <v>30</v>
      </c>
      <c r="AX413" s="13" t="s">
        <v>74</v>
      </c>
      <c r="AY413" s="155" t="s">
        <v>126</v>
      </c>
    </row>
    <row r="414" spans="2:51" s="14" customFormat="1" ht="12">
      <c r="B414" s="162"/>
      <c r="D414" s="154" t="s">
        <v>137</v>
      </c>
      <c r="E414" s="163" t="s">
        <v>1</v>
      </c>
      <c r="F414" s="164" t="s">
        <v>141</v>
      </c>
      <c r="H414" s="165">
        <v>41.08</v>
      </c>
      <c r="I414" s="166"/>
      <c r="L414" s="162"/>
      <c r="M414" s="167"/>
      <c r="N414" s="168"/>
      <c r="O414" s="168"/>
      <c r="P414" s="168"/>
      <c r="Q414" s="168"/>
      <c r="R414" s="168"/>
      <c r="S414" s="168"/>
      <c r="T414" s="169"/>
      <c r="AT414" s="163" t="s">
        <v>137</v>
      </c>
      <c r="AU414" s="163" t="s">
        <v>135</v>
      </c>
      <c r="AV414" s="14" t="s">
        <v>134</v>
      </c>
      <c r="AW414" s="14" t="s">
        <v>30</v>
      </c>
      <c r="AX414" s="14" t="s">
        <v>82</v>
      </c>
      <c r="AY414" s="163" t="s">
        <v>126</v>
      </c>
    </row>
    <row r="415" spans="1:65" s="2" customFormat="1" ht="44.25" customHeight="1">
      <c r="A415" s="32"/>
      <c r="B415" s="139"/>
      <c r="C415" s="177" t="s">
        <v>976</v>
      </c>
      <c r="D415" s="177" t="s">
        <v>190</v>
      </c>
      <c r="E415" s="178" t="s">
        <v>977</v>
      </c>
      <c r="F415" s="179" t="s">
        <v>978</v>
      </c>
      <c r="G415" s="180" t="s">
        <v>132</v>
      </c>
      <c r="H415" s="181">
        <v>47.242</v>
      </c>
      <c r="I415" s="182"/>
      <c r="J415" s="183">
        <f>ROUND(I415*H415,2)</f>
        <v>0</v>
      </c>
      <c r="K415" s="179" t="s">
        <v>133</v>
      </c>
      <c r="L415" s="184"/>
      <c r="M415" s="185" t="s">
        <v>1</v>
      </c>
      <c r="N415" s="186" t="s">
        <v>40</v>
      </c>
      <c r="O415" s="58"/>
      <c r="P415" s="149">
        <f>O415*H415</f>
        <v>0</v>
      </c>
      <c r="Q415" s="149">
        <v>0.0024</v>
      </c>
      <c r="R415" s="149">
        <f>Q415*H415</f>
        <v>0.11338079999999999</v>
      </c>
      <c r="S415" s="149">
        <v>0</v>
      </c>
      <c r="T415" s="150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51" t="s">
        <v>289</v>
      </c>
      <c r="AT415" s="151" t="s">
        <v>190</v>
      </c>
      <c r="AU415" s="151" t="s">
        <v>135</v>
      </c>
      <c r="AY415" s="17" t="s">
        <v>126</v>
      </c>
      <c r="BE415" s="152">
        <f>IF(N415="základní",J415,0)</f>
        <v>0</v>
      </c>
      <c r="BF415" s="152">
        <f>IF(N415="snížená",J415,0)</f>
        <v>0</v>
      </c>
      <c r="BG415" s="152">
        <f>IF(N415="zákl. přenesená",J415,0)</f>
        <v>0</v>
      </c>
      <c r="BH415" s="152">
        <f>IF(N415="sníž. přenesená",J415,0)</f>
        <v>0</v>
      </c>
      <c r="BI415" s="152">
        <f>IF(N415="nulová",J415,0)</f>
        <v>0</v>
      </c>
      <c r="BJ415" s="17" t="s">
        <v>135</v>
      </c>
      <c r="BK415" s="152">
        <f>ROUND(I415*H415,2)</f>
        <v>0</v>
      </c>
      <c r="BL415" s="17" t="s">
        <v>212</v>
      </c>
      <c r="BM415" s="151" t="s">
        <v>979</v>
      </c>
    </row>
    <row r="416" spans="2:51" s="13" customFormat="1" ht="12">
      <c r="B416" s="153"/>
      <c r="D416" s="154" t="s">
        <v>137</v>
      </c>
      <c r="F416" s="156" t="s">
        <v>980</v>
      </c>
      <c r="H416" s="157">
        <v>47.242</v>
      </c>
      <c r="I416" s="158"/>
      <c r="L416" s="153"/>
      <c r="M416" s="159"/>
      <c r="N416" s="160"/>
      <c r="O416" s="160"/>
      <c r="P416" s="160"/>
      <c r="Q416" s="160"/>
      <c r="R416" s="160"/>
      <c r="S416" s="160"/>
      <c r="T416" s="161"/>
      <c r="AT416" s="155" t="s">
        <v>137</v>
      </c>
      <c r="AU416" s="155" t="s">
        <v>135</v>
      </c>
      <c r="AV416" s="13" t="s">
        <v>135</v>
      </c>
      <c r="AW416" s="13" t="s">
        <v>3</v>
      </c>
      <c r="AX416" s="13" t="s">
        <v>82</v>
      </c>
      <c r="AY416" s="155" t="s">
        <v>126</v>
      </c>
    </row>
    <row r="417" spans="1:65" s="2" customFormat="1" ht="24.2" customHeight="1">
      <c r="A417" s="32"/>
      <c r="B417" s="139"/>
      <c r="C417" s="140" t="s">
        <v>981</v>
      </c>
      <c r="D417" s="140" t="s">
        <v>129</v>
      </c>
      <c r="E417" s="141" t="s">
        <v>982</v>
      </c>
      <c r="F417" s="142" t="s">
        <v>983</v>
      </c>
      <c r="G417" s="143" t="s">
        <v>179</v>
      </c>
      <c r="H417" s="144">
        <v>27.387</v>
      </c>
      <c r="I417" s="145"/>
      <c r="J417" s="146">
        <f>ROUND(I417*H417,2)</f>
        <v>0</v>
      </c>
      <c r="K417" s="142" t="s">
        <v>133</v>
      </c>
      <c r="L417" s="33"/>
      <c r="M417" s="147" t="s">
        <v>1</v>
      </c>
      <c r="N417" s="148" t="s">
        <v>40</v>
      </c>
      <c r="O417" s="58"/>
      <c r="P417" s="149">
        <f>O417*H417</f>
        <v>0</v>
      </c>
      <c r="Q417" s="149">
        <v>0</v>
      </c>
      <c r="R417" s="149">
        <f>Q417*H417</f>
        <v>0</v>
      </c>
      <c r="S417" s="149">
        <v>0</v>
      </c>
      <c r="T417" s="150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51" t="s">
        <v>212</v>
      </c>
      <c r="AT417" s="151" t="s">
        <v>129</v>
      </c>
      <c r="AU417" s="151" t="s">
        <v>135</v>
      </c>
      <c r="AY417" s="17" t="s">
        <v>126</v>
      </c>
      <c r="BE417" s="152">
        <f>IF(N417="základní",J417,0)</f>
        <v>0</v>
      </c>
      <c r="BF417" s="152">
        <f>IF(N417="snížená",J417,0)</f>
        <v>0</v>
      </c>
      <c r="BG417" s="152">
        <f>IF(N417="zákl. přenesená",J417,0)</f>
        <v>0</v>
      </c>
      <c r="BH417" s="152">
        <f>IF(N417="sníž. přenesená",J417,0)</f>
        <v>0</v>
      </c>
      <c r="BI417" s="152">
        <f>IF(N417="nulová",J417,0)</f>
        <v>0</v>
      </c>
      <c r="BJ417" s="17" t="s">
        <v>135</v>
      </c>
      <c r="BK417" s="152">
        <f>ROUND(I417*H417,2)</f>
        <v>0</v>
      </c>
      <c r="BL417" s="17" t="s">
        <v>212</v>
      </c>
      <c r="BM417" s="151" t="s">
        <v>984</v>
      </c>
    </row>
    <row r="418" spans="2:51" s="13" customFormat="1" ht="12">
      <c r="B418" s="153"/>
      <c r="D418" s="154" t="s">
        <v>137</v>
      </c>
      <c r="E418" s="155" t="s">
        <v>1</v>
      </c>
      <c r="F418" s="156" t="s">
        <v>985</v>
      </c>
      <c r="H418" s="157">
        <v>27.387</v>
      </c>
      <c r="I418" s="158"/>
      <c r="L418" s="153"/>
      <c r="M418" s="159"/>
      <c r="N418" s="160"/>
      <c r="O418" s="160"/>
      <c r="P418" s="160"/>
      <c r="Q418" s="160"/>
      <c r="R418" s="160"/>
      <c r="S418" s="160"/>
      <c r="T418" s="161"/>
      <c r="AT418" s="155" t="s">
        <v>137</v>
      </c>
      <c r="AU418" s="155" t="s">
        <v>135</v>
      </c>
      <c r="AV418" s="13" t="s">
        <v>135</v>
      </c>
      <c r="AW418" s="13" t="s">
        <v>30</v>
      </c>
      <c r="AX418" s="13" t="s">
        <v>82</v>
      </c>
      <c r="AY418" s="155" t="s">
        <v>126</v>
      </c>
    </row>
    <row r="419" spans="1:65" s="2" customFormat="1" ht="21.75" customHeight="1">
      <c r="A419" s="32"/>
      <c r="B419" s="139"/>
      <c r="C419" s="140" t="s">
        <v>986</v>
      </c>
      <c r="D419" s="140" t="s">
        <v>129</v>
      </c>
      <c r="E419" s="141" t="s">
        <v>987</v>
      </c>
      <c r="F419" s="142" t="s">
        <v>988</v>
      </c>
      <c r="G419" s="143" t="s">
        <v>179</v>
      </c>
      <c r="H419" s="144">
        <v>47.1</v>
      </c>
      <c r="I419" s="145"/>
      <c r="J419" s="146">
        <f>ROUND(I419*H419,2)</f>
        <v>0</v>
      </c>
      <c r="K419" s="142" t="s">
        <v>133</v>
      </c>
      <c r="L419" s="33"/>
      <c r="M419" s="147" t="s">
        <v>1</v>
      </c>
      <c r="N419" s="148" t="s">
        <v>40</v>
      </c>
      <c r="O419" s="58"/>
      <c r="P419" s="149">
        <f>O419*H419</f>
        <v>0</v>
      </c>
      <c r="Q419" s="149">
        <v>0</v>
      </c>
      <c r="R419" s="149">
        <f>Q419*H419</f>
        <v>0</v>
      </c>
      <c r="S419" s="149">
        <v>0.0003</v>
      </c>
      <c r="T419" s="150">
        <f>S419*H419</f>
        <v>0.014129999999999998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51" t="s">
        <v>212</v>
      </c>
      <c r="AT419" s="151" t="s">
        <v>129</v>
      </c>
      <c r="AU419" s="151" t="s">
        <v>135</v>
      </c>
      <c r="AY419" s="17" t="s">
        <v>126</v>
      </c>
      <c r="BE419" s="152">
        <f>IF(N419="základní",J419,0)</f>
        <v>0</v>
      </c>
      <c r="BF419" s="152">
        <f>IF(N419="snížená",J419,0)</f>
        <v>0</v>
      </c>
      <c r="BG419" s="152">
        <f>IF(N419="zákl. přenesená",J419,0)</f>
        <v>0</v>
      </c>
      <c r="BH419" s="152">
        <f>IF(N419="sníž. přenesená",J419,0)</f>
        <v>0</v>
      </c>
      <c r="BI419" s="152">
        <f>IF(N419="nulová",J419,0)</f>
        <v>0</v>
      </c>
      <c r="BJ419" s="17" t="s">
        <v>135</v>
      </c>
      <c r="BK419" s="152">
        <f>ROUND(I419*H419,2)</f>
        <v>0</v>
      </c>
      <c r="BL419" s="17" t="s">
        <v>212</v>
      </c>
      <c r="BM419" s="151" t="s">
        <v>989</v>
      </c>
    </row>
    <row r="420" spans="2:51" s="13" customFormat="1" ht="12">
      <c r="B420" s="153"/>
      <c r="D420" s="154" t="s">
        <v>137</v>
      </c>
      <c r="E420" s="155" t="s">
        <v>1</v>
      </c>
      <c r="F420" s="156" t="s">
        <v>990</v>
      </c>
      <c r="H420" s="157">
        <v>17.9</v>
      </c>
      <c r="I420" s="158"/>
      <c r="L420" s="153"/>
      <c r="M420" s="159"/>
      <c r="N420" s="160"/>
      <c r="O420" s="160"/>
      <c r="P420" s="160"/>
      <c r="Q420" s="160"/>
      <c r="R420" s="160"/>
      <c r="S420" s="160"/>
      <c r="T420" s="161"/>
      <c r="AT420" s="155" t="s">
        <v>137</v>
      </c>
      <c r="AU420" s="155" t="s">
        <v>135</v>
      </c>
      <c r="AV420" s="13" t="s">
        <v>135</v>
      </c>
      <c r="AW420" s="13" t="s">
        <v>30</v>
      </c>
      <c r="AX420" s="13" t="s">
        <v>74</v>
      </c>
      <c r="AY420" s="155" t="s">
        <v>126</v>
      </c>
    </row>
    <row r="421" spans="2:51" s="13" customFormat="1" ht="12">
      <c r="B421" s="153"/>
      <c r="D421" s="154" t="s">
        <v>137</v>
      </c>
      <c r="E421" s="155" t="s">
        <v>1</v>
      </c>
      <c r="F421" s="156" t="s">
        <v>991</v>
      </c>
      <c r="H421" s="157">
        <v>5.2</v>
      </c>
      <c r="I421" s="158"/>
      <c r="L421" s="153"/>
      <c r="M421" s="159"/>
      <c r="N421" s="160"/>
      <c r="O421" s="160"/>
      <c r="P421" s="160"/>
      <c r="Q421" s="160"/>
      <c r="R421" s="160"/>
      <c r="S421" s="160"/>
      <c r="T421" s="161"/>
      <c r="AT421" s="155" t="s">
        <v>137</v>
      </c>
      <c r="AU421" s="155" t="s">
        <v>135</v>
      </c>
      <c r="AV421" s="13" t="s">
        <v>135</v>
      </c>
      <c r="AW421" s="13" t="s">
        <v>30</v>
      </c>
      <c r="AX421" s="13" t="s">
        <v>74</v>
      </c>
      <c r="AY421" s="155" t="s">
        <v>126</v>
      </c>
    </row>
    <row r="422" spans="2:51" s="13" customFormat="1" ht="12">
      <c r="B422" s="153"/>
      <c r="D422" s="154" t="s">
        <v>137</v>
      </c>
      <c r="E422" s="155" t="s">
        <v>1</v>
      </c>
      <c r="F422" s="156" t="s">
        <v>992</v>
      </c>
      <c r="H422" s="157">
        <v>16.7</v>
      </c>
      <c r="I422" s="158"/>
      <c r="L422" s="153"/>
      <c r="M422" s="159"/>
      <c r="N422" s="160"/>
      <c r="O422" s="160"/>
      <c r="P422" s="160"/>
      <c r="Q422" s="160"/>
      <c r="R422" s="160"/>
      <c r="S422" s="160"/>
      <c r="T422" s="161"/>
      <c r="AT422" s="155" t="s">
        <v>137</v>
      </c>
      <c r="AU422" s="155" t="s">
        <v>135</v>
      </c>
      <c r="AV422" s="13" t="s">
        <v>135</v>
      </c>
      <c r="AW422" s="13" t="s">
        <v>30</v>
      </c>
      <c r="AX422" s="13" t="s">
        <v>74</v>
      </c>
      <c r="AY422" s="155" t="s">
        <v>126</v>
      </c>
    </row>
    <row r="423" spans="2:51" s="13" customFormat="1" ht="12">
      <c r="B423" s="153"/>
      <c r="D423" s="154" t="s">
        <v>137</v>
      </c>
      <c r="E423" s="155" t="s">
        <v>1</v>
      </c>
      <c r="F423" s="156" t="s">
        <v>993</v>
      </c>
      <c r="H423" s="157">
        <v>7.3</v>
      </c>
      <c r="I423" s="158"/>
      <c r="L423" s="153"/>
      <c r="M423" s="159"/>
      <c r="N423" s="160"/>
      <c r="O423" s="160"/>
      <c r="P423" s="160"/>
      <c r="Q423" s="160"/>
      <c r="R423" s="160"/>
      <c r="S423" s="160"/>
      <c r="T423" s="161"/>
      <c r="AT423" s="155" t="s">
        <v>137</v>
      </c>
      <c r="AU423" s="155" t="s">
        <v>135</v>
      </c>
      <c r="AV423" s="13" t="s">
        <v>135</v>
      </c>
      <c r="AW423" s="13" t="s">
        <v>30</v>
      </c>
      <c r="AX423" s="13" t="s">
        <v>74</v>
      </c>
      <c r="AY423" s="155" t="s">
        <v>126</v>
      </c>
    </row>
    <row r="424" spans="2:51" s="14" customFormat="1" ht="12">
      <c r="B424" s="162"/>
      <c r="D424" s="154" t="s">
        <v>137</v>
      </c>
      <c r="E424" s="163" t="s">
        <v>1</v>
      </c>
      <c r="F424" s="164" t="s">
        <v>141</v>
      </c>
      <c r="H424" s="165">
        <v>47.099999999999994</v>
      </c>
      <c r="I424" s="166"/>
      <c r="L424" s="162"/>
      <c r="M424" s="167"/>
      <c r="N424" s="168"/>
      <c r="O424" s="168"/>
      <c r="P424" s="168"/>
      <c r="Q424" s="168"/>
      <c r="R424" s="168"/>
      <c r="S424" s="168"/>
      <c r="T424" s="169"/>
      <c r="AT424" s="163" t="s">
        <v>137</v>
      </c>
      <c r="AU424" s="163" t="s">
        <v>135</v>
      </c>
      <c r="AV424" s="14" t="s">
        <v>134</v>
      </c>
      <c r="AW424" s="14" t="s">
        <v>30</v>
      </c>
      <c r="AX424" s="14" t="s">
        <v>82</v>
      </c>
      <c r="AY424" s="163" t="s">
        <v>126</v>
      </c>
    </row>
    <row r="425" spans="1:65" s="2" customFormat="1" ht="16.5" customHeight="1">
      <c r="A425" s="32"/>
      <c r="B425" s="139"/>
      <c r="C425" s="140" t="s">
        <v>994</v>
      </c>
      <c r="D425" s="140" t="s">
        <v>129</v>
      </c>
      <c r="E425" s="141" t="s">
        <v>995</v>
      </c>
      <c r="F425" s="142" t="s">
        <v>996</v>
      </c>
      <c r="G425" s="143" t="s">
        <v>179</v>
      </c>
      <c r="H425" s="144">
        <v>39.8</v>
      </c>
      <c r="I425" s="145"/>
      <c r="J425" s="146">
        <f>ROUND(I425*H425,2)</f>
        <v>0</v>
      </c>
      <c r="K425" s="142" t="s">
        <v>133</v>
      </c>
      <c r="L425" s="33"/>
      <c r="M425" s="147" t="s">
        <v>1</v>
      </c>
      <c r="N425" s="148" t="s">
        <v>40</v>
      </c>
      <c r="O425" s="58"/>
      <c r="P425" s="149">
        <f>O425*H425</f>
        <v>0</v>
      </c>
      <c r="Q425" s="149">
        <v>1E-05</v>
      </c>
      <c r="R425" s="149">
        <f>Q425*H425</f>
        <v>0.000398</v>
      </c>
      <c r="S425" s="149">
        <v>0</v>
      </c>
      <c r="T425" s="150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51" t="s">
        <v>212</v>
      </c>
      <c r="AT425" s="151" t="s">
        <v>129</v>
      </c>
      <c r="AU425" s="151" t="s">
        <v>135</v>
      </c>
      <c r="AY425" s="17" t="s">
        <v>126</v>
      </c>
      <c r="BE425" s="152">
        <f>IF(N425="základní",J425,0)</f>
        <v>0</v>
      </c>
      <c r="BF425" s="152">
        <f>IF(N425="snížená",J425,0)</f>
        <v>0</v>
      </c>
      <c r="BG425" s="152">
        <f>IF(N425="zákl. přenesená",J425,0)</f>
        <v>0</v>
      </c>
      <c r="BH425" s="152">
        <f>IF(N425="sníž. přenesená",J425,0)</f>
        <v>0</v>
      </c>
      <c r="BI425" s="152">
        <f>IF(N425="nulová",J425,0)</f>
        <v>0</v>
      </c>
      <c r="BJ425" s="17" t="s">
        <v>135</v>
      </c>
      <c r="BK425" s="152">
        <f>ROUND(I425*H425,2)</f>
        <v>0</v>
      </c>
      <c r="BL425" s="17" t="s">
        <v>212</v>
      </c>
      <c r="BM425" s="151" t="s">
        <v>997</v>
      </c>
    </row>
    <row r="426" spans="2:51" s="13" customFormat="1" ht="12">
      <c r="B426" s="153"/>
      <c r="D426" s="154" t="s">
        <v>137</v>
      </c>
      <c r="E426" s="155" t="s">
        <v>1</v>
      </c>
      <c r="F426" s="156" t="s">
        <v>990</v>
      </c>
      <c r="H426" s="157">
        <v>17.9</v>
      </c>
      <c r="I426" s="158"/>
      <c r="L426" s="153"/>
      <c r="M426" s="159"/>
      <c r="N426" s="160"/>
      <c r="O426" s="160"/>
      <c r="P426" s="160"/>
      <c r="Q426" s="160"/>
      <c r="R426" s="160"/>
      <c r="S426" s="160"/>
      <c r="T426" s="161"/>
      <c r="AT426" s="155" t="s">
        <v>137</v>
      </c>
      <c r="AU426" s="155" t="s">
        <v>135</v>
      </c>
      <c r="AV426" s="13" t="s">
        <v>135</v>
      </c>
      <c r="AW426" s="13" t="s">
        <v>30</v>
      </c>
      <c r="AX426" s="13" t="s">
        <v>74</v>
      </c>
      <c r="AY426" s="155" t="s">
        <v>126</v>
      </c>
    </row>
    <row r="427" spans="2:51" s="13" customFormat="1" ht="12">
      <c r="B427" s="153"/>
      <c r="D427" s="154" t="s">
        <v>137</v>
      </c>
      <c r="E427" s="155" t="s">
        <v>1</v>
      </c>
      <c r="F427" s="156" t="s">
        <v>991</v>
      </c>
      <c r="H427" s="157">
        <v>5.2</v>
      </c>
      <c r="I427" s="158"/>
      <c r="L427" s="153"/>
      <c r="M427" s="159"/>
      <c r="N427" s="160"/>
      <c r="O427" s="160"/>
      <c r="P427" s="160"/>
      <c r="Q427" s="160"/>
      <c r="R427" s="160"/>
      <c r="S427" s="160"/>
      <c r="T427" s="161"/>
      <c r="AT427" s="155" t="s">
        <v>137</v>
      </c>
      <c r="AU427" s="155" t="s">
        <v>135</v>
      </c>
      <c r="AV427" s="13" t="s">
        <v>135</v>
      </c>
      <c r="AW427" s="13" t="s">
        <v>30</v>
      </c>
      <c r="AX427" s="13" t="s">
        <v>74</v>
      </c>
      <c r="AY427" s="155" t="s">
        <v>126</v>
      </c>
    </row>
    <row r="428" spans="2:51" s="13" customFormat="1" ht="12">
      <c r="B428" s="153"/>
      <c r="D428" s="154" t="s">
        <v>137</v>
      </c>
      <c r="E428" s="155" t="s">
        <v>1</v>
      </c>
      <c r="F428" s="156" t="s">
        <v>992</v>
      </c>
      <c r="H428" s="157">
        <v>16.7</v>
      </c>
      <c r="I428" s="158"/>
      <c r="L428" s="153"/>
      <c r="M428" s="159"/>
      <c r="N428" s="160"/>
      <c r="O428" s="160"/>
      <c r="P428" s="160"/>
      <c r="Q428" s="160"/>
      <c r="R428" s="160"/>
      <c r="S428" s="160"/>
      <c r="T428" s="161"/>
      <c r="AT428" s="155" t="s">
        <v>137</v>
      </c>
      <c r="AU428" s="155" t="s">
        <v>135</v>
      </c>
      <c r="AV428" s="13" t="s">
        <v>135</v>
      </c>
      <c r="AW428" s="13" t="s">
        <v>30</v>
      </c>
      <c r="AX428" s="13" t="s">
        <v>74</v>
      </c>
      <c r="AY428" s="155" t="s">
        <v>126</v>
      </c>
    </row>
    <row r="429" spans="2:51" s="14" customFormat="1" ht="12">
      <c r="B429" s="162"/>
      <c r="D429" s="154" t="s">
        <v>137</v>
      </c>
      <c r="E429" s="163" t="s">
        <v>1</v>
      </c>
      <c r="F429" s="164" t="s">
        <v>141</v>
      </c>
      <c r="H429" s="165">
        <v>39.8</v>
      </c>
      <c r="I429" s="166"/>
      <c r="L429" s="162"/>
      <c r="M429" s="167"/>
      <c r="N429" s="168"/>
      <c r="O429" s="168"/>
      <c r="P429" s="168"/>
      <c r="Q429" s="168"/>
      <c r="R429" s="168"/>
      <c r="S429" s="168"/>
      <c r="T429" s="169"/>
      <c r="AT429" s="163" t="s">
        <v>137</v>
      </c>
      <c r="AU429" s="163" t="s">
        <v>135</v>
      </c>
      <c r="AV429" s="14" t="s">
        <v>134</v>
      </c>
      <c r="AW429" s="14" t="s">
        <v>30</v>
      </c>
      <c r="AX429" s="14" t="s">
        <v>82</v>
      </c>
      <c r="AY429" s="163" t="s">
        <v>126</v>
      </c>
    </row>
    <row r="430" spans="1:65" s="2" customFormat="1" ht="16.5" customHeight="1">
      <c r="A430" s="32"/>
      <c r="B430" s="139"/>
      <c r="C430" s="177" t="s">
        <v>998</v>
      </c>
      <c r="D430" s="177" t="s">
        <v>190</v>
      </c>
      <c r="E430" s="178" t="s">
        <v>999</v>
      </c>
      <c r="F430" s="179" t="s">
        <v>1000</v>
      </c>
      <c r="G430" s="180" t="s">
        <v>179</v>
      </c>
      <c r="H430" s="181">
        <v>43.78</v>
      </c>
      <c r="I430" s="182"/>
      <c r="J430" s="183">
        <f>ROUND(I430*H430,2)</f>
        <v>0</v>
      </c>
      <c r="K430" s="179" t="s">
        <v>133</v>
      </c>
      <c r="L430" s="184"/>
      <c r="M430" s="185" t="s">
        <v>1</v>
      </c>
      <c r="N430" s="186" t="s">
        <v>40</v>
      </c>
      <c r="O430" s="58"/>
      <c r="P430" s="149">
        <f>O430*H430</f>
        <v>0</v>
      </c>
      <c r="Q430" s="149">
        <v>0.00028</v>
      </c>
      <c r="R430" s="149">
        <f>Q430*H430</f>
        <v>0.0122584</v>
      </c>
      <c r="S430" s="149">
        <v>0</v>
      </c>
      <c r="T430" s="150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51" t="s">
        <v>289</v>
      </c>
      <c r="AT430" s="151" t="s">
        <v>190</v>
      </c>
      <c r="AU430" s="151" t="s">
        <v>135</v>
      </c>
      <c r="AY430" s="17" t="s">
        <v>126</v>
      </c>
      <c r="BE430" s="152">
        <f>IF(N430="základní",J430,0)</f>
        <v>0</v>
      </c>
      <c r="BF430" s="152">
        <f>IF(N430="snížená",J430,0)</f>
        <v>0</v>
      </c>
      <c r="BG430" s="152">
        <f>IF(N430="zákl. přenesená",J430,0)</f>
        <v>0</v>
      </c>
      <c r="BH430" s="152">
        <f>IF(N430="sníž. přenesená",J430,0)</f>
        <v>0</v>
      </c>
      <c r="BI430" s="152">
        <f>IF(N430="nulová",J430,0)</f>
        <v>0</v>
      </c>
      <c r="BJ430" s="17" t="s">
        <v>135</v>
      </c>
      <c r="BK430" s="152">
        <f>ROUND(I430*H430,2)</f>
        <v>0</v>
      </c>
      <c r="BL430" s="17" t="s">
        <v>212</v>
      </c>
      <c r="BM430" s="151" t="s">
        <v>1001</v>
      </c>
    </row>
    <row r="431" spans="1:65" s="2" customFormat="1" ht="16.5" customHeight="1">
      <c r="A431" s="32"/>
      <c r="B431" s="139"/>
      <c r="C431" s="140" t="s">
        <v>1002</v>
      </c>
      <c r="D431" s="140" t="s">
        <v>129</v>
      </c>
      <c r="E431" s="141" t="s">
        <v>1003</v>
      </c>
      <c r="F431" s="142" t="s">
        <v>1004</v>
      </c>
      <c r="G431" s="143" t="s">
        <v>179</v>
      </c>
      <c r="H431" s="144">
        <v>2.4</v>
      </c>
      <c r="I431" s="145"/>
      <c r="J431" s="146">
        <f>ROUND(I431*H431,2)</f>
        <v>0</v>
      </c>
      <c r="K431" s="142" t="s">
        <v>133</v>
      </c>
      <c r="L431" s="33"/>
      <c r="M431" s="147" t="s">
        <v>1</v>
      </c>
      <c r="N431" s="148" t="s">
        <v>40</v>
      </c>
      <c r="O431" s="58"/>
      <c r="P431" s="149">
        <f>O431*H431</f>
        <v>0</v>
      </c>
      <c r="Q431" s="149">
        <v>0</v>
      </c>
      <c r="R431" s="149">
        <f>Q431*H431</f>
        <v>0</v>
      </c>
      <c r="S431" s="149">
        <v>0</v>
      </c>
      <c r="T431" s="150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51" t="s">
        <v>212</v>
      </c>
      <c r="AT431" s="151" t="s">
        <v>129</v>
      </c>
      <c r="AU431" s="151" t="s">
        <v>135</v>
      </c>
      <c r="AY431" s="17" t="s">
        <v>126</v>
      </c>
      <c r="BE431" s="152">
        <f>IF(N431="základní",J431,0)</f>
        <v>0</v>
      </c>
      <c r="BF431" s="152">
        <f>IF(N431="snížená",J431,0)</f>
        <v>0</v>
      </c>
      <c r="BG431" s="152">
        <f>IF(N431="zákl. přenesená",J431,0)</f>
        <v>0</v>
      </c>
      <c r="BH431" s="152">
        <f>IF(N431="sníž. přenesená",J431,0)</f>
        <v>0</v>
      </c>
      <c r="BI431" s="152">
        <f>IF(N431="nulová",J431,0)</f>
        <v>0</v>
      </c>
      <c r="BJ431" s="17" t="s">
        <v>135</v>
      </c>
      <c r="BK431" s="152">
        <f>ROUND(I431*H431,2)</f>
        <v>0</v>
      </c>
      <c r="BL431" s="17" t="s">
        <v>212</v>
      </c>
      <c r="BM431" s="151" t="s">
        <v>1005</v>
      </c>
    </row>
    <row r="432" spans="2:51" s="13" customFormat="1" ht="12">
      <c r="B432" s="153"/>
      <c r="D432" s="154" t="s">
        <v>137</v>
      </c>
      <c r="E432" s="155" t="s">
        <v>1</v>
      </c>
      <c r="F432" s="156" t="s">
        <v>1006</v>
      </c>
      <c r="H432" s="157">
        <v>2.4</v>
      </c>
      <c r="I432" s="158"/>
      <c r="L432" s="153"/>
      <c r="M432" s="159"/>
      <c r="N432" s="160"/>
      <c r="O432" s="160"/>
      <c r="P432" s="160"/>
      <c r="Q432" s="160"/>
      <c r="R432" s="160"/>
      <c r="S432" s="160"/>
      <c r="T432" s="161"/>
      <c r="AT432" s="155" t="s">
        <v>137</v>
      </c>
      <c r="AU432" s="155" t="s">
        <v>135</v>
      </c>
      <c r="AV432" s="13" t="s">
        <v>135</v>
      </c>
      <c r="AW432" s="13" t="s">
        <v>30</v>
      </c>
      <c r="AX432" s="13" t="s">
        <v>82</v>
      </c>
      <c r="AY432" s="155" t="s">
        <v>126</v>
      </c>
    </row>
    <row r="433" spans="1:65" s="2" customFormat="1" ht="16.5" customHeight="1">
      <c r="A433" s="32"/>
      <c r="B433" s="139"/>
      <c r="C433" s="177" t="s">
        <v>1007</v>
      </c>
      <c r="D433" s="177" t="s">
        <v>190</v>
      </c>
      <c r="E433" s="178" t="s">
        <v>1008</v>
      </c>
      <c r="F433" s="179" t="s">
        <v>1009</v>
      </c>
      <c r="G433" s="180" t="s">
        <v>179</v>
      </c>
      <c r="H433" s="181">
        <v>3</v>
      </c>
      <c r="I433" s="182"/>
      <c r="J433" s="183">
        <f>ROUND(I433*H433,2)</f>
        <v>0</v>
      </c>
      <c r="K433" s="179" t="s">
        <v>133</v>
      </c>
      <c r="L433" s="184"/>
      <c r="M433" s="185" t="s">
        <v>1</v>
      </c>
      <c r="N433" s="186" t="s">
        <v>40</v>
      </c>
      <c r="O433" s="58"/>
      <c r="P433" s="149">
        <f>O433*H433</f>
        <v>0</v>
      </c>
      <c r="Q433" s="149">
        <v>0.0003</v>
      </c>
      <c r="R433" s="149">
        <f>Q433*H433</f>
        <v>0.0009</v>
      </c>
      <c r="S433" s="149">
        <v>0</v>
      </c>
      <c r="T433" s="150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51" t="s">
        <v>289</v>
      </c>
      <c r="AT433" s="151" t="s">
        <v>190</v>
      </c>
      <c r="AU433" s="151" t="s">
        <v>135</v>
      </c>
      <c r="AY433" s="17" t="s">
        <v>126</v>
      </c>
      <c r="BE433" s="152">
        <f>IF(N433="základní",J433,0)</f>
        <v>0</v>
      </c>
      <c r="BF433" s="152">
        <f>IF(N433="snížená",J433,0)</f>
        <v>0</v>
      </c>
      <c r="BG433" s="152">
        <f>IF(N433="zákl. přenesená",J433,0)</f>
        <v>0</v>
      </c>
      <c r="BH433" s="152">
        <f>IF(N433="sníž. přenesená",J433,0)</f>
        <v>0</v>
      </c>
      <c r="BI433" s="152">
        <f>IF(N433="nulová",J433,0)</f>
        <v>0</v>
      </c>
      <c r="BJ433" s="17" t="s">
        <v>135</v>
      </c>
      <c r="BK433" s="152">
        <f>ROUND(I433*H433,2)</f>
        <v>0</v>
      </c>
      <c r="BL433" s="17" t="s">
        <v>212</v>
      </c>
      <c r="BM433" s="151" t="s">
        <v>1010</v>
      </c>
    </row>
    <row r="434" spans="1:65" s="2" customFormat="1" ht="24.2" customHeight="1">
      <c r="A434" s="32"/>
      <c r="B434" s="139"/>
      <c r="C434" s="140" t="s">
        <v>1011</v>
      </c>
      <c r="D434" s="140" t="s">
        <v>129</v>
      </c>
      <c r="E434" s="141" t="s">
        <v>1012</v>
      </c>
      <c r="F434" s="142" t="s">
        <v>1013</v>
      </c>
      <c r="G434" s="143" t="s">
        <v>240</v>
      </c>
      <c r="H434" s="144">
        <v>0.48</v>
      </c>
      <c r="I434" s="145"/>
      <c r="J434" s="146">
        <f>ROUND(I434*H434,2)</f>
        <v>0</v>
      </c>
      <c r="K434" s="142" t="s">
        <v>133</v>
      </c>
      <c r="L434" s="33"/>
      <c r="M434" s="147" t="s">
        <v>1</v>
      </c>
      <c r="N434" s="148" t="s">
        <v>40</v>
      </c>
      <c r="O434" s="58"/>
      <c r="P434" s="149">
        <f>O434*H434</f>
        <v>0</v>
      </c>
      <c r="Q434" s="149">
        <v>0</v>
      </c>
      <c r="R434" s="149">
        <f>Q434*H434</f>
        <v>0</v>
      </c>
      <c r="S434" s="149">
        <v>0</v>
      </c>
      <c r="T434" s="150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51" t="s">
        <v>212</v>
      </c>
      <c r="AT434" s="151" t="s">
        <v>129</v>
      </c>
      <c r="AU434" s="151" t="s">
        <v>135</v>
      </c>
      <c r="AY434" s="17" t="s">
        <v>126</v>
      </c>
      <c r="BE434" s="152">
        <f>IF(N434="základní",J434,0)</f>
        <v>0</v>
      </c>
      <c r="BF434" s="152">
        <f>IF(N434="snížená",J434,0)</f>
        <v>0</v>
      </c>
      <c r="BG434" s="152">
        <f>IF(N434="zákl. přenesená",J434,0)</f>
        <v>0</v>
      </c>
      <c r="BH434" s="152">
        <f>IF(N434="sníž. přenesená",J434,0)</f>
        <v>0</v>
      </c>
      <c r="BI434" s="152">
        <f>IF(N434="nulová",J434,0)</f>
        <v>0</v>
      </c>
      <c r="BJ434" s="17" t="s">
        <v>135</v>
      </c>
      <c r="BK434" s="152">
        <f>ROUND(I434*H434,2)</f>
        <v>0</v>
      </c>
      <c r="BL434" s="17" t="s">
        <v>212</v>
      </c>
      <c r="BM434" s="151" t="s">
        <v>1014</v>
      </c>
    </row>
    <row r="435" spans="2:63" s="12" customFormat="1" ht="22.9" customHeight="1">
      <c r="B435" s="126"/>
      <c r="D435" s="127" t="s">
        <v>73</v>
      </c>
      <c r="E435" s="137" t="s">
        <v>1015</v>
      </c>
      <c r="F435" s="137" t="s">
        <v>1016</v>
      </c>
      <c r="I435" s="129"/>
      <c r="J435" s="138">
        <f>BK435</f>
        <v>0</v>
      </c>
      <c r="L435" s="126"/>
      <c r="M435" s="131"/>
      <c r="N435" s="132"/>
      <c r="O435" s="132"/>
      <c r="P435" s="133">
        <f>SUM(P436:P457)</f>
        <v>0</v>
      </c>
      <c r="Q435" s="132"/>
      <c r="R435" s="133">
        <f>SUM(R436:R457)</f>
        <v>0.4216632</v>
      </c>
      <c r="S435" s="132"/>
      <c r="T435" s="134">
        <f>SUM(T436:T457)</f>
        <v>0</v>
      </c>
      <c r="AR435" s="127" t="s">
        <v>135</v>
      </c>
      <c r="AT435" s="135" t="s">
        <v>73</v>
      </c>
      <c r="AU435" s="135" t="s">
        <v>82</v>
      </c>
      <c r="AY435" s="127" t="s">
        <v>126</v>
      </c>
      <c r="BK435" s="136">
        <f>SUM(BK436:BK457)</f>
        <v>0</v>
      </c>
    </row>
    <row r="436" spans="1:65" s="2" customFormat="1" ht="16.5" customHeight="1">
      <c r="A436" s="32"/>
      <c r="B436" s="139"/>
      <c r="C436" s="140" t="s">
        <v>1017</v>
      </c>
      <c r="D436" s="140" t="s">
        <v>129</v>
      </c>
      <c r="E436" s="141" t="s">
        <v>1018</v>
      </c>
      <c r="F436" s="142" t="s">
        <v>1019</v>
      </c>
      <c r="G436" s="143" t="s">
        <v>132</v>
      </c>
      <c r="H436" s="144">
        <v>42.08</v>
      </c>
      <c r="I436" s="145"/>
      <c r="J436" s="146">
        <f>ROUND(I436*H436,2)</f>
        <v>0</v>
      </c>
      <c r="K436" s="142" t="s">
        <v>133</v>
      </c>
      <c r="L436" s="33"/>
      <c r="M436" s="147" t="s">
        <v>1</v>
      </c>
      <c r="N436" s="148" t="s">
        <v>40</v>
      </c>
      <c r="O436" s="58"/>
      <c r="P436" s="149">
        <f>O436*H436</f>
        <v>0</v>
      </c>
      <c r="Q436" s="149">
        <v>0.0003</v>
      </c>
      <c r="R436" s="149">
        <f>Q436*H436</f>
        <v>0.012623999999999998</v>
      </c>
      <c r="S436" s="149">
        <v>0</v>
      </c>
      <c r="T436" s="150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51" t="s">
        <v>212</v>
      </c>
      <c r="AT436" s="151" t="s">
        <v>129</v>
      </c>
      <c r="AU436" s="151" t="s">
        <v>135</v>
      </c>
      <c r="AY436" s="17" t="s">
        <v>126</v>
      </c>
      <c r="BE436" s="152">
        <f>IF(N436="základní",J436,0)</f>
        <v>0</v>
      </c>
      <c r="BF436" s="152">
        <f>IF(N436="snížená",J436,0)</f>
        <v>0</v>
      </c>
      <c r="BG436" s="152">
        <f>IF(N436="zákl. přenesená",J436,0)</f>
        <v>0</v>
      </c>
      <c r="BH436" s="152">
        <f>IF(N436="sníž. přenesená",J436,0)</f>
        <v>0</v>
      </c>
      <c r="BI436" s="152">
        <f>IF(N436="nulová",J436,0)</f>
        <v>0</v>
      </c>
      <c r="BJ436" s="17" t="s">
        <v>135</v>
      </c>
      <c r="BK436" s="152">
        <f>ROUND(I436*H436,2)</f>
        <v>0</v>
      </c>
      <c r="BL436" s="17" t="s">
        <v>212</v>
      </c>
      <c r="BM436" s="151" t="s">
        <v>1020</v>
      </c>
    </row>
    <row r="437" spans="2:51" s="13" customFormat="1" ht="12">
      <c r="B437" s="153"/>
      <c r="D437" s="154" t="s">
        <v>137</v>
      </c>
      <c r="E437" s="155" t="s">
        <v>1</v>
      </c>
      <c r="F437" s="156" t="s">
        <v>1021</v>
      </c>
      <c r="H437" s="157">
        <v>42.08</v>
      </c>
      <c r="I437" s="158"/>
      <c r="L437" s="153"/>
      <c r="M437" s="159"/>
      <c r="N437" s="160"/>
      <c r="O437" s="160"/>
      <c r="P437" s="160"/>
      <c r="Q437" s="160"/>
      <c r="R437" s="160"/>
      <c r="S437" s="160"/>
      <c r="T437" s="161"/>
      <c r="AT437" s="155" t="s">
        <v>137</v>
      </c>
      <c r="AU437" s="155" t="s">
        <v>135</v>
      </c>
      <c r="AV437" s="13" t="s">
        <v>135</v>
      </c>
      <c r="AW437" s="13" t="s">
        <v>30</v>
      </c>
      <c r="AX437" s="13" t="s">
        <v>82</v>
      </c>
      <c r="AY437" s="155" t="s">
        <v>126</v>
      </c>
    </row>
    <row r="438" spans="1:65" s="2" customFormat="1" ht="24.2" customHeight="1">
      <c r="A438" s="32"/>
      <c r="B438" s="139"/>
      <c r="C438" s="140" t="s">
        <v>1022</v>
      </c>
      <c r="D438" s="140" t="s">
        <v>129</v>
      </c>
      <c r="E438" s="141" t="s">
        <v>1023</v>
      </c>
      <c r="F438" s="142" t="s">
        <v>1024</v>
      </c>
      <c r="G438" s="143" t="s">
        <v>132</v>
      </c>
      <c r="H438" s="144">
        <v>9</v>
      </c>
      <c r="I438" s="145"/>
      <c r="J438" s="146">
        <f>ROUND(I438*H438,2)</f>
        <v>0</v>
      </c>
      <c r="K438" s="142" t="s">
        <v>133</v>
      </c>
      <c r="L438" s="33"/>
      <c r="M438" s="147" t="s">
        <v>1</v>
      </c>
      <c r="N438" s="148" t="s">
        <v>40</v>
      </c>
      <c r="O438" s="58"/>
      <c r="P438" s="149">
        <f>O438*H438</f>
        <v>0</v>
      </c>
      <c r="Q438" s="149">
        <v>0.0015</v>
      </c>
      <c r="R438" s="149">
        <f>Q438*H438</f>
        <v>0.0135</v>
      </c>
      <c r="S438" s="149">
        <v>0</v>
      </c>
      <c r="T438" s="150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51" t="s">
        <v>212</v>
      </c>
      <c r="AT438" s="151" t="s">
        <v>129</v>
      </c>
      <c r="AU438" s="151" t="s">
        <v>135</v>
      </c>
      <c r="AY438" s="17" t="s">
        <v>126</v>
      </c>
      <c r="BE438" s="152">
        <f>IF(N438="základní",J438,0)</f>
        <v>0</v>
      </c>
      <c r="BF438" s="152">
        <f>IF(N438="snížená",J438,0)</f>
        <v>0</v>
      </c>
      <c r="BG438" s="152">
        <f>IF(N438="zákl. přenesená",J438,0)</f>
        <v>0</v>
      </c>
      <c r="BH438" s="152">
        <f>IF(N438="sníž. přenesená",J438,0)</f>
        <v>0</v>
      </c>
      <c r="BI438" s="152">
        <f>IF(N438="nulová",J438,0)</f>
        <v>0</v>
      </c>
      <c r="BJ438" s="17" t="s">
        <v>135</v>
      </c>
      <c r="BK438" s="152">
        <f>ROUND(I438*H438,2)</f>
        <v>0</v>
      </c>
      <c r="BL438" s="17" t="s">
        <v>212</v>
      </c>
      <c r="BM438" s="151" t="s">
        <v>1025</v>
      </c>
    </row>
    <row r="439" spans="2:51" s="13" customFormat="1" ht="12">
      <c r="B439" s="153"/>
      <c r="D439" s="154" t="s">
        <v>137</v>
      </c>
      <c r="E439" s="155" t="s">
        <v>1</v>
      </c>
      <c r="F439" s="156" t="s">
        <v>1026</v>
      </c>
      <c r="H439" s="157">
        <v>9</v>
      </c>
      <c r="I439" s="158"/>
      <c r="L439" s="153"/>
      <c r="M439" s="159"/>
      <c r="N439" s="160"/>
      <c r="O439" s="160"/>
      <c r="P439" s="160"/>
      <c r="Q439" s="160"/>
      <c r="R439" s="160"/>
      <c r="S439" s="160"/>
      <c r="T439" s="161"/>
      <c r="AT439" s="155" t="s">
        <v>137</v>
      </c>
      <c r="AU439" s="155" t="s">
        <v>135</v>
      </c>
      <c r="AV439" s="13" t="s">
        <v>135</v>
      </c>
      <c r="AW439" s="13" t="s">
        <v>30</v>
      </c>
      <c r="AX439" s="13" t="s">
        <v>82</v>
      </c>
      <c r="AY439" s="155" t="s">
        <v>126</v>
      </c>
    </row>
    <row r="440" spans="1:65" s="2" customFormat="1" ht="24.2" customHeight="1">
      <c r="A440" s="32"/>
      <c r="B440" s="139"/>
      <c r="C440" s="140" t="s">
        <v>1027</v>
      </c>
      <c r="D440" s="140" t="s">
        <v>129</v>
      </c>
      <c r="E440" s="141" t="s">
        <v>1028</v>
      </c>
      <c r="F440" s="142" t="s">
        <v>1029</v>
      </c>
      <c r="G440" s="143" t="s">
        <v>179</v>
      </c>
      <c r="H440" s="144">
        <v>5</v>
      </c>
      <c r="I440" s="145"/>
      <c r="J440" s="146">
        <f>ROUND(I440*H440,2)</f>
        <v>0</v>
      </c>
      <c r="K440" s="142" t="s">
        <v>133</v>
      </c>
      <c r="L440" s="33"/>
      <c r="M440" s="147" t="s">
        <v>1</v>
      </c>
      <c r="N440" s="148" t="s">
        <v>40</v>
      </c>
      <c r="O440" s="58"/>
      <c r="P440" s="149">
        <f>O440*H440</f>
        <v>0</v>
      </c>
      <c r="Q440" s="149">
        <v>0.00032</v>
      </c>
      <c r="R440" s="149">
        <f>Q440*H440</f>
        <v>0.0016</v>
      </c>
      <c r="S440" s="149">
        <v>0</v>
      </c>
      <c r="T440" s="150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51" t="s">
        <v>212</v>
      </c>
      <c r="AT440" s="151" t="s">
        <v>129</v>
      </c>
      <c r="AU440" s="151" t="s">
        <v>135</v>
      </c>
      <c r="AY440" s="17" t="s">
        <v>126</v>
      </c>
      <c r="BE440" s="152">
        <f>IF(N440="základní",J440,0)</f>
        <v>0</v>
      </c>
      <c r="BF440" s="152">
        <f>IF(N440="snížená",J440,0)</f>
        <v>0</v>
      </c>
      <c r="BG440" s="152">
        <f>IF(N440="zákl. přenesená",J440,0)</f>
        <v>0</v>
      </c>
      <c r="BH440" s="152">
        <f>IF(N440="sníž. přenesená",J440,0)</f>
        <v>0</v>
      </c>
      <c r="BI440" s="152">
        <f>IF(N440="nulová",J440,0)</f>
        <v>0</v>
      </c>
      <c r="BJ440" s="17" t="s">
        <v>135</v>
      </c>
      <c r="BK440" s="152">
        <f>ROUND(I440*H440,2)</f>
        <v>0</v>
      </c>
      <c r="BL440" s="17" t="s">
        <v>212</v>
      </c>
      <c r="BM440" s="151" t="s">
        <v>1030</v>
      </c>
    </row>
    <row r="441" spans="2:51" s="13" customFormat="1" ht="12">
      <c r="B441" s="153"/>
      <c r="D441" s="154" t="s">
        <v>137</v>
      </c>
      <c r="E441" s="155" t="s">
        <v>1</v>
      </c>
      <c r="F441" s="156" t="s">
        <v>1031</v>
      </c>
      <c r="H441" s="157">
        <v>5</v>
      </c>
      <c r="I441" s="158"/>
      <c r="L441" s="153"/>
      <c r="M441" s="159"/>
      <c r="N441" s="160"/>
      <c r="O441" s="160"/>
      <c r="P441" s="160"/>
      <c r="Q441" s="160"/>
      <c r="R441" s="160"/>
      <c r="S441" s="160"/>
      <c r="T441" s="161"/>
      <c r="AT441" s="155" t="s">
        <v>137</v>
      </c>
      <c r="AU441" s="155" t="s">
        <v>135</v>
      </c>
      <c r="AV441" s="13" t="s">
        <v>135</v>
      </c>
      <c r="AW441" s="13" t="s">
        <v>30</v>
      </c>
      <c r="AX441" s="13" t="s">
        <v>82</v>
      </c>
      <c r="AY441" s="155" t="s">
        <v>126</v>
      </c>
    </row>
    <row r="442" spans="1:65" s="2" customFormat="1" ht="24.2" customHeight="1">
      <c r="A442" s="32"/>
      <c r="B442" s="139"/>
      <c r="C442" s="140" t="s">
        <v>1032</v>
      </c>
      <c r="D442" s="140" t="s">
        <v>129</v>
      </c>
      <c r="E442" s="141" t="s">
        <v>1033</v>
      </c>
      <c r="F442" s="142" t="s">
        <v>1034</v>
      </c>
      <c r="G442" s="143" t="s">
        <v>132</v>
      </c>
      <c r="H442" s="144">
        <v>21.04</v>
      </c>
      <c r="I442" s="145"/>
      <c r="J442" s="146">
        <f>ROUND(I442*H442,2)</f>
        <v>0</v>
      </c>
      <c r="K442" s="142" t="s">
        <v>133</v>
      </c>
      <c r="L442" s="33"/>
      <c r="M442" s="147" t="s">
        <v>1</v>
      </c>
      <c r="N442" s="148" t="s">
        <v>40</v>
      </c>
      <c r="O442" s="58"/>
      <c r="P442" s="149">
        <f>O442*H442</f>
        <v>0</v>
      </c>
      <c r="Q442" s="149">
        <v>0.005</v>
      </c>
      <c r="R442" s="149">
        <f>Q442*H442</f>
        <v>0.1052</v>
      </c>
      <c r="S442" s="149">
        <v>0</v>
      </c>
      <c r="T442" s="150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51" t="s">
        <v>212</v>
      </c>
      <c r="AT442" s="151" t="s">
        <v>129</v>
      </c>
      <c r="AU442" s="151" t="s">
        <v>135</v>
      </c>
      <c r="AY442" s="17" t="s">
        <v>126</v>
      </c>
      <c r="BE442" s="152">
        <f>IF(N442="základní",J442,0)</f>
        <v>0</v>
      </c>
      <c r="BF442" s="152">
        <f>IF(N442="snížená",J442,0)</f>
        <v>0</v>
      </c>
      <c r="BG442" s="152">
        <f>IF(N442="zákl. přenesená",J442,0)</f>
        <v>0</v>
      </c>
      <c r="BH442" s="152">
        <f>IF(N442="sníž. přenesená",J442,0)</f>
        <v>0</v>
      </c>
      <c r="BI442" s="152">
        <f>IF(N442="nulová",J442,0)</f>
        <v>0</v>
      </c>
      <c r="BJ442" s="17" t="s">
        <v>135</v>
      </c>
      <c r="BK442" s="152">
        <f>ROUND(I442*H442,2)</f>
        <v>0</v>
      </c>
      <c r="BL442" s="17" t="s">
        <v>212</v>
      </c>
      <c r="BM442" s="151" t="s">
        <v>1035</v>
      </c>
    </row>
    <row r="443" spans="2:51" s="13" customFormat="1" ht="12">
      <c r="B443" s="153"/>
      <c r="D443" s="154" t="s">
        <v>137</v>
      </c>
      <c r="E443" s="155" t="s">
        <v>1</v>
      </c>
      <c r="F443" s="156" t="s">
        <v>1036</v>
      </c>
      <c r="H443" s="157">
        <v>18.4</v>
      </c>
      <c r="I443" s="158"/>
      <c r="L443" s="153"/>
      <c r="M443" s="159"/>
      <c r="N443" s="160"/>
      <c r="O443" s="160"/>
      <c r="P443" s="160"/>
      <c r="Q443" s="160"/>
      <c r="R443" s="160"/>
      <c r="S443" s="160"/>
      <c r="T443" s="161"/>
      <c r="AT443" s="155" t="s">
        <v>137</v>
      </c>
      <c r="AU443" s="155" t="s">
        <v>135</v>
      </c>
      <c r="AV443" s="13" t="s">
        <v>135</v>
      </c>
      <c r="AW443" s="13" t="s">
        <v>30</v>
      </c>
      <c r="AX443" s="13" t="s">
        <v>74</v>
      </c>
      <c r="AY443" s="155" t="s">
        <v>126</v>
      </c>
    </row>
    <row r="444" spans="2:51" s="13" customFormat="1" ht="12">
      <c r="B444" s="153"/>
      <c r="D444" s="154" t="s">
        <v>137</v>
      </c>
      <c r="E444" s="155" t="s">
        <v>1</v>
      </c>
      <c r="F444" s="156" t="s">
        <v>1037</v>
      </c>
      <c r="H444" s="157">
        <v>2.64</v>
      </c>
      <c r="I444" s="158"/>
      <c r="L444" s="153"/>
      <c r="M444" s="159"/>
      <c r="N444" s="160"/>
      <c r="O444" s="160"/>
      <c r="P444" s="160"/>
      <c r="Q444" s="160"/>
      <c r="R444" s="160"/>
      <c r="S444" s="160"/>
      <c r="T444" s="161"/>
      <c r="AT444" s="155" t="s">
        <v>137</v>
      </c>
      <c r="AU444" s="155" t="s">
        <v>135</v>
      </c>
      <c r="AV444" s="13" t="s">
        <v>135</v>
      </c>
      <c r="AW444" s="13" t="s">
        <v>30</v>
      </c>
      <c r="AX444" s="13" t="s">
        <v>74</v>
      </c>
      <c r="AY444" s="155" t="s">
        <v>126</v>
      </c>
    </row>
    <row r="445" spans="2:51" s="14" customFormat="1" ht="12">
      <c r="B445" s="162"/>
      <c r="D445" s="154" t="s">
        <v>137</v>
      </c>
      <c r="E445" s="163" t="s">
        <v>1</v>
      </c>
      <c r="F445" s="164" t="s">
        <v>141</v>
      </c>
      <c r="H445" s="165">
        <v>21.04</v>
      </c>
      <c r="I445" s="166"/>
      <c r="L445" s="162"/>
      <c r="M445" s="167"/>
      <c r="N445" s="168"/>
      <c r="O445" s="168"/>
      <c r="P445" s="168"/>
      <c r="Q445" s="168"/>
      <c r="R445" s="168"/>
      <c r="S445" s="168"/>
      <c r="T445" s="169"/>
      <c r="AT445" s="163" t="s">
        <v>137</v>
      </c>
      <c r="AU445" s="163" t="s">
        <v>135</v>
      </c>
      <c r="AV445" s="14" t="s">
        <v>134</v>
      </c>
      <c r="AW445" s="14" t="s">
        <v>30</v>
      </c>
      <c r="AX445" s="14" t="s">
        <v>82</v>
      </c>
      <c r="AY445" s="163" t="s">
        <v>126</v>
      </c>
    </row>
    <row r="446" spans="1:65" s="2" customFormat="1" ht="16.5" customHeight="1">
      <c r="A446" s="32"/>
      <c r="B446" s="139"/>
      <c r="C446" s="177" t="s">
        <v>1038</v>
      </c>
      <c r="D446" s="177" t="s">
        <v>190</v>
      </c>
      <c r="E446" s="178" t="s">
        <v>1039</v>
      </c>
      <c r="F446" s="179" t="s">
        <v>1040</v>
      </c>
      <c r="G446" s="180" t="s">
        <v>132</v>
      </c>
      <c r="H446" s="181">
        <v>23.144</v>
      </c>
      <c r="I446" s="182"/>
      <c r="J446" s="183">
        <f>ROUND(I446*H446,2)</f>
        <v>0</v>
      </c>
      <c r="K446" s="179" t="s">
        <v>133</v>
      </c>
      <c r="L446" s="184"/>
      <c r="M446" s="185" t="s">
        <v>1</v>
      </c>
      <c r="N446" s="186" t="s">
        <v>40</v>
      </c>
      <c r="O446" s="58"/>
      <c r="P446" s="149">
        <f>O446*H446</f>
        <v>0</v>
      </c>
      <c r="Q446" s="149">
        <v>0.0118</v>
      </c>
      <c r="R446" s="149">
        <f>Q446*H446</f>
        <v>0.2730992</v>
      </c>
      <c r="S446" s="149">
        <v>0</v>
      </c>
      <c r="T446" s="150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51" t="s">
        <v>289</v>
      </c>
      <c r="AT446" s="151" t="s">
        <v>190</v>
      </c>
      <c r="AU446" s="151" t="s">
        <v>135</v>
      </c>
      <c r="AY446" s="17" t="s">
        <v>126</v>
      </c>
      <c r="BE446" s="152">
        <f>IF(N446="základní",J446,0)</f>
        <v>0</v>
      </c>
      <c r="BF446" s="152">
        <f>IF(N446="snížená",J446,0)</f>
        <v>0</v>
      </c>
      <c r="BG446" s="152">
        <f>IF(N446="zákl. přenesená",J446,0)</f>
        <v>0</v>
      </c>
      <c r="BH446" s="152">
        <f>IF(N446="sníž. přenesená",J446,0)</f>
        <v>0</v>
      </c>
      <c r="BI446" s="152">
        <f>IF(N446="nulová",J446,0)</f>
        <v>0</v>
      </c>
      <c r="BJ446" s="17" t="s">
        <v>135</v>
      </c>
      <c r="BK446" s="152">
        <f>ROUND(I446*H446,2)</f>
        <v>0</v>
      </c>
      <c r="BL446" s="17" t="s">
        <v>212</v>
      </c>
      <c r="BM446" s="151" t="s">
        <v>1041</v>
      </c>
    </row>
    <row r="447" spans="2:51" s="13" customFormat="1" ht="12">
      <c r="B447" s="153"/>
      <c r="D447" s="154" t="s">
        <v>137</v>
      </c>
      <c r="F447" s="156" t="s">
        <v>1042</v>
      </c>
      <c r="H447" s="157">
        <v>23.144</v>
      </c>
      <c r="I447" s="158"/>
      <c r="L447" s="153"/>
      <c r="M447" s="159"/>
      <c r="N447" s="160"/>
      <c r="O447" s="160"/>
      <c r="P447" s="160"/>
      <c r="Q447" s="160"/>
      <c r="R447" s="160"/>
      <c r="S447" s="160"/>
      <c r="T447" s="161"/>
      <c r="AT447" s="155" t="s">
        <v>137</v>
      </c>
      <c r="AU447" s="155" t="s">
        <v>135</v>
      </c>
      <c r="AV447" s="13" t="s">
        <v>135</v>
      </c>
      <c r="AW447" s="13" t="s">
        <v>3</v>
      </c>
      <c r="AX447" s="13" t="s">
        <v>82</v>
      </c>
      <c r="AY447" s="155" t="s">
        <v>126</v>
      </c>
    </row>
    <row r="448" spans="1:65" s="2" customFormat="1" ht="16.5" customHeight="1">
      <c r="A448" s="32"/>
      <c r="B448" s="139"/>
      <c r="C448" s="140" t="s">
        <v>1043</v>
      </c>
      <c r="D448" s="140" t="s">
        <v>129</v>
      </c>
      <c r="E448" s="141" t="s">
        <v>1044</v>
      </c>
      <c r="F448" s="142" t="s">
        <v>1045</v>
      </c>
      <c r="G448" s="143" t="s">
        <v>179</v>
      </c>
      <c r="H448" s="144">
        <v>28</v>
      </c>
      <c r="I448" s="145"/>
      <c r="J448" s="146">
        <f>ROUND(I448*H448,2)</f>
        <v>0</v>
      </c>
      <c r="K448" s="142" t="s">
        <v>1</v>
      </c>
      <c r="L448" s="33"/>
      <c r="M448" s="147" t="s">
        <v>1</v>
      </c>
      <c r="N448" s="148" t="s">
        <v>40</v>
      </c>
      <c r="O448" s="58"/>
      <c r="P448" s="149">
        <f>O448*H448</f>
        <v>0</v>
      </c>
      <c r="Q448" s="149">
        <v>0.00055</v>
      </c>
      <c r="R448" s="149">
        <f>Q448*H448</f>
        <v>0.0154</v>
      </c>
      <c r="S448" s="149">
        <v>0</v>
      </c>
      <c r="T448" s="150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51" t="s">
        <v>212</v>
      </c>
      <c r="AT448" s="151" t="s">
        <v>129</v>
      </c>
      <c r="AU448" s="151" t="s">
        <v>135</v>
      </c>
      <c r="AY448" s="17" t="s">
        <v>126</v>
      </c>
      <c r="BE448" s="152">
        <f>IF(N448="základní",J448,0)</f>
        <v>0</v>
      </c>
      <c r="BF448" s="152">
        <f>IF(N448="snížená",J448,0)</f>
        <v>0</v>
      </c>
      <c r="BG448" s="152">
        <f>IF(N448="zákl. přenesená",J448,0)</f>
        <v>0</v>
      </c>
      <c r="BH448" s="152">
        <f>IF(N448="sníž. přenesená",J448,0)</f>
        <v>0</v>
      </c>
      <c r="BI448" s="152">
        <f>IF(N448="nulová",J448,0)</f>
        <v>0</v>
      </c>
      <c r="BJ448" s="17" t="s">
        <v>135</v>
      </c>
      <c r="BK448" s="152">
        <f>ROUND(I448*H448,2)</f>
        <v>0</v>
      </c>
      <c r="BL448" s="17" t="s">
        <v>212</v>
      </c>
      <c r="BM448" s="151" t="s">
        <v>1046</v>
      </c>
    </row>
    <row r="449" spans="2:51" s="13" customFormat="1" ht="12">
      <c r="B449" s="153"/>
      <c r="D449" s="154" t="s">
        <v>137</v>
      </c>
      <c r="E449" s="155" t="s">
        <v>1</v>
      </c>
      <c r="F449" s="156" t="s">
        <v>1047</v>
      </c>
      <c r="H449" s="157">
        <v>15</v>
      </c>
      <c r="I449" s="158"/>
      <c r="L449" s="153"/>
      <c r="M449" s="159"/>
      <c r="N449" s="160"/>
      <c r="O449" s="160"/>
      <c r="P449" s="160"/>
      <c r="Q449" s="160"/>
      <c r="R449" s="160"/>
      <c r="S449" s="160"/>
      <c r="T449" s="161"/>
      <c r="AT449" s="155" t="s">
        <v>137</v>
      </c>
      <c r="AU449" s="155" t="s">
        <v>135</v>
      </c>
      <c r="AV449" s="13" t="s">
        <v>135</v>
      </c>
      <c r="AW449" s="13" t="s">
        <v>30</v>
      </c>
      <c r="AX449" s="13" t="s">
        <v>74</v>
      </c>
      <c r="AY449" s="155" t="s">
        <v>126</v>
      </c>
    </row>
    <row r="450" spans="2:51" s="13" customFormat="1" ht="12">
      <c r="B450" s="153"/>
      <c r="D450" s="154" t="s">
        <v>137</v>
      </c>
      <c r="E450" s="155" t="s">
        <v>1</v>
      </c>
      <c r="F450" s="156" t="s">
        <v>1048</v>
      </c>
      <c r="H450" s="157">
        <v>5</v>
      </c>
      <c r="I450" s="158"/>
      <c r="L450" s="153"/>
      <c r="M450" s="159"/>
      <c r="N450" s="160"/>
      <c r="O450" s="160"/>
      <c r="P450" s="160"/>
      <c r="Q450" s="160"/>
      <c r="R450" s="160"/>
      <c r="S450" s="160"/>
      <c r="T450" s="161"/>
      <c r="AT450" s="155" t="s">
        <v>137</v>
      </c>
      <c r="AU450" s="155" t="s">
        <v>135</v>
      </c>
      <c r="AV450" s="13" t="s">
        <v>135</v>
      </c>
      <c r="AW450" s="13" t="s">
        <v>30</v>
      </c>
      <c r="AX450" s="13" t="s">
        <v>74</v>
      </c>
      <c r="AY450" s="155" t="s">
        <v>126</v>
      </c>
    </row>
    <row r="451" spans="2:51" s="13" customFormat="1" ht="12">
      <c r="B451" s="153"/>
      <c r="D451" s="154" t="s">
        <v>137</v>
      </c>
      <c r="E451" s="155" t="s">
        <v>1</v>
      </c>
      <c r="F451" s="156" t="s">
        <v>172</v>
      </c>
      <c r="H451" s="157">
        <v>8</v>
      </c>
      <c r="I451" s="158"/>
      <c r="L451" s="153"/>
      <c r="M451" s="159"/>
      <c r="N451" s="160"/>
      <c r="O451" s="160"/>
      <c r="P451" s="160"/>
      <c r="Q451" s="160"/>
      <c r="R451" s="160"/>
      <c r="S451" s="160"/>
      <c r="T451" s="161"/>
      <c r="AT451" s="155" t="s">
        <v>137</v>
      </c>
      <c r="AU451" s="155" t="s">
        <v>135</v>
      </c>
      <c r="AV451" s="13" t="s">
        <v>135</v>
      </c>
      <c r="AW451" s="13" t="s">
        <v>30</v>
      </c>
      <c r="AX451" s="13" t="s">
        <v>74</v>
      </c>
      <c r="AY451" s="155" t="s">
        <v>126</v>
      </c>
    </row>
    <row r="452" spans="2:51" s="14" customFormat="1" ht="12">
      <c r="B452" s="162"/>
      <c r="D452" s="154" t="s">
        <v>137</v>
      </c>
      <c r="E452" s="163" t="s">
        <v>1</v>
      </c>
      <c r="F452" s="164" t="s">
        <v>141</v>
      </c>
      <c r="H452" s="165">
        <v>28</v>
      </c>
      <c r="I452" s="166"/>
      <c r="L452" s="162"/>
      <c r="M452" s="167"/>
      <c r="N452" s="168"/>
      <c r="O452" s="168"/>
      <c r="P452" s="168"/>
      <c r="Q452" s="168"/>
      <c r="R452" s="168"/>
      <c r="S452" s="168"/>
      <c r="T452" s="169"/>
      <c r="AT452" s="163" t="s">
        <v>137</v>
      </c>
      <c r="AU452" s="163" t="s">
        <v>135</v>
      </c>
      <c r="AV452" s="14" t="s">
        <v>134</v>
      </c>
      <c r="AW452" s="14" t="s">
        <v>30</v>
      </c>
      <c r="AX452" s="14" t="s">
        <v>82</v>
      </c>
      <c r="AY452" s="163" t="s">
        <v>126</v>
      </c>
    </row>
    <row r="453" spans="1:65" s="2" customFormat="1" ht="16.5" customHeight="1">
      <c r="A453" s="32"/>
      <c r="B453" s="139"/>
      <c r="C453" s="140" t="s">
        <v>1049</v>
      </c>
      <c r="D453" s="140" t="s">
        <v>129</v>
      </c>
      <c r="E453" s="141" t="s">
        <v>1050</v>
      </c>
      <c r="F453" s="142" t="s">
        <v>1051</v>
      </c>
      <c r="G453" s="143" t="s">
        <v>179</v>
      </c>
      <c r="H453" s="144">
        <v>8</v>
      </c>
      <c r="I453" s="145"/>
      <c r="J453" s="146">
        <f>ROUND(I453*H453,2)</f>
        <v>0</v>
      </c>
      <c r="K453" s="142" t="s">
        <v>133</v>
      </c>
      <c r="L453" s="33"/>
      <c r="M453" s="147" t="s">
        <v>1</v>
      </c>
      <c r="N453" s="148" t="s">
        <v>40</v>
      </c>
      <c r="O453" s="58"/>
      <c r="P453" s="149">
        <f>O453*H453</f>
        <v>0</v>
      </c>
      <c r="Q453" s="149">
        <v>3E-05</v>
      </c>
      <c r="R453" s="149">
        <f>Q453*H453</f>
        <v>0.00024</v>
      </c>
      <c r="S453" s="149">
        <v>0</v>
      </c>
      <c r="T453" s="150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51" t="s">
        <v>212</v>
      </c>
      <c r="AT453" s="151" t="s">
        <v>129</v>
      </c>
      <c r="AU453" s="151" t="s">
        <v>135</v>
      </c>
      <c r="AY453" s="17" t="s">
        <v>126</v>
      </c>
      <c r="BE453" s="152">
        <f>IF(N453="základní",J453,0)</f>
        <v>0</v>
      </c>
      <c r="BF453" s="152">
        <f>IF(N453="snížená",J453,0)</f>
        <v>0</v>
      </c>
      <c r="BG453" s="152">
        <f>IF(N453="zákl. přenesená",J453,0)</f>
        <v>0</v>
      </c>
      <c r="BH453" s="152">
        <f>IF(N453="sníž. přenesená",J453,0)</f>
        <v>0</v>
      </c>
      <c r="BI453" s="152">
        <f>IF(N453="nulová",J453,0)</f>
        <v>0</v>
      </c>
      <c r="BJ453" s="17" t="s">
        <v>135</v>
      </c>
      <c r="BK453" s="152">
        <f>ROUND(I453*H453,2)</f>
        <v>0</v>
      </c>
      <c r="BL453" s="17" t="s">
        <v>212</v>
      </c>
      <c r="BM453" s="151" t="s">
        <v>1052</v>
      </c>
    </row>
    <row r="454" spans="2:51" s="13" customFormat="1" ht="12">
      <c r="B454" s="153"/>
      <c r="D454" s="154" t="s">
        <v>137</v>
      </c>
      <c r="E454" s="155" t="s">
        <v>1</v>
      </c>
      <c r="F454" s="156" t="s">
        <v>1053</v>
      </c>
      <c r="H454" s="157">
        <v>8</v>
      </c>
      <c r="I454" s="158"/>
      <c r="L454" s="153"/>
      <c r="M454" s="159"/>
      <c r="N454" s="160"/>
      <c r="O454" s="160"/>
      <c r="P454" s="160"/>
      <c r="Q454" s="160"/>
      <c r="R454" s="160"/>
      <c r="S454" s="160"/>
      <c r="T454" s="161"/>
      <c r="AT454" s="155" t="s">
        <v>137</v>
      </c>
      <c r="AU454" s="155" t="s">
        <v>135</v>
      </c>
      <c r="AV454" s="13" t="s">
        <v>135</v>
      </c>
      <c r="AW454" s="13" t="s">
        <v>30</v>
      </c>
      <c r="AX454" s="13" t="s">
        <v>82</v>
      </c>
      <c r="AY454" s="155" t="s">
        <v>126</v>
      </c>
    </row>
    <row r="455" spans="1:65" s="2" customFormat="1" ht="16.5" customHeight="1">
      <c r="A455" s="32"/>
      <c r="B455" s="139"/>
      <c r="C455" s="140" t="s">
        <v>1054</v>
      </c>
      <c r="D455" s="140" t="s">
        <v>129</v>
      </c>
      <c r="E455" s="141" t="s">
        <v>1055</v>
      </c>
      <c r="F455" s="142" t="s">
        <v>1056</v>
      </c>
      <c r="G455" s="143" t="s">
        <v>203</v>
      </c>
      <c r="H455" s="144">
        <v>5</v>
      </c>
      <c r="I455" s="145"/>
      <c r="J455" s="146">
        <f>ROUND(I455*H455,2)</f>
        <v>0</v>
      </c>
      <c r="K455" s="142" t="s">
        <v>133</v>
      </c>
      <c r="L455" s="33"/>
      <c r="M455" s="147" t="s">
        <v>1</v>
      </c>
      <c r="N455" s="148" t="s">
        <v>40</v>
      </c>
      <c r="O455" s="58"/>
      <c r="P455" s="149">
        <f>O455*H455</f>
        <v>0</v>
      </c>
      <c r="Q455" s="149">
        <v>0</v>
      </c>
      <c r="R455" s="149">
        <f>Q455*H455</f>
        <v>0</v>
      </c>
      <c r="S455" s="149">
        <v>0</v>
      </c>
      <c r="T455" s="150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51" t="s">
        <v>212</v>
      </c>
      <c r="AT455" s="151" t="s">
        <v>129</v>
      </c>
      <c r="AU455" s="151" t="s">
        <v>135</v>
      </c>
      <c r="AY455" s="17" t="s">
        <v>126</v>
      </c>
      <c r="BE455" s="152">
        <f>IF(N455="základní",J455,0)</f>
        <v>0</v>
      </c>
      <c r="BF455" s="152">
        <f>IF(N455="snížená",J455,0)</f>
        <v>0</v>
      </c>
      <c r="BG455" s="152">
        <f>IF(N455="zákl. přenesená",J455,0)</f>
        <v>0</v>
      </c>
      <c r="BH455" s="152">
        <f>IF(N455="sníž. přenesená",J455,0)</f>
        <v>0</v>
      </c>
      <c r="BI455" s="152">
        <f>IF(N455="nulová",J455,0)</f>
        <v>0</v>
      </c>
      <c r="BJ455" s="17" t="s">
        <v>135</v>
      </c>
      <c r="BK455" s="152">
        <f>ROUND(I455*H455,2)</f>
        <v>0</v>
      </c>
      <c r="BL455" s="17" t="s">
        <v>212</v>
      </c>
      <c r="BM455" s="151" t="s">
        <v>1057</v>
      </c>
    </row>
    <row r="456" spans="1:65" s="2" customFormat="1" ht="21.75" customHeight="1">
      <c r="A456" s="32"/>
      <c r="B456" s="139"/>
      <c r="C456" s="140" t="s">
        <v>1058</v>
      </c>
      <c r="D456" s="140" t="s">
        <v>129</v>
      </c>
      <c r="E456" s="141" t="s">
        <v>1059</v>
      </c>
      <c r="F456" s="142" t="s">
        <v>1060</v>
      </c>
      <c r="G456" s="143" t="s">
        <v>203</v>
      </c>
      <c r="H456" s="144">
        <v>1</v>
      </c>
      <c r="I456" s="145"/>
      <c r="J456" s="146">
        <f>ROUND(I456*H456,2)</f>
        <v>0</v>
      </c>
      <c r="K456" s="142" t="s">
        <v>133</v>
      </c>
      <c r="L456" s="33"/>
      <c r="M456" s="147" t="s">
        <v>1</v>
      </c>
      <c r="N456" s="148" t="s">
        <v>40</v>
      </c>
      <c r="O456" s="58"/>
      <c r="P456" s="149">
        <f>O456*H456</f>
        <v>0</v>
      </c>
      <c r="Q456" s="149">
        <v>0</v>
      </c>
      <c r="R456" s="149">
        <f>Q456*H456</f>
        <v>0</v>
      </c>
      <c r="S456" s="149">
        <v>0</v>
      </c>
      <c r="T456" s="150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51" t="s">
        <v>212</v>
      </c>
      <c r="AT456" s="151" t="s">
        <v>129</v>
      </c>
      <c r="AU456" s="151" t="s">
        <v>135</v>
      </c>
      <c r="AY456" s="17" t="s">
        <v>126</v>
      </c>
      <c r="BE456" s="152">
        <f>IF(N456="základní",J456,0)</f>
        <v>0</v>
      </c>
      <c r="BF456" s="152">
        <f>IF(N456="snížená",J456,0)</f>
        <v>0</v>
      </c>
      <c r="BG456" s="152">
        <f>IF(N456="zákl. přenesená",J456,0)</f>
        <v>0</v>
      </c>
      <c r="BH456" s="152">
        <f>IF(N456="sníž. přenesená",J456,0)</f>
        <v>0</v>
      </c>
      <c r="BI456" s="152">
        <f>IF(N456="nulová",J456,0)</f>
        <v>0</v>
      </c>
      <c r="BJ456" s="17" t="s">
        <v>135</v>
      </c>
      <c r="BK456" s="152">
        <f>ROUND(I456*H456,2)</f>
        <v>0</v>
      </c>
      <c r="BL456" s="17" t="s">
        <v>212</v>
      </c>
      <c r="BM456" s="151" t="s">
        <v>1061</v>
      </c>
    </row>
    <row r="457" spans="1:65" s="2" customFormat="1" ht="24.2" customHeight="1">
      <c r="A457" s="32"/>
      <c r="B457" s="139"/>
      <c r="C457" s="140" t="s">
        <v>1062</v>
      </c>
      <c r="D457" s="140" t="s">
        <v>129</v>
      </c>
      <c r="E457" s="141" t="s">
        <v>1063</v>
      </c>
      <c r="F457" s="142" t="s">
        <v>1064</v>
      </c>
      <c r="G457" s="143" t="s">
        <v>240</v>
      </c>
      <c r="H457" s="144">
        <v>0.422</v>
      </c>
      <c r="I457" s="145"/>
      <c r="J457" s="146">
        <f>ROUND(I457*H457,2)</f>
        <v>0</v>
      </c>
      <c r="K457" s="142" t="s">
        <v>133</v>
      </c>
      <c r="L457" s="33"/>
      <c r="M457" s="147" t="s">
        <v>1</v>
      </c>
      <c r="N457" s="148" t="s">
        <v>40</v>
      </c>
      <c r="O457" s="58"/>
      <c r="P457" s="149">
        <f>O457*H457</f>
        <v>0</v>
      </c>
      <c r="Q457" s="149">
        <v>0</v>
      </c>
      <c r="R457" s="149">
        <f>Q457*H457</f>
        <v>0</v>
      </c>
      <c r="S457" s="149">
        <v>0</v>
      </c>
      <c r="T457" s="150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51" t="s">
        <v>212</v>
      </c>
      <c r="AT457" s="151" t="s">
        <v>129</v>
      </c>
      <c r="AU457" s="151" t="s">
        <v>135</v>
      </c>
      <c r="AY457" s="17" t="s">
        <v>126</v>
      </c>
      <c r="BE457" s="152">
        <f>IF(N457="základní",J457,0)</f>
        <v>0</v>
      </c>
      <c r="BF457" s="152">
        <f>IF(N457="snížená",J457,0)</f>
        <v>0</v>
      </c>
      <c r="BG457" s="152">
        <f>IF(N457="zákl. přenesená",J457,0)</f>
        <v>0</v>
      </c>
      <c r="BH457" s="152">
        <f>IF(N457="sníž. přenesená",J457,0)</f>
        <v>0</v>
      </c>
      <c r="BI457" s="152">
        <f>IF(N457="nulová",J457,0)</f>
        <v>0</v>
      </c>
      <c r="BJ457" s="17" t="s">
        <v>135</v>
      </c>
      <c r="BK457" s="152">
        <f>ROUND(I457*H457,2)</f>
        <v>0</v>
      </c>
      <c r="BL457" s="17" t="s">
        <v>212</v>
      </c>
      <c r="BM457" s="151" t="s">
        <v>1065</v>
      </c>
    </row>
    <row r="458" spans="2:63" s="12" customFormat="1" ht="22.9" customHeight="1">
      <c r="B458" s="126"/>
      <c r="D458" s="127" t="s">
        <v>73</v>
      </c>
      <c r="E458" s="137" t="s">
        <v>1066</v>
      </c>
      <c r="F458" s="137" t="s">
        <v>1067</v>
      </c>
      <c r="I458" s="129"/>
      <c r="J458" s="138">
        <f>BK458</f>
        <v>0</v>
      </c>
      <c r="L458" s="126"/>
      <c r="M458" s="131"/>
      <c r="N458" s="132"/>
      <c r="O458" s="132"/>
      <c r="P458" s="133">
        <f>SUM(P459:P467)</f>
        <v>0</v>
      </c>
      <c r="Q458" s="132"/>
      <c r="R458" s="133">
        <f>SUM(R459:R467)</f>
        <v>0.015664</v>
      </c>
      <c r="S458" s="132"/>
      <c r="T458" s="134">
        <f>SUM(T459:T467)</f>
        <v>0</v>
      </c>
      <c r="AR458" s="127" t="s">
        <v>135</v>
      </c>
      <c r="AT458" s="135" t="s">
        <v>73</v>
      </c>
      <c r="AU458" s="135" t="s">
        <v>82</v>
      </c>
      <c r="AY458" s="127" t="s">
        <v>126</v>
      </c>
      <c r="BK458" s="136">
        <f>SUM(BK459:BK467)</f>
        <v>0</v>
      </c>
    </row>
    <row r="459" spans="1:65" s="2" customFormat="1" ht="24.2" customHeight="1">
      <c r="A459" s="32"/>
      <c r="B459" s="139"/>
      <c r="C459" s="140" t="s">
        <v>1068</v>
      </c>
      <c r="D459" s="140" t="s">
        <v>129</v>
      </c>
      <c r="E459" s="141" t="s">
        <v>1069</v>
      </c>
      <c r="F459" s="142" t="s">
        <v>1070</v>
      </c>
      <c r="G459" s="143" t="s">
        <v>132</v>
      </c>
      <c r="H459" s="144">
        <v>6.72</v>
      </c>
      <c r="I459" s="145"/>
      <c r="J459" s="146">
        <f>ROUND(I459*H459,2)</f>
        <v>0</v>
      </c>
      <c r="K459" s="142" t="s">
        <v>133</v>
      </c>
      <c r="L459" s="33"/>
      <c r="M459" s="147" t="s">
        <v>1</v>
      </c>
      <c r="N459" s="148" t="s">
        <v>40</v>
      </c>
      <c r="O459" s="58"/>
      <c r="P459" s="149">
        <f>O459*H459</f>
        <v>0</v>
      </c>
      <c r="Q459" s="149">
        <v>7E-05</v>
      </c>
      <c r="R459" s="149">
        <f>Q459*H459</f>
        <v>0.00047039999999999994</v>
      </c>
      <c r="S459" s="149">
        <v>0</v>
      </c>
      <c r="T459" s="150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51" t="s">
        <v>212</v>
      </c>
      <c r="AT459" s="151" t="s">
        <v>129</v>
      </c>
      <c r="AU459" s="151" t="s">
        <v>135</v>
      </c>
      <c r="AY459" s="17" t="s">
        <v>126</v>
      </c>
      <c r="BE459" s="152">
        <f>IF(N459="základní",J459,0)</f>
        <v>0</v>
      </c>
      <c r="BF459" s="152">
        <f>IF(N459="snížená",J459,0)</f>
        <v>0</v>
      </c>
      <c r="BG459" s="152">
        <f>IF(N459="zákl. přenesená",J459,0)</f>
        <v>0</v>
      </c>
      <c r="BH459" s="152">
        <f>IF(N459="sníž. přenesená",J459,0)</f>
        <v>0</v>
      </c>
      <c r="BI459" s="152">
        <f>IF(N459="nulová",J459,0)</f>
        <v>0</v>
      </c>
      <c r="BJ459" s="17" t="s">
        <v>135</v>
      </c>
      <c r="BK459" s="152">
        <f>ROUND(I459*H459,2)</f>
        <v>0</v>
      </c>
      <c r="BL459" s="17" t="s">
        <v>212</v>
      </c>
      <c r="BM459" s="151" t="s">
        <v>1071</v>
      </c>
    </row>
    <row r="460" spans="2:51" s="13" customFormat="1" ht="12">
      <c r="B460" s="153"/>
      <c r="D460" s="154" t="s">
        <v>137</v>
      </c>
      <c r="E460" s="155" t="s">
        <v>1</v>
      </c>
      <c r="F460" s="156" t="s">
        <v>1072</v>
      </c>
      <c r="H460" s="157">
        <v>6.72</v>
      </c>
      <c r="I460" s="158"/>
      <c r="L460" s="153"/>
      <c r="M460" s="159"/>
      <c r="N460" s="160"/>
      <c r="O460" s="160"/>
      <c r="P460" s="160"/>
      <c r="Q460" s="160"/>
      <c r="R460" s="160"/>
      <c r="S460" s="160"/>
      <c r="T460" s="161"/>
      <c r="AT460" s="155" t="s">
        <v>137</v>
      </c>
      <c r="AU460" s="155" t="s">
        <v>135</v>
      </c>
      <c r="AV460" s="13" t="s">
        <v>135</v>
      </c>
      <c r="AW460" s="13" t="s">
        <v>30</v>
      </c>
      <c r="AX460" s="13" t="s">
        <v>82</v>
      </c>
      <c r="AY460" s="155" t="s">
        <v>126</v>
      </c>
    </row>
    <row r="461" spans="1:65" s="2" customFormat="1" ht="24.2" customHeight="1">
      <c r="A461" s="32"/>
      <c r="B461" s="139"/>
      <c r="C461" s="140" t="s">
        <v>1073</v>
      </c>
      <c r="D461" s="140" t="s">
        <v>129</v>
      </c>
      <c r="E461" s="141" t="s">
        <v>1074</v>
      </c>
      <c r="F461" s="142" t="s">
        <v>1075</v>
      </c>
      <c r="G461" s="143" t="s">
        <v>132</v>
      </c>
      <c r="H461" s="144">
        <v>6.72</v>
      </c>
      <c r="I461" s="145"/>
      <c r="J461" s="146">
        <f aca="true" t="shared" si="80" ref="J461:J467">ROUND(I461*H461,2)</f>
        <v>0</v>
      </c>
      <c r="K461" s="142" t="s">
        <v>133</v>
      </c>
      <c r="L461" s="33"/>
      <c r="M461" s="147" t="s">
        <v>1</v>
      </c>
      <c r="N461" s="148" t="s">
        <v>40</v>
      </c>
      <c r="O461" s="58"/>
      <c r="P461" s="149">
        <f aca="true" t="shared" si="81" ref="P461:P467">O461*H461</f>
        <v>0</v>
      </c>
      <c r="Q461" s="149">
        <v>0.00014</v>
      </c>
      <c r="R461" s="149">
        <f aca="true" t="shared" si="82" ref="R461:R467">Q461*H461</f>
        <v>0.0009407999999999999</v>
      </c>
      <c r="S461" s="149">
        <v>0</v>
      </c>
      <c r="T461" s="150">
        <f aca="true" t="shared" si="83" ref="T461:T467"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51" t="s">
        <v>212</v>
      </c>
      <c r="AT461" s="151" t="s">
        <v>129</v>
      </c>
      <c r="AU461" s="151" t="s">
        <v>135</v>
      </c>
      <c r="AY461" s="17" t="s">
        <v>126</v>
      </c>
      <c r="BE461" s="152">
        <f aca="true" t="shared" si="84" ref="BE461:BE467">IF(N461="základní",J461,0)</f>
        <v>0</v>
      </c>
      <c r="BF461" s="152">
        <f aca="true" t="shared" si="85" ref="BF461:BF467">IF(N461="snížená",J461,0)</f>
        <v>0</v>
      </c>
      <c r="BG461" s="152">
        <f aca="true" t="shared" si="86" ref="BG461:BG467">IF(N461="zákl. přenesená",J461,0)</f>
        <v>0</v>
      </c>
      <c r="BH461" s="152">
        <f aca="true" t="shared" si="87" ref="BH461:BH467">IF(N461="sníž. přenesená",J461,0)</f>
        <v>0</v>
      </c>
      <c r="BI461" s="152">
        <f aca="true" t="shared" si="88" ref="BI461:BI467">IF(N461="nulová",J461,0)</f>
        <v>0</v>
      </c>
      <c r="BJ461" s="17" t="s">
        <v>135</v>
      </c>
      <c r="BK461" s="152">
        <f aca="true" t="shared" si="89" ref="BK461:BK467">ROUND(I461*H461,2)</f>
        <v>0</v>
      </c>
      <c r="BL461" s="17" t="s">
        <v>212</v>
      </c>
      <c r="BM461" s="151" t="s">
        <v>1076</v>
      </c>
    </row>
    <row r="462" spans="1:65" s="2" customFormat="1" ht="24.2" customHeight="1">
      <c r="A462" s="32"/>
      <c r="B462" s="139"/>
      <c r="C462" s="140" t="s">
        <v>1077</v>
      </c>
      <c r="D462" s="140" t="s">
        <v>129</v>
      </c>
      <c r="E462" s="141" t="s">
        <v>1078</v>
      </c>
      <c r="F462" s="142" t="s">
        <v>1079</v>
      </c>
      <c r="G462" s="143" t="s">
        <v>132</v>
      </c>
      <c r="H462" s="144">
        <v>6.72</v>
      </c>
      <c r="I462" s="145"/>
      <c r="J462" s="146">
        <f t="shared" si="80"/>
        <v>0</v>
      </c>
      <c r="K462" s="142" t="s">
        <v>133</v>
      </c>
      <c r="L462" s="33"/>
      <c r="M462" s="147" t="s">
        <v>1</v>
      </c>
      <c r="N462" s="148" t="s">
        <v>40</v>
      </c>
      <c r="O462" s="58"/>
      <c r="P462" s="149">
        <f t="shared" si="81"/>
        <v>0</v>
      </c>
      <c r="Q462" s="149">
        <v>0.00012</v>
      </c>
      <c r="R462" s="149">
        <f t="shared" si="82"/>
        <v>0.0008064</v>
      </c>
      <c r="S462" s="149">
        <v>0</v>
      </c>
      <c r="T462" s="150">
        <f t="shared" si="83"/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51" t="s">
        <v>212</v>
      </c>
      <c r="AT462" s="151" t="s">
        <v>129</v>
      </c>
      <c r="AU462" s="151" t="s">
        <v>135</v>
      </c>
      <c r="AY462" s="17" t="s">
        <v>126</v>
      </c>
      <c r="BE462" s="152">
        <f t="shared" si="84"/>
        <v>0</v>
      </c>
      <c r="BF462" s="152">
        <f t="shared" si="85"/>
        <v>0</v>
      </c>
      <c r="BG462" s="152">
        <f t="shared" si="86"/>
        <v>0</v>
      </c>
      <c r="BH462" s="152">
        <f t="shared" si="87"/>
        <v>0</v>
      </c>
      <c r="BI462" s="152">
        <f t="shared" si="88"/>
        <v>0</v>
      </c>
      <c r="BJ462" s="17" t="s">
        <v>135</v>
      </c>
      <c r="BK462" s="152">
        <f t="shared" si="89"/>
        <v>0</v>
      </c>
      <c r="BL462" s="17" t="s">
        <v>212</v>
      </c>
      <c r="BM462" s="151" t="s">
        <v>1080</v>
      </c>
    </row>
    <row r="463" spans="1:65" s="2" customFormat="1" ht="24.2" customHeight="1">
      <c r="A463" s="32"/>
      <c r="B463" s="139"/>
      <c r="C463" s="140" t="s">
        <v>1081</v>
      </c>
      <c r="D463" s="140" t="s">
        <v>129</v>
      </c>
      <c r="E463" s="141" t="s">
        <v>1082</v>
      </c>
      <c r="F463" s="142" t="s">
        <v>1083</v>
      </c>
      <c r="G463" s="143" t="s">
        <v>132</v>
      </c>
      <c r="H463" s="144">
        <v>6.72</v>
      </c>
      <c r="I463" s="145"/>
      <c r="J463" s="146">
        <f t="shared" si="80"/>
        <v>0</v>
      </c>
      <c r="K463" s="142" t="s">
        <v>133</v>
      </c>
      <c r="L463" s="33"/>
      <c r="M463" s="147" t="s">
        <v>1</v>
      </c>
      <c r="N463" s="148" t="s">
        <v>40</v>
      </c>
      <c r="O463" s="58"/>
      <c r="P463" s="149">
        <f t="shared" si="81"/>
        <v>0</v>
      </c>
      <c r="Q463" s="149">
        <v>0.00012</v>
      </c>
      <c r="R463" s="149">
        <f t="shared" si="82"/>
        <v>0.0008064</v>
      </c>
      <c r="S463" s="149">
        <v>0</v>
      </c>
      <c r="T463" s="150">
        <f t="shared" si="83"/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51" t="s">
        <v>212</v>
      </c>
      <c r="AT463" s="151" t="s">
        <v>129</v>
      </c>
      <c r="AU463" s="151" t="s">
        <v>135</v>
      </c>
      <c r="AY463" s="17" t="s">
        <v>126</v>
      </c>
      <c r="BE463" s="152">
        <f t="shared" si="84"/>
        <v>0</v>
      </c>
      <c r="BF463" s="152">
        <f t="shared" si="85"/>
        <v>0</v>
      </c>
      <c r="BG463" s="152">
        <f t="shared" si="86"/>
        <v>0</v>
      </c>
      <c r="BH463" s="152">
        <f t="shared" si="87"/>
        <v>0</v>
      </c>
      <c r="BI463" s="152">
        <f t="shared" si="88"/>
        <v>0</v>
      </c>
      <c r="BJ463" s="17" t="s">
        <v>135</v>
      </c>
      <c r="BK463" s="152">
        <f t="shared" si="89"/>
        <v>0</v>
      </c>
      <c r="BL463" s="17" t="s">
        <v>212</v>
      </c>
      <c r="BM463" s="151" t="s">
        <v>1084</v>
      </c>
    </row>
    <row r="464" spans="1:65" s="2" customFormat="1" ht="33" customHeight="1">
      <c r="A464" s="32"/>
      <c r="B464" s="139"/>
      <c r="C464" s="140" t="s">
        <v>1085</v>
      </c>
      <c r="D464" s="140" t="s">
        <v>129</v>
      </c>
      <c r="E464" s="141" t="s">
        <v>1086</v>
      </c>
      <c r="F464" s="142" t="s">
        <v>1087</v>
      </c>
      <c r="G464" s="143" t="s">
        <v>132</v>
      </c>
      <c r="H464" s="144">
        <v>16</v>
      </c>
      <c r="I464" s="145"/>
      <c r="J464" s="146">
        <f t="shared" si="80"/>
        <v>0</v>
      </c>
      <c r="K464" s="142" t="s">
        <v>133</v>
      </c>
      <c r="L464" s="33"/>
      <c r="M464" s="147" t="s">
        <v>1</v>
      </c>
      <c r="N464" s="148" t="s">
        <v>40</v>
      </c>
      <c r="O464" s="58"/>
      <c r="P464" s="149">
        <f t="shared" si="81"/>
        <v>0</v>
      </c>
      <c r="Q464" s="149">
        <v>0.00023</v>
      </c>
      <c r="R464" s="149">
        <f t="shared" si="82"/>
        <v>0.00368</v>
      </c>
      <c r="S464" s="149">
        <v>0</v>
      </c>
      <c r="T464" s="150">
        <f t="shared" si="83"/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51" t="s">
        <v>212</v>
      </c>
      <c r="AT464" s="151" t="s">
        <v>129</v>
      </c>
      <c r="AU464" s="151" t="s">
        <v>135</v>
      </c>
      <c r="AY464" s="17" t="s">
        <v>126</v>
      </c>
      <c r="BE464" s="152">
        <f t="shared" si="84"/>
        <v>0</v>
      </c>
      <c r="BF464" s="152">
        <f t="shared" si="85"/>
        <v>0</v>
      </c>
      <c r="BG464" s="152">
        <f t="shared" si="86"/>
        <v>0</v>
      </c>
      <c r="BH464" s="152">
        <f t="shared" si="87"/>
        <v>0</v>
      </c>
      <c r="BI464" s="152">
        <f t="shared" si="88"/>
        <v>0</v>
      </c>
      <c r="BJ464" s="17" t="s">
        <v>135</v>
      </c>
      <c r="BK464" s="152">
        <f t="shared" si="89"/>
        <v>0</v>
      </c>
      <c r="BL464" s="17" t="s">
        <v>212</v>
      </c>
      <c r="BM464" s="151" t="s">
        <v>1088</v>
      </c>
    </row>
    <row r="465" spans="1:65" s="2" customFormat="1" ht="24.2" customHeight="1">
      <c r="A465" s="32"/>
      <c r="B465" s="139"/>
      <c r="C465" s="140" t="s">
        <v>1089</v>
      </c>
      <c r="D465" s="140" t="s">
        <v>129</v>
      </c>
      <c r="E465" s="141" t="s">
        <v>1090</v>
      </c>
      <c r="F465" s="142" t="s">
        <v>1091</v>
      </c>
      <c r="G465" s="143" t="s">
        <v>132</v>
      </c>
      <c r="H465" s="144">
        <v>16</v>
      </c>
      <c r="I465" s="145"/>
      <c r="J465" s="146">
        <f t="shared" si="80"/>
        <v>0</v>
      </c>
      <c r="K465" s="142" t="s">
        <v>133</v>
      </c>
      <c r="L465" s="33"/>
      <c r="M465" s="147" t="s">
        <v>1</v>
      </c>
      <c r="N465" s="148" t="s">
        <v>40</v>
      </c>
      <c r="O465" s="58"/>
      <c r="P465" s="149">
        <f t="shared" si="81"/>
        <v>0</v>
      </c>
      <c r="Q465" s="149">
        <v>0</v>
      </c>
      <c r="R465" s="149">
        <f t="shared" si="82"/>
        <v>0</v>
      </c>
      <c r="S465" s="149">
        <v>0</v>
      </c>
      <c r="T465" s="150">
        <f t="shared" si="83"/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51" t="s">
        <v>212</v>
      </c>
      <c r="AT465" s="151" t="s">
        <v>129</v>
      </c>
      <c r="AU465" s="151" t="s">
        <v>135</v>
      </c>
      <c r="AY465" s="17" t="s">
        <v>126</v>
      </c>
      <c r="BE465" s="152">
        <f t="shared" si="84"/>
        <v>0</v>
      </c>
      <c r="BF465" s="152">
        <f t="shared" si="85"/>
        <v>0</v>
      </c>
      <c r="BG465" s="152">
        <f t="shared" si="86"/>
        <v>0</v>
      </c>
      <c r="BH465" s="152">
        <f t="shared" si="87"/>
        <v>0</v>
      </c>
      <c r="BI465" s="152">
        <f t="shared" si="88"/>
        <v>0</v>
      </c>
      <c r="BJ465" s="17" t="s">
        <v>135</v>
      </c>
      <c r="BK465" s="152">
        <f t="shared" si="89"/>
        <v>0</v>
      </c>
      <c r="BL465" s="17" t="s">
        <v>212</v>
      </c>
      <c r="BM465" s="151" t="s">
        <v>1092</v>
      </c>
    </row>
    <row r="466" spans="1:65" s="2" customFormat="1" ht="24.2" customHeight="1">
      <c r="A466" s="32"/>
      <c r="B466" s="139"/>
      <c r="C466" s="140" t="s">
        <v>1093</v>
      </c>
      <c r="D466" s="140" t="s">
        <v>129</v>
      </c>
      <c r="E466" s="141" t="s">
        <v>1094</v>
      </c>
      <c r="F466" s="142" t="s">
        <v>1095</v>
      </c>
      <c r="G466" s="143" t="s">
        <v>132</v>
      </c>
      <c r="H466" s="144">
        <v>16</v>
      </c>
      <c r="I466" s="145"/>
      <c r="J466" s="146">
        <f t="shared" si="80"/>
        <v>0</v>
      </c>
      <c r="K466" s="142" t="s">
        <v>133</v>
      </c>
      <c r="L466" s="33"/>
      <c r="M466" s="147" t="s">
        <v>1</v>
      </c>
      <c r="N466" s="148" t="s">
        <v>40</v>
      </c>
      <c r="O466" s="58"/>
      <c r="P466" s="149">
        <f t="shared" si="81"/>
        <v>0</v>
      </c>
      <c r="Q466" s="149">
        <v>0.00016</v>
      </c>
      <c r="R466" s="149">
        <f t="shared" si="82"/>
        <v>0.00256</v>
      </c>
      <c r="S466" s="149">
        <v>0</v>
      </c>
      <c r="T466" s="150">
        <f t="shared" si="83"/>
        <v>0</v>
      </c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R466" s="151" t="s">
        <v>212</v>
      </c>
      <c r="AT466" s="151" t="s">
        <v>129</v>
      </c>
      <c r="AU466" s="151" t="s">
        <v>135</v>
      </c>
      <c r="AY466" s="17" t="s">
        <v>126</v>
      </c>
      <c r="BE466" s="152">
        <f t="shared" si="84"/>
        <v>0</v>
      </c>
      <c r="BF466" s="152">
        <f t="shared" si="85"/>
        <v>0</v>
      </c>
      <c r="BG466" s="152">
        <f t="shared" si="86"/>
        <v>0</v>
      </c>
      <c r="BH466" s="152">
        <f t="shared" si="87"/>
        <v>0</v>
      </c>
      <c r="BI466" s="152">
        <f t="shared" si="88"/>
        <v>0</v>
      </c>
      <c r="BJ466" s="17" t="s">
        <v>135</v>
      </c>
      <c r="BK466" s="152">
        <f t="shared" si="89"/>
        <v>0</v>
      </c>
      <c r="BL466" s="17" t="s">
        <v>212</v>
      </c>
      <c r="BM466" s="151" t="s">
        <v>1096</v>
      </c>
    </row>
    <row r="467" spans="1:65" s="2" customFormat="1" ht="24.2" customHeight="1">
      <c r="A467" s="32"/>
      <c r="B467" s="139"/>
      <c r="C467" s="140" t="s">
        <v>1097</v>
      </c>
      <c r="D467" s="140" t="s">
        <v>129</v>
      </c>
      <c r="E467" s="141" t="s">
        <v>1098</v>
      </c>
      <c r="F467" s="142" t="s">
        <v>1099</v>
      </c>
      <c r="G467" s="143" t="s">
        <v>132</v>
      </c>
      <c r="H467" s="144">
        <v>32</v>
      </c>
      <c r="I467" s="145"/>
      <c r="J467" s="146">
        <f t="shared" si="80"/>
        <v>0</v>
      </c>
      <c r="K467" s="142" t="s">
        <v>133</v>
      </c>
      <c r="L467" s="33"/>
      <c r="M467" s="147" t="s">
        <v>1</v>
      </c>
      <c r="N467" s="148" t="s">
        <v>40</v>
      </c>
      <c r="O467" s="58"/>
      <c r="P467" s="149">
        <f t="shared" si="81"/>
        <v>0</v>
      </c>
      <c r="Q467" s="149">
        <v>0.0002</v>
      </c>
      <c r="R467" s="149">
        <f t="shared" si="82"/>
        <v>0.0064</v>
      </c>
      <c r="S467" s="149">
        <v>0</v>
      </c>
      <c r="T467" s="150">
        <f t="shared" si="83"/>
        <v>0</v>
      </c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R467" s="151" t="s">
        <v>212</v>
      </c>
      <c r="AT467" s="151" t="s">
        <v>129</v>
      </c>
      <c r="AU467" s="151" t="s">
        <v>135</v>
      </c>
      <c r="AY467" s="17" t="s">
        <v>126</v>
      </c>
      <c r="BE467" s="152">
        <f t="shared" si="84"/>
        <v>0</v>
      </c>
      <c r="BF467" s="152">
        <f t="shared" si="85"/>
        <v>0</v>
      </c>
      <c r="BG467" s="152">
        <f t="shared" si="86"/>
        <v>0</v>
      </c>
      <c r="BH467" s="152">
        <f t="shared" si="87"/>
        <v>0</v>
      </c>
      <c r="BI467" s="152">
        <f t="shared" si="88"/>
        <v>0</v>
      </c>
      <c r="BJ467" s="17" t="s">
        <v>135</v>
      </c>
      <c r="BK467" s="152">
        <f t="shared" si="89"/>
        <v>0</v>
      </c>
      <c r="BL467" s="17" t="s">
        <v>212</v>
      </c>
      <c r="BM467" s="151" t="s">
        <v>1100</v>
      </c>
    </row>
    <row r="468" spans="2:63" s="12" customFormat="1" ht="22.9" customHeight="1">
      <c r="B468" s="126"/>
      <c r="D468" s="127" t="s">
        <v>73</v>
      </c>
      <c r="E468" s="137" t="s">
        <v>1101</v>
      </c>
      <c r="F468" s="137" t="s">
        <v>1102</v>
      </c>
      <c r="I468" s="129"/>
      <c r="J468" s="138">
        <f>BK468</f>
        <v>0</v>
      </c>
      <c r="L468" s="126"/>
      <c r="M468" s="131"/>
      <c r="N468" s="132"/>
      <c r="O468" s="132"/>
      <c r="P468" s="133">
        <f>SUM(P469:P488)</f>
        <v>0</v>
      </c>
      <c r="Q468" s="132"/>
      <c r="R468" s="133">
        <f>SUM(R469:R488)</f>
        <v>0.2214036</v>
      </c>
      <c r="S468" s="132"/>
      <c r="T468" s="134">
        <f>SUM(T469:T488)</f>
        <v>0.0943577</v>
      </c>
      <c r="AR468" s="127" t="s">
        <v>135</v>
      </c>
      <c r="AT468" s="135" t="s">
        <v>73</v>
      </c>
      <c r="AU468" s="135" t="s">
        <v>82</v>
      </c>
      <c r="AY468" s="127" t="s">
        <v>126</v>
      </c>
      <c r="BK468" s="136">
        <f>SUM(BK469:BK488)</f>
        <v>0</v>
      </c>
    </row>
    <row r="469" spans="1:65" s="2" customFormat="1" ht="24.2" customHeight="1">
      <c r="A469" s="32"/>
      <c r="B469" s="139"/>
      <c r="C469" s="140" t="s">
        <v>1103</v>
      </c>
      <c r="D469" s="140" t="s">
        <v>129</v>
      </c>
      <c r="E469" s="141" t="s">
        <v>1104</v>
      </c>
      <c r="F469" s="142" t="s">
        <v>1105</v>
      </c>
      <c r="G469" s="143" t="s">
        <v>132</v>
      </c>
      <c r="H469" s="144">
        <v>146.12</v>
      </c>
      <c r="I469" s="145"/>
      <c r="J469" s="146">
        <f>ROUND(I469*H469,2)</f>
        <v>0</v>
      </c>
      <c r="K469" s="142" t="s">
        <v>133</v>
      </c>
      <c r="L469" s="33"/>
      <c r="M469" s="147" t="s">
        <v>1</v>
      </c>
      <c r="N469" s="148" t="s">
        <v>40</v>
      </c>
      <c r="O469" s="58"/>
      <c r="P469" s="149">
        <f>O469*H469</f>
        <v>0</v>
      </c>
      <c r="Q469" s="149">
        <v>0</v>
      </c>
      <c r="R469" s="149">
        <f>Q469*H469</f>
        <v>0</v>
      </c>
      <c r="S469" s="149">
        <v>0.00015</v>
      </c>
      <c r="T469" s="150">
        <f>S469*H469</f>
        <v>0.021918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51" t="s">
        <v>212</v>
      </c>
      <c r="AT469" s="151" t="s">
        <v>129</v>
      </c>
      <c r="AU469" s="151" t="s">
        <v>135</v>
      </c>
      <c r="AY469" s="17" t="s">
        <v>126</v>
      </c>
      <c r="BE469" s="152">
        <f>IF(N469="základní",J469,0)</f>
        <v>0</v>
      </c>
      <c r="BF469" s="152">
        <f>IF(N469="snížená",J469,0)</f>
        <v>0</v>
      </c>
      <c r="BG469" s="152">
        <f>IF(N469="zákl. přenesená",J469,0)</f>
        <v>0</v>
      </c>
      <c r="BH469" s="152">
        <f>IF(N469="sníž. přenesená",J469,0)</f>
        <v>0</v>
      </c>
      <c r="BI469" s="152">
        <f>IF(N469="nulová",J469,0)</f>
        <v>0</v>
      </c>
      <c r="BJ469" s="17" t="s">
        <v>135</v>
      </c>
      <c r="BK469" s="152">
        <f>ROUND(I469*H469,2)</f>
        <v>0</v>
      </c>
      <c r="BL469" s="17" t="s">
        <v>212</v>
      </c>
      <c r="BM469" s="151" t="s">
        <v>1106</v>
      </c>
    </row>
    <row r="470" spans="1:65" s="2" customFormat="1" ht="16.5" customHeight="1">
      <c r="A470" s="32"/>
      <c r="B470" s="139"/>
      <c r="C470" s="140" t="s">
        <v>1107</v>
      </c>
      <c r="D470" s="140" t="s">
        <v>129</v>
      </c>
      <c r="E470" s="141" t="s">
        <v>1108</v>
      </c>
      <c r="F470" s="142" t="s">
        <v>1109</v>
      </c>
      <c r="G470" s="143" t="s">
        <v>132</v>
      </c>
      <c r="H470" s="144">
        <v>146.12</v>
      </c>
      <c r="I470" s="145"/>
      <c r="J470" s="146">
        <f>ROUND(I470*H470,2)</f>
        <v>0</v>
      </c>
      <c r="K470" s="142" t="s">
        <v>133</v>
      </c>
      <c r="L470" s="33"/>
      <c r="M470" s="147" t="s">
        <v>1</v>
      </c>
      <c r="N470" s="148" t="s">
        <v>40</v>
      </c>
      <c r="O470" s="58"/>
      <c r="P470" s="149">
        <f>O470*H470</f>
        <v>0</v>
      </c>
      <c r="Q470" s="149">
        <v>0.001</v>
      </c>
      <c r="R470" s="149">
        <f>Q470*H470</f>
        <v>0.14612</v>
      </c>
      <c r="S470" s="149">
        <v>0.00031</v>
      </c>
      <c r="T470" s="150">
        <f>S470*H470</f>
        <v>0.0452972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51" t="s">
        <v>212</v>
      </c>
      <c r="AT470" s="151" t="s">
        <v>129</v>
      </c>
      <c r="AU470" s="151" t="s">
        <v>135</v>
      </c>
      <c r="AY470" s="17" t="s">
        <v>126</v>
      </c>
      <c r="BE470" s="152">
        <f>IF(N470="základní",J470,0)</f>
        <v>0</v>
      </c>
      <c r="BF470" s="152">
        <f>IF(N470="snížená",J470,0)</f>
        <v>0</v>
      </c>
      <c r="BG470" s="152">
        <f>IF(N470="zákl. přenesená",J470,0)</f>
        <v>0</v>
      </c>
      <c r="BH470" s="152">
        <f>IF(N470="sníž. přenesená",J470,0)</f>
        <v>0</v>
      </c>
      <c r="BI470" s="152">
        <f>IF(N470="nulová",J470,0)</f>
        <v>0</v>
      </c>
      <c r="BJ470" s="17" t="s">
        <v>135</v>
      </c>
      <c r="BK470" s="152">
        <f>ROUND(I470*H470,2)</f>
        <v>0</v>
      </c>
      <c r="BL470" s="17" t="s">
        <v>212</v>
      </c>
      <c r="BM470" s="151" t="s">
        <v>1110</v>
      </c>
    </row>
    <row r="471" spans="2:51" s="13" customFormat="1" ht="12">
      <c r="B471" s="153"/>
      <c r="D471" s="154" t="s">
        <v>137</v>
      </c>
      <c r="E471" s="155" t="s">
        <v>1</v>
      </c>
      <c r="F471" s="156" t="s">
        <v>145</v>
      </c>
      <c r="H471" s="157">
        <v>20.655</v>
      </c>
      <c r="I471" s="158"/>
      <c r="L471" s="153"/>
      <c r="M471" s="159"/>
      <c r="N471" s="160"/>
      <c r="O471" s="160"/>
      <c r="P471" s="160"/>
      <c r="Q471" s="160"/>
      <c r="R471" s="160"/>
      <c r="S471" s="160"/>
      <c r="T471" s="161"/>
      <c r="AT471" s="155" t="s">
        <v>137</v>
      </c>
      <c r="AU471" s="155" t="s">
        <v>135</v>
      </c>
      <c r="AV471" s="13" t="s">
        <v>135</v>
      </c>
      <c r="AW471" s="13" t="s">
        <v>30</v>
      </c>
      <c r="AX471" s="13" t="s">
        <v>74</v>
      </c>
      <c r="AY471" s="155" t="s">
        <v>126</v>
      </c>
    </row>
    <row r="472" spans="2:51" s="13" customFormat="1" ht="12">
      <c r="B472" s="153"/>
      <c r="D472" s="154" t="s">
        <v>137</v>
      </c>
      <c r="E472" s="155" t="s">
        <v>1</v>
      </c>
      <c r="F472" s="156" t="s">
        <v>165</v>
      </c>
      <c r="H472" s="157">
        <v>47.2</v>
      </c>
      <c r="I472" s="158"/>
      <c r="L472" s="153"/>
      <c r="M472" s="159"/>
      <c r="N472" s="160"/>
      <c r="O472" s="160"/>
      <c r="P472" s="160"/>
      <c r="Q472" s="160"/>
      <c r="R472" s="160"/>
      <c r="S472" s="160"/>
      <c r="T472" s="161"/>
      <c r="AT472" s="155" t="s">
        <v>137</v>
      </c>
      <c r="AU472" s="155" t="s">
        <v>135</v>
      </c>
      <c r="AV472" s="13" t="s">
        <v>135</v>
      </c>
      <c r="AW472" s="13" t="s">
        <v>30</v>
      </c>
      <c r="AX472" s="13" t="s">
        <v>74</v>
      </c>
      <c r="AY472" s="155" t="s">
        <v>126</v>
      </c>
    </row>
    <row r="473" spans="2:51" s="13" customFormat="1" ht="12">
      <c r="B473" s="153"/>
      <c r="D473" s="154" t="s">
        <v>137</v>
      </c>
      <c r="E473" s="155" t="s">
        <v>1</v>
      </c>
      <c r="F473" s="156" t="s">
        <v>1111</v>
      </c>
      <c r="H473" s="157">
        <v>15.8</v>
      </c>
      <c r="I473" s="158"/>
      <c r="L473" s="153"/>
      <c r="M473" s="159"/>
      <c r="N473" s="160"/>
      <c r="O473" s="160"/>
      <c r="P473" s="160"/>
      <c r="Q473" s="160"/>
      <c r="R473" s="160"/>
      <c r="S473" s="160"/>
      <c r="T473" s="161"/>
      <c r="AT473" s="155" t="s">
        <v>137</v>
      </c>
      <c r="AU473" s="155" t="s">
        <v>135</v>
      </c>
      <c r="AV473" s="13" t="s">
        <v>135</v>
      </c>
      <c r="AW473" s="13" t="s">
        <v>30</v>
      </c>
      <c r="AX473" s="13" t="s">
        <v>74</v>
      </c>
      <c r="AY473" s="155" t="s">
        <v>126</v>
      </c>
    </row>
    <row r="474" spans="2:51" s="13" customFormat="1" ht="12">
      <c r="B474" s="153"/>
      <c r="D474" s="154" t="s">
        <v>137</v>
      </c>
      <c r="E474" s="155" t="s">
        <v>1</v>
      </c>
      <c r="F474" s="156" t="s">
        <v>1112</v>
      </c>
      <c r="H474" s="157">
        <v>62.465</v>
      </c>
      <c r="I474" s="158"/>
      <c r="L474" s="153"/>
      <c r="M474" s="159"/>
      <c r="N474" s="160"/>
      <c r="O474" s="160"/>
      <c r="P474" s="160"/>
      <c r="Q474" s="160"/>
      <c r="R474" s="160"/>
      <c r="S474" s="160"/>
      <c r="T474" s="161"/>
      <c r="AT474" s="155" t="s">
        <v>137</v>
      </c>
      <c r="AU474" s="155" t="s">
        <v>135</v>
      </c>
      <c r="AV474" s="13" t="s">
        <v>135</v>
      </c>
      <c r="AW474" s="13" t="s">
        <v>30</v>
      </c>
      <c r="AX474" s="13" t="s">
        <v>74</v>
      </c>
      <c r="AY474" s="155" t="s">
        <v>126</v>
      </c>
    </row>
    <row r="475" spans="2:51" s="14" customFormat="1" ht="12">
      <c r="B475" s="162"/>
      <c r="D475" s="154" t="s">
        <v>137</v>
      </c>
      <c r="E475" s="163" t="s">
        <v>1</v>
      </c>
      <c r="F475" s="164" t="s">
        <v>141</v>
      </c>
      <c r="H475" s="165">
        <v>146.12</v>
      </c>
      <c r="I475" s="166"/>
      <c r="L475" s="162"/>
      <c r="M475" s="167"/>
      <c r="N475" s="168"/>
      <c r="O475" s="168"/>
      <c r="P475" s="168"/>
      <c r="Q475" s="168"/>
      <c r="R475" s="168"/>
      <c r="S475" s="168"/>
      <c r="T475" s="169"/>
      <c r="AT475" s="163" t="s">
        <v>137</v>
      </c>
      <c r="AU475" s="163" t="s">
        <v>135</v>
      </c>
      <c r="AV475" s="14" t="s">
        <v>134</v>
      </c>
      <c r="AW475" s="14" t="s">
        <v>30</v>
      </c>
      <c r="AX475" s="14" t="s">
        <v>82</v>
      </c>
      <c r="AY475" s="163" t="s">
        <v>126</v>
      </c>
    </row>
    <row r="476" spans="1:65" s="2" customFormat="1" ht="24.2" customHeight="1">
      <c r="A476" s="32"/>
      <c r="B476" s="139"/>
      <c r="C476" s="140" t="s">
        <v>1113</v>
      </c>
      <c r="D476" s="140" t="s">
        <v>129</v>
      </c>
      <c r="E476" s="141" t="s">
        <v>1114</v>
      </c>
      <c r="F476" s="142" t="s">
        <v>1115</v>
      </c>
      <c r="G476" s="143" t="s">
        <v>132</v>
      </c>
      <c r="H476" s="144">
        <v>108.57</v>
      </c>
      <c r="I476" s="145"/>
      <c r="J476" s="146">
        <f>ROUND(I476*H476,2)</f>
        <v>0</v>
      </c>
      <c r="K476" s="142" t="s">
        <v>133</v>
      </c>
      <c r="L476" s="33"/>
      <c r="M476" s="147" t="s">
        <v>1</v>
      </c>
      <c r="N476" s="148" t="s">
        <v>40</v>
      </c>
      <c r="O476" s="58"/>
      <c r="P476" s="149">
        <f>O476*H476</f>
        <v>0</v>
      </c>
      <c r="Q476" s="149">
        <v>0</v>
      </c>
      <c r="R476" s="149">
        <f>Q476*H476</f>
        <v>0</v>
      </c>
      <c r="S476" s="149">
        <v>0.00025</v>
      </c>
      <c r="T476" s="150">
        <f>S476*H476</f>
        <v>0.0271425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51" t="s">
        <v>212</v>
      </c>
      <c r="AT476" s="151" t="s">
        <v>129</v>
      </c>
      <c r="AU476" s="151" t="s">
        <v>135</v>
      </c>
      <c r="AY476" s="17" t="s">
        <v>126</v>
      </c>
      <c r="BE476" s="152">
        <f>IF(N476="základní",J476,0)</f>
        <v>0</v>
      </c>
      <c r="BF476" s="152">
        <f>IF(N476="snížená",J476,0)</f>
        <v>0</v>
      </c>
      <c r="BG476" s="152">
        <f>IF(N476="zákl. přenesená",J476,0)</f>
        <v>0</v>
      </c>
      <c r="BH476" s="152">
        <f>IF(N476="sníž. přenesená",J476,0)</f>
        <v>0</v>
      </c>
      <c r="BI476" s="152">
        <f>IF(N476="nulová",J476,0)</f>
        <v>0</v>
      </c>
      <c r="BJ476" s="17" t="s">
        <v>135</v>
      </c>
      <c r="BK476" s="152">
        <f>ROUND(I476*H476,2)</f>
        <v>0</v>
      </c>
      <c r="BL476" s="17" t="s">
        <v>212</v>
      </c>
      <c r="BM476" s="151" t="s">
        <v>1116</v>
      </c>
    </row>
    <row r="477" spans="2:51" s="13" customFormat="1" ht="12">
      <c r="B477" s="153"/>
      <c r="D477" s="154" t="s">
        <v>137</v>
      </c>
      <c r="E477" s="155" t="s">
        <v>1</v>
      </c>
      <c r="F477" s="156" t="s">
        <v>165</v>
      </c>
      <c r="H477" s="157">
        <v>47.2</v>
      </c>
      <c r="I477" s="158"/>
      <c r="L477" s="153"/>
      <c r="M477" s="159"/>
      <c r="N477" s="160"/>
      <c r="O477" s="160"/>
      <c r="P477" s="160"/>
      <c r="Q477" s="160"/>
      <c r="R477" s="160"/>
      <c r="S477" s="160"/>
      <c r="T477" s="161"/>
      <c r="AT477" s="155" t="s">
        <v>137</v>
      </c>
      <c r="AU477" s="155" t="s">
        <v>135</v>
      </c>
      <c r="AV477" s="13" t="s">
        <v>135</v>
      </c>
      <c r="AW477" s="13" t="s">
        <v>30</v>
      </c>
      <c r="AX477" s="13" t="s">
        <v>74</v>
      </c>
      <c r="AY477" s="155" t="s">
        <v>126</v>
      </c>
    </row>
    <row r="478" spans="2:51" s="13" customFormat="1" ht="12">
      <c r="B478" s="153"/>
      <c r="D478" s="154" t="s">
        <v>137</v>
      </c>
      <c r="E478" s="155" t="s">
        <v>1</v>
      </c>
      <c r="F478" s="156" t="s">
        <v>1117</v>
      </c>
      <c r="H478" s="157">
        <v>15.72</v>
      </c>
      <c r="I478" s="158"/>
      <c r="L478" s="153"/>
      <c r="M478" s="159"/>
      <c r="N478" s="160"/>
      <c r="O478" s="160"/>
      <c r="P478" s="160"/>
      <c r="Q478" s="160"/>
      <c r="R478" s="160"/>
      <c r="S478" s="160"/>
      <c r="T478" s="161"/>
      <c r="AT478" s="155" t="s">
        <v>137</v>
      </c>
      <c r="AU478" s="155" t="s">
        <v>135</v>
      </c>
      <c r="AV478" s="13" t="s">
        <v>135</v>
      </c>
      <c r="AW478" s="13" t="s">
        <v>30</v>
      </c>
      <c r="AX478" s="13" t="s">
        <v>74</v>
      </c>
      <c r="AY478" s="155" t="s">
        <v>126</v>
      </c>
    </row>
    <row r="479" spans="2:51" s="13" customFormat="1" ht="12">
      <c r="B479" s="153"/>
      <c r="D479" s="154" t="s">
        <v>137</v>
      </c>
      <c r="E479" s="155" t="s">
        <v>1</v>
      </c>
      <c r="F479" s="156" t="s">
        <v>167</v>
      </c>
      <c r="H479" s="157">
        <v>45.65</v>
      </c>
      <c r="I479" s="158"/>
      <c r="L479" s="153"/>
      <c r="M479" s="159"/>
      <c r="N479" s="160"/>
      <c r="O479" s="160"/>
      <c r="P479" s="160"/>
      <c r="Q479" s="160"/>
      <c r="R479" s="160"/>
      <c r="S479" s="160"/>
      <c r="T479" s="161"/>
      <c r="AT479" s="155" t="s">
        <v>137</v>
      </c>
      <c r="AU479" s="155" t="s">
        <v>135</v>
      </c>
      <c r="AV479" s="13" t="s">
        <v>135</v>
      </c>
      <c r="AW479" s="13" t="s">
        <v>30</v>
      </c>
      <c r="AX479" s="13" t="s">
        <v>74</v>
      </c>
      <c r="AY479" s="155" t="s">
        <v>126</v>
      </c>
    </row>
    <row r="480" spans="2:51" s="14" customFormat="1" ht="12">
      <c r="B480" s="162"/>
      <c r="D480" s="154" t="s">
        <v>137</v>
      </c>
      <c r="E480" s="163" t="s">
        <v>1</v>
      </c>
      <c r="F480" s="164" t="s">
        <v>141</v>
      </c>
      <c r="H480" s="165">
        <v>108.57</v>
      </c>
      <c r="I480" s="166"/>
      <c r="L480" s="162"/>
      <c r="M480" s="167"/>
      <c r="N480" s="168"/>
      <c r="O480" s="168"/>
      <c r="P480" s="168"/>
      <c r="Q480" s="168"/>
      <c r="R480" s="168"/>
      <c r="S480" s="168"/>
      <c r="T480" s="169"/>
      <c r="AT480" s="163" t="s">
        <v>137</v>
      </c>
      <c r="AU480" s="163" t="s">
        <v>135</v>
      </c>
      <c r="AV480" s="14" t="s">
        <v>134</v>
      </c>
      <c r="AW480" s="14" t="s">
        <v>30</v>
      </c>
      <c r="AX480" s="14" t="s">
        <v>82</v>
      </c>
      <c r="AY480" s="163" t="s">
        <v>126</v>
      </c>
    </row>
    <row r="481" spans="1:65" s="2" customFormat="1" ht="24.2" customHeight="1">
      <c r="A481" s="32"/>
      <c r="B481" s="139"/>
      <c r="C481" s="140" t="s">
        <v>1118</v>
      </c>
      <c r="D481" s="140" t="s">
        <v>129</v>
      </c>
      <c r="E481" s="141" t="s">
        <v>1119</v>
      </c>
      <c r="F481" s="142" t="s">
        <v>1120</v>
      </c>
      <c r="G481" s="143" t="s">
        <v>132</v>
      </c>
      <c r="H481" s="144">
        <v>153.64</v>
      </c>
      <c r="I481" s="145"/>
      <c r="J481" s="146">
        <f>ROUND(I481*H481,2)</f>
        <v>0</v>
      </c>
      <c r="K481" s="142" t="s">
        <v>133</v>
      </c>
      <c r="L481" s="33"/>
      <c r="M481" s="147" t="s">
        <v>1</v>
      </c>
      <c r="N481" s="148" t="s">
        <v>40</v>
      </c>
      <c r="O481" s="58"/>
      <c r="P481" s="149">
        <f>O481*H481</f>
        <v>0</v>
      </c>
      <c r="Q481" s="149">
        <v>0.0002</v>
      </c>
      <c r="R481" s="149">
        <f>Q481*H481</f>
        <v>0.030728</v>
      </c>
      <c r="S481" s="149">
        <v>0</v>
      </c>
      <c r="T481" s="150">
        <f>S481*H481</f>
        <v>0</v>
      </c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R481" s="151" t="s">
        <v>212</v>
      </c>
      <c r="AT481" s="151" t="s">
        <v>129</v>
      </c>
      <c r="AU481" s="151" t="s">
        <v>135</v>
      </c>
      <c r="AY481" s="17" t="s">
        <v>126</v>
      </c>
      <c r="BE481" s="152">
        <f>IF(N481="základní",J481,0)</f>
        <v>0</v>
      </c>
      <c r="BF481" s="152">
        <f>IF(N481="snížená",J481,0)</f>
        <v>0</v>
      </c>
      <c r="BG481" s="152">
        <f>IF(N481="zákl. přenesená",J481,0)</f>
        <v>0</v>
      </c>
      <c r="BH481" s="152">
        <f>IF(N481="sníž. přenesená",J481,0)</f>
        <v>0</v>
      </c>
      <c r="BI481" s="152">
        <f>IF(N481="nulová",J481,0)</f>
        <v>0</v>
      </c>
      <c r="BJ481" s="17" t="s">
        <v>135</v>
      </c>
      <c r="BK481" s="152">
        <f>ROUND(I481*H481,2)</f>
        <v>0</v>
      </c>
      <c r="BL481" s="17" t="s">
        <v>212</v>
      </c>
      <c r="BM481" s="151" t="s">
        <v>1121</v>
      </c>
    </row>
    <row r="482" spans="2:51" s="13" customFormat="1" ht="12">
      <c r="B482" s="153"/>
      <c r="D482" s="154" t="s">
        <v>137</v>
      </c>
      <c r="E482" s="155" t="s">
        <v>1</v>
      </c>
      <c r="F482" s="156" t="s">
        <v>145</v>
      </c>
      <c r="H482" s="157">
        <v>20.655</v>
      </c>
      <c r="I482" s="158"/>
      <c r="L482" s="153"/>
      <c r="M482" s="159"/>
      <c r="N482" s="160"/>
      <c r="O482" s="160"/>
      <c r="P482" s="160"/>
      <c r="Q482" s="160"/>
      <c r="R482" s="160"/>
      <c r="S482" s="160"/>
      <c r="T482" s="161"/>
      <c r="AT482" s="155" t="s">
        <v>137</v>
      </c>
      <c r="AU482" s="155" t="s">
        <v>135</v>
      </c>
      <c r="AV482" s="13" t="s">
        <v>135</v>
      </c>
      <c r="AW482" s="13" t="s">
        <v>30</v>
      </c>
      <c r="AX482" s="13" t="s">
        <v>74</v>
      </c>
      <c r="AY482" s="155" t="s">
        <v>126</v>
      </c>
    </row>
    <row r="483" spans="2:51" s="13" customFormat="1" ht="12">
      <c r="B483" s="153"/>
      <c r="D483" s="154" t="s">
        <v>137</v>
      </c>
      <c r="E483" s="155" t="s">
        <v>1</v>
      </c>
      <c r="F483" s="156" t="s">
        <v>165</v>
      </c>
      <c r="H483" s="157">
        <v>47.2</v>
      </c>
      <c r="I483" s="158"/>
      <c r="L483" s="153"/>
      <c r="M483" s="159"/>
      <c r="N483" s="160"/>
      <c r="O483" s="160"/>
      <c r="P483" s="160"/>
      <c r="Q483" s="160"/>
      <c r="R483" s="160"/>
      <c r="S483" s="160"/>
      <c r="T483" s="161"/>
      <c r="AT483" s="155" t="s">
        <v>137</v>
      </c>
      <c r="AU483" s="155" t="s">
        <v>135</v>
      </c>
      <c r="AV483" s="13" t="s">
        <v>135</v>
      </c>
      <c r="AW483" s="13" t="s">
        <v>30</v>
      </c>
      <c r="AX483" s="13" t="s">
        <v>74</v>
      </c>
      <c r="AY483" s="155" t="s">
        <v>126</v>
      </c>
    </row>
    <row r="484" spans="2:51" s="13" customFormat="1" ht="12">
      <c r="B484" s="153"/>
      <c r="D484" s="154" t="s">
        <v>137</v>
      </c>
      <c r="E484" s="155" t="s">
        <v>1</v>
      </c>
      <c r="F484" s="156" t="s">
        <v>1122</v>
      </c>
      <c r="H484" s="157">
        <v>19.33</v>
      </c>
      <c r="I484" s="158"/>
      <c r="L484" s="153"/>
      <c r="M484" s="159"/>
      <c r="N484" s="160"/>
      <c r="O484" s="160"/>
      <c r="P484" s="160"/>
      <c r="Q484" s="160"/>
      <c r="R484" s="160"/>
      <c r="S484" s="160"/>
      <c r="T484" s="161"/>
      <c r="AT484" s="155" t="s">
        <v>137</v>
      </c>
      <c r="AU484" s="155" t="s">
        <v>135</v>
      </c>
      <c r="AV484" s="13" t="s">
        <v>135</v>
      </c>
      <c r="AW484" s="13" t="s">
        <v>30</v>
      </c>
      <c r="AX484" s="13" t="s">
        <v>74</v>
      </c>
      <c r="AY484" s="155" t="s">
        <v>126</v>
      </c>
    </row>
    <row r="485" spans="2:51" s="13" customFormat="1" ht="12">
      <c r="B485" s="153"/>
      <c r="D485" s="154" t="s">
        <v>137</v>
      </c>
      <c r="E485" s="155" t="s">
        <v>1</v>
      </c>
      <c r="F485" s="156" t="s">
        <v>221</v>
      </c>
      <c r="H485" s="157">
        <v>3.99</v>
      </c>
      <c r="I485" s="158"/>
      <c r="L485" s="153"/>
      <c r="M485" s="159"/>
      <c r="N485" s="160"/>
      <c r="O485" s="160"/>
      <c r="P485" s="160"/>
      <c r="Q485" s="160"/>
      <c r="R485" s="160"/>
      <c r="S485" s="160"/>
      <c r="T485" s="161"/>
      <c r="AT485" s="155" t="s">
        <v>137</v>
      </c>
      <c r="AU485" s="155" t="s">
        <v>135</v>
      </c>
      <c r="AV485" s="13" t="s">
        <v>135</v>
      </c>
      <c r="AW485" s="13" t="s">
        <v>30</v>
      </c>
      <c r="AX485" s="13" t="s">
        <v>74</v>
      </c>
      <c r="AY485" s="155" t="s">
        <v>126</v>
      </c>
    </row>
    <row r="486" spans="2:51" s="13" customFormat="1" ht="12">
      <c r="B486" s="153"/>
      <c r="D486" s="154" t="s">
        <v>137</v>
      </c>
      <c r="E486" s="155" t="s">
        <v>1</v>
      </c>
      <c r="F486" s="156" t="s">
        <v>1112</v>
      </c>
      <c r="H486" s="157">
        <v>62.465</v>
      </c>
      <c r="I486" s="158"/>
      <c r="L486" s="153"/>
      <c r="M486" s="159"/>
      <c r="N486" s="160"/>
      <c r="O486" s="160"/>
      <c r="P486" s="160"/>
      <c r="Q486" s="160"/>
      <c r="R486" s="160"/>
      <c r="S486" s="160"/>
      <c r="T486" s="161"/>
      <c r="AT486" s="155" t="s">
        <v>137</v>
      </c>
      <c r="AU486" s="155" t="s">
        <v>135</v>
      </c>
      <c r="AV486" s="13" t="s">
        <v>135</v>
      </c>
      <c r="AW486" s="13" t="s">
        <v>30</v>
      </c>
      <c r="AX486" s="13" t="s">
        <v>74</v>
      </c>
      <c r="AY486" s="155" t="s">
        <v>126</v>
      </c>
    </row>
    <row r="487" spans="2:51" s="14" customFormat="1" ht="12">
      <c r="B487" s="162"/>
      <c r="D487" s="154" t="s">
        <v>137</v>
      </c>
      <c r="E487" s="163" t="s">
        <v>1</v>
      </c>
      <c r="F487" s="164" t="s">
        <v>141</v>
      </c>
      <c r="H487" s="165">
        <v>153.64</v>
      </c>
      <c r="I487" s="166"/>
      <c r="L487" s="162"/>
      <c r="M487" s="167"/>
      <c r="N487" s="168"/>
      <c r="O487" s="168"/>
      <c r="P487" s="168"/>
      <c r="Q487" s="168"/>
      <c r="R487" s="168"/>
      <c r="S487" s="168"/>
      <c r="T487" s="169"/>
      <c r="AT487" s="163" t="s">
        <v>137</v>
      </c>
      <c r="AU487" s="163" t="s">
        <v>135</v>
      </c>
      <c r="AV487" s="14" t="s">
        <v>134</v>
      </c>
      <c r="AW487" s="14" t="s">
        <v>30</v>
      </c>
      <c r="AX487" s="14" t="s">
        <v>82</v>
      </c>
      <c r="AY487" s="163" t="s">
        <v>126</v>
      </c>
    </row>
    <row r="488" spans="1:65" s="2" customFormat="1" ht="24.2" customHeight="1">
      <c r="A488" s="32"/>
      <c r="B488" s="139"/>
      <c r="C488" s="140" t="s">
        <v>1123</v>
      </c>
      <c r="D488" s="140" t="s">
        <v>129</v>
      </c>
      <c r="E488" s="141" t="s">
        <v>1124</v>
      </c>
      <c r="F488" s="142" t="s">
        <v>1125</v>
      </c>
      <c r="G488" s="143" t="s">
        <v>132</v>
      </c>
      <c r="H488" s="144">
        <v>153.64</v>
      </c>
      <c r="I488" s="145"/>
      <c r="J488" s="146">
        <f>ROUND(I488*H488,2)</f>
        <v>0</v>
      </c>
      <c r="K488" s="142" t="s">
        <v>133</v>
      </c>
      <c r="L488" s="33"/>
      <c r="M488" s="187" t="s">
        <v>1</v>
      </c>
      <c r="N488" s="188" t="s">
        <v>40</v>
      </c>
      <c r="O488" s="189"/>
      <c r="P488" s="190">
        <f>O488*H488</f>
        <v>0</v>
      </c>
      <c r="Q488" s="190">
        <v>0.00029</v>
      </c>
      <c r="R488" s="190">
        <f>Q488*H488</f>
        <v>0.044555599999999994</v>
      </c>
      <c r="S488" s="190">
        <v>0</v>
      </c>
      <c r="T488" s="191">
        <f>S488*H488</f>
        <v>0</v>
      </c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R488" s="151" t="s">
        <v>212</v>
      </c>
      <c r="AT488" s="151" t="s">
        <v>129</v>
      </c>
      <c r="AU488" s="151" t="s">
        <v>135</v>
      </c>
      <c r="AY488" s="17" t="s">
        <v>126</v>
      </c>
      <c r="BE488" s="152">
        <f>IF(N488="základní",J488,0)</f>
        <v>0</v>
      </c>
      <c r="BF488" s="152">
        <f>IF(N488="snížená",J488,0)</f>
        <v>0</v>
      </c>
      <c r="BG488" s="152">
        <f>IF(N488="zákl. přenesená",J488,0)</f>
        <v>0</v>
      </c>
      <c r="BH488" s="152">
        <f>IF(N488="sníž. přenesená",J488,0)</f>
        <v>0</v>
      </c>
      <c r="BI488" s="152">
        <f>IF(N488="nulová",J488,0)</f>
        <v>0</v>
      </c>
      <c r="BJ488" s="17" t="s">
        <v>135</v>
      </c>
      <c r="BK488" s="152">
        <f>ROUND(I488*H488,2)</f>
        <v>0</v>
      </c>
      <c r="BL488" s="17" t="s">
        <v>212</v>
      </c>
      <c r="BM488" s="151" t="s">
        <v>1126</v>
      </c>
    </row>
    <row r="489" spans="1:31" s="2" customFormat="1" ht="6.95" customHeight="1">
      <c r="A489" s="32"/>
      <c r="B489" s="47"/>
      <c r="C489" s="48"/>
      <c r="D489" s="48"/>
      <c r="E489" s="48"/>
      <c r="F489" s="48"/>
      <c r="G489" s="48"/>
      <c r="H489" s="48"/>
      <c r="I489" s="48"/>
      <c r="J489" s="48"/>
      <c r="K489" s="48"/>
      <c r="L489" s="33"/>
      <c r="M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</row>
  </sheetData>
  <autoFilter ref="C135:K488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Bošanská Bohuslava</cp:lastModifiedBy>
  <dcterms:created xsi:type="dcterms:W3CDTF">2022-04-27T08:47:04Z</dcterms:created>
  <dcterms:modified xsi:type="dcterms:W3CDTF">2022-06-06T13:10:36Z</dcterms:modified>
  <cp:category/>
  <cp:version/>
  <cp:contentType/>
  <cp:contentStatus/>
</cp:coreProperties>
</file>