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arkoviště " sheetId="2" r:id="rId2"/>
    <sheet name="SO 301 - Dešťová kanaizace " sheetId="3" r:id="rId3"/>
    <sheet name="SO 401 - VO" sheetId="4" r:id="rId4"/>
    <sheet name="010 - Ostatní a vedlejší 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Parkoviště '!$C$123:$K$315</definedName>
    <definedName name="_xlnm.Print_Area" localSheetId="1">'SO 101 - Parkoviště '!$C$4:$J$76,'SO 101 - Parkoviště '!$C$82:$J$105,'SO 101 - Parkoviště '!$C$111:$K$315</definedName>
    <definedName name="_xlnm._FilterDatabase" localSheetId="2" hidden="1">'SO 301 - Dešťová kanaizace '!$C$123:$K$188</definedName>
    <definedName name="_xlnm.Print_Area" localSheetId="2">'SO 301 - Dešťová kanaizace '!$C$4:$J$76,'SO 301 - Dešťová kanaizace '!$C$82:$J$105,'SO 301 - Dešťová kanaizace '!$C$111:$K$188</definedName>
    <definedName name="_xlnm._FilterDatabase" localSheetId="3" hidden="1">'SO 401 - VO'!$C$116:$K$140</definedName>
    <definedName name="_xlnm.Print_Area" localSheetId="3">'SO 401 - VO'!$C$4:$J$76,'SO 401 - VO'!$C$82:$J$98,'SO 401 - VO'!$C$104:$K$140</definedName>
    <definedName name="_xlnm._FilterDatabase" localSheetId="4" hidden="1">'010 - Ostatní a vedlejší ...'!$C$120:$K$143</definedName>
    <definedName name="_xlnm.Print_Area" localSheetId="4">'010 - Ostatní a vedlejší ...'!$C$4:$J$76,'010 - Ostatní a vedlejší ...'!$C$82:$J$102,'010 - Ostatní a vedlejší ...'!$C$108:$K$143</definedName>
    <definedName name="_xlnm.Print_Titles" localSheetId="0">'Rekapitulace stavby'!$92:$92</definedName>
    <definedName name="_xlnm.Print_Titles" localSheetId="1">'SO 101 - Parkoviště '!$123:$123</definedName>
    <definedName name="_xlnm.Print_Titles" localSheetId="2">'SO 301 - Dešťová kanaizace '!$123:$123</definedName>
    <definedName name="_xlnm.Print_Titles" localSheetId="3">'SO 401 - VO'!$116:$116</definedName>
    <definedName name="_xlnm.Print_Titles" localSheetId="4">'010 - Ostatní a vedlejší ...'!$120:$120</definedName>
  </definedNames>
  <calcPr fullCalcOnLoad="1"/>
</workbook>
</file>

<file path=xl/sharedStrings.xml><?xml version="1.0" encoding="utf-8"?>
<sst xmlns="http://schemas.openxmlformats.org/spreadsheetml/2006/main" count="4033" uniqueCount="758">
  <si>
    <t>Export Komplet</t>
  </si>
  <si>
    <t/>
  </si>
  <si>
    <t>2.0</t>
  </si>
  <si>
    <t>ZAMOK</t>
  </si>
  <si>
    <t>False</t>
  </si>
  <si>
    <t>{d4ac81db-7414-49b9-8df4-cae8fff7963a}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</si>
  <si>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</si>
  <si>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</si>
  <si>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</si>
  <si>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</si>
  <si>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</si>
  <si>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</si>
  <si>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</si>
  <si>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</si>
  <si>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20220905001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</si>
  <si>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</si>
  <si>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</si>
  <si>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VÝSTAVBA PARKOVACÍ PLOCHY NA UL. STUDENTSKÁ V KARVINÉ</t>
  </si>
  <si>
    <t>KSO:</t>
  </si>
  <si>
    <t>CC-CZ:</t>
  </si>
  <si>
    <t>Místo:</t>
  </si>
  <si>
    <t>Karviná</t>
  </si>
  <si>
    <t>Datum:</t>
  </si>
  <si>
    <t>15. 9. 2021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</si>
  <si>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</si>
  <si>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</si>
  <si>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</si>
  <si>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</si>
  <si>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</si>
  <si>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</si>
  <si>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</si>
  <si>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</si>
  <si>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</si>
  <si>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</si>
  <si>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</si>
  <si>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</si>
  <si>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</si>
  <si>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</si>
  <si>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</si>
  <si>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</si>
  <si>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</si>
  <si>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</si>
  <si>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</si>
  <si>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</si>
  <si>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</si>
  <si>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</si>
  <si>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</si>
  <si>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</si>
  <si>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</si>
  <si>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</si>
  <si>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</si>
  <si>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</si>
  <si>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</si>
  <si>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</si>
  <si>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</si>
  <si>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</si>
  <si>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</si>
  <si>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</si>
  <si>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</si>
  <si>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</si>
  <si>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</si>
  <si>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</si>
  <si>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</si>
  <si>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</si>
  <si>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</si>
  <si>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</si>
  <si>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</si>
  <si>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</si>
  <si>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</si>
  <si>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</si>
  <si>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</si>
  <si>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</si>
  <si>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</si>
  <si>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</si>
  <si>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</si>
  <si>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</si>
  <si>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</si>
  <si>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</si>
  <si>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</si>
  <si>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</si>
  <si>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</si>
  <si>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</si>
  <si>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 xml:space="preserve">Parkoviště </t>
  </si>
  <si>
    <t>STA</t>
  </si>
  <si>
    <t>1</t>
  </si>
  <si>
    <t>{0e413268-dff6-4547-8674-2905b569c2f9}</t>
  </si>
  <si>
    <t>2</t>
  </si>
  <si>
    <t>SO 301</t>
  </si>
  <si>
    <t xml:space="preserve">Dešťová kanaizace </t>
  </si>
  <si>
    <t>{0f131712-5eea-40e4-8b81-44431b58897c}</t>
  </si>
  <si>
    <t>SO 401</t>
  </si>
  <si>
    <t>VO</t>
  </si>
  <si>
    <t>{6a1e813d-e02a-44df-bc0e-bbae08dee5ae}</t>
  </si>
  <si>
    <t>010</t>
  </si>
  <si>
    <t xml:space="preserve">Ostatní a vedlejší náklady </t>
  </si>
  <si>
    <t>{51dc1434-e9a9-43a0-a193-09513b7d5777}</t>
  </si>
  <si>
    <t>KRYCÍ LIST SOUPISU PRACÍ</t>
  </si>
  <si>
    <t>Objekt:</t>
  </si>
  <si>
    <t xml:space="preserve">SO 101 - Parkoviště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</si>
  <si>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</si>
  <si>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</si>
  <si>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</si>
  <si>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</si>
  <si>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</si>
  <si>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</si>
  <si>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Založení, práce</t>
  </si>
  <si>
    <t xml:space="preserve">    2 - Zakládání</t>
  </si>
  <si>
    <t xml:space="preserve">    5 - Komunikace pozemní</t>
  </si>
  <si>
    <t xml:space="preserve">    8 - Trubní vedení</t>
  </si>
  <si>
    <t xml:space="preserve">    9 - 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</si>
  <si>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</si>
  <si>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</si>
  <si>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</si>
  <si>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</si>
  <si>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</si>
  <si>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</si>
  <si>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</si>
  <si>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</si>
  <si>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</si>
  <si>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</si>
  <si>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</si>
  <si>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</si>
  <si>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</si>
  <si>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</si>
  <si>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</si>
  <si>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</si>
  <si>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</si>
  <si>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</si>
  <si>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Založení,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</si>
  <si>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</si>
  <si>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</si>
  <si>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</si>
  <si>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</si>
  <si>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</si>
  <si>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</si>
  <si>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-1225719429</t>
  </si>
  <si>
    <t>VV</t>
  </si>
  <si>
    <t>"stávající dlažba "11</t>
  </si>
  <si>
    <t>113107322</t>
  </si>
  <si>
    <t>Odstranění podkladu z kameniva drceného tl 200 mm strojně pl do 50 m2</t>
  </si>
  <si>
    <t>33504852</t>
  </si>
  <si>
    <t>3</t>
  </si>
  <si>
    <t>113107337</t>
  </si>
  <si>
    <t>Odstranění podkladu z betonu vyztuženého sítěmi tl 300 mm strojně pl do 50 m2</t>
  </si>
  <si>
    <t>-557382101</t>
  </si>
  <si>
    <t>"Odstranění chodníku z litého asfaltu tl. 45 mm"35</t>
  </si>
  <si>
    <t>"Odstranění stávajícího parkoviště povrchu z asfaltového betonu tl. 90 mm, betonová deska tl. 250 mm"112</t>
  </si>
  <si>
    <t>Součet</t>
  </si>
  <si>
    <t>113107341</t>
  </si>
  <si>
    <t>Odstranění podkladu živičného tl 50 mm strojně pl do 50 m2</t>
  </si>
  <si>
    <t>191651769</t>
  </si>
  <si>
    <t>"Odstranění chodníku z litého asfaltu tl. 45 mm,"35</t>
  </si>
  <si>
    <t>5</t>
  </si>
  <si>
    <t>113107342</t>
  </si>
  <si>
    <t>Odstranění podkladu živičného tl 100 mm strojně pl do 50 m2</t>
  </si>
  <si>
    <t>1801064053</t>
  </si>
  <si>
    <t>6</t>
  </si>
  <si>
    <t>113202111</t>
  </si>
  <si>
    <t>Vytrhání obrub krajníků obrubníků stojatých</t>
  </si>
  <si>
    <t>m</t>
  </si>
  <si>
    <t>-46012792</t>
  </si>
  <si>
    <t>"stávající obrubníky "60+20</t>
  </si>
  <si>
    <t>7</t>
  </si>
  <si>
    <t>113203111</t>
  </si>
  <si>
    <t>Vytrhání obrub z dlažebních kostek</t>
  </si>
  <si>
    <t>-418396778</t>
  </si>
  <si>
    <t>"stávající dlažební kostky"20</t>
  </si>
  <si>
    <t>8</t>
  </si>
  <si>
    <t>122211101</t>
  </si>
  <si>
    <t>Odkopávky a prokopávky v hornině třídy těžitelnosti I, skupiny 3 ručně</t>
  </si>
  <si>
    <t>m3</t>
  </si>
  <si>
    <t>337409689</t>
  </si>
  <si>
    <t>"viz. situace stavby - pro výměnnou vrstvu"742*0,25*0,2</t>
  </si>
  <si>
    <t>"pro chodník"20*0,20*0,2</t>
  </si>
  <si>
    <t>"pro parkoviště"6,9*48*0,2</t>
  </si>
  <si>
    <t>9</t>
  </si>
  <si>
    <t>122251104</t>
  </si>
  <si>
    <t>Odkopávky a prokopávky nezapažené v hornině třídy těžitelnosti I, skupiny 3 objem do 500 m3 strojně</t>
  </si>
  <si>
    <t>-643689703</t>
  </si>
  <si>
    <t>"viz. situace stavby - pro výměnnou vrstvu"742*0,25*0,76</t>
  </si>
  <si>
    <t>"pro chodník"20*0,20*0,76</t>
  </si>
  <si>
    <t>"pro parkoviště"6,9*48*0,76</t>
  </si>
  <si>
    <t>10</t>
  </si>
  <si>
    <t>129951121</t>
  </si>
  <si>
    <t>Bourání zdiva z betonu prostého neprokládaného v odkopávkách nebo prokopávkách strojně</t>
  </si>
  <si>
    <t>-32783017</t>
  </si>
  <si>
    <t>"viz. situace stavby - pro výměnnou vrstvu"742*0,25*0,02</t>
  </si>
  <si>
    <t>"pro chodník"20*0,20*0,02</t>
  </si>
  <si>
    <t>"pro parkoviště"6,9*48*0,02</t>
  </si>
  <si>
    <t>11</t>
  </si>
  <si>
    <t>129951123</t>
  </si>
  <si>
    <t>Bourání zdiva z ŽB nebo předpjatého betonu v odkopávkách nebo prokopávkách strojně</t>
  </si>
  <si>
    <t>145027273</t>
  </si>
  <si>
    <t>12</t>
  </si>
  <si>
    <t>132153301</t>
  </si>
  <si>
    <t>Hloubení rýh pro sběrné a svodné drény rýhovačem hl do 1,0 m v hornině třídy těžitelnosti I a II, skupiny 1 až 4</t>
  </si>
  <si>
    <t>465025801</t>
  </si>
  <si>
    <t>"vsakovací drén"86</t>
  </si>
  <si>
    <t>13</t>
  </si>
  <si>
    <t>162751117</t>
  </si>
  <si>
    <t>Vodorovné přemístění do 10000 m výkopku/sypaniny z horniny třídy těžitelnosti I, skupiny 1 až 3</t>
  </si>
  <si>
    <t>-371011419</t>
  </si>
  <si>
    <t>"odvoz na skládku"104,14+395,732+86</t>
  </si>
  <si>
    <t>14</t>
  </si>
  <si>
    <t>162751119</t>
  </si>
  <si>
    <t>Příplatek k vodorovnému přemístění výkopku/sypaniny z horniny třídy těžitelnosti I, skupiny 1 až 3 ZKD 1000 m přes 10000 m</t>
  </si>
  <si>
    <t>1425086178</t>
  </si>
  <si>
    <t>"do 20 KM"585,872*10</t>
  </si>
  <si>
    <t>171201221</t>
  </si>
  <si>
    <t>Poplatek za uložení na skládce (skládkovné) zeminy a kamení kód odpadu 17 05 04</t>
  </si>
  <si>
    <t>t</t>
  </si>
  <si>
    <t>457223518</t>
  </si>
  <si>
    <t>582,872*1,8</t>
  </si>
  <si>
    <t>16</t>
  </si>
  <si>
    <t>171251201</t>
  </si>
  <si>
    <t>Uložení sypaniny na skládky nebo meziskládky</t>
  </si>
  <si>
    <t>1467125958</t>
  </si>
  <si>
    <t>17</t>
  </si>
  <si>
    <t>174151101</t>
  </si>
  <si>
    <t>Zásyp jam, šachet rýh nebo kolem objektů sypaninou se zhutněním</t>
  </si>
  <si>
    <t>-7248150</t>
  </si>
  <si>
    <t>18</t>
  </si>
  <si>
    <t>M</t>
  </si>
  <si>
    <t>58344171</t>
  </si>
  <si>
    <t>štěrkodrť frakce 16/32</t>
  </si>
  <si>
    <t>-932915764</t>
  </si>
  <si>
    <t>"vsakovací drén "86*1,8</t>
  </si>
  <si>
    <t>19</t>
  </si>
  <si>
    <t>181111121</t>
  </si>
  <si>
    <t>Plošná úprava terénu do 500 m2 zemina tř 1 až 4 nerovnosti do 150 mm v rovinně a svahu do 1:5</t>
  </si>
  <si>
    <t>-1666594603</t>
  </si>
  <si>
    <t>"teréní úpravy "255</t>
  </si>
  <si>
    <t>20</t>
  </si>
  <si>
    <t>181301102</t>
  </si>
  <si>
    <t>Rozprostření ornice tl vrstvy do 150 mm pl do 500 m2 v rovině nebo ve svahu do 1:5</t>
  </si>
  <si>
    <t>964445224</t>
  </si>
  <si>
    <t>10364101</t>
  </si>
  <si>
    <t xml:space="preserve">zemina pro terénní úpravy -  ornice,vč. dovozu </t>
  </si>
  <si>
    <t>-792934806</t>
  </si>
  <si>
    <t>"terénní úpravy " 255*0,1</t>
  </si>
  <si>
    <t>22</t>
  </si>
  <si>
    <t>181411131</t>
  </si>
  <si>
    <t>Založení parkového trávníku výsevem plochy do 1000 m2 v rovině a ve svahu do 1:5</t>
  </si>
  <si>
    <t>1978897143</t>
  </si>
  <si>
    <t>23</t>
  </si>
  <si>
    <t>181951112</t>
  </si>
  <si>
    <t>Úprava pláně v hornině třídy těžitelnosti I, skupiny 1 až 3 se zhutněním strojně</t>
  </si>
  <si>
    <t>1357707550</t>
  </si>
  <si>
    <t>20+370+320+32</t>
  </si>
  <si>
    <t>24</t>
  </si>
  <si>
    <t>183402121</t>
  </si>
  <si>
    <t>Rozrušení půdy souvislé plochy do 500 m2 hloubky do 150 mm v rovině a svahu do 1:5</t>
  </si>
  <si>
    <t>-2129164044</t>
  </si>
  <si>
    <t>25</t>
  </si>
  <si>
    <t>184802111</t>
  </si>
  <si>
    <t>Chemické odplevelení před založením kultury nad 20 m2 postřikem na široko v rovině a svahu do 1:5</t>
  </si>
  <si>
    <t>931127462</t>
  </si>
  <si>
    <t>"před provedením terénních úprav " 255</t>
  </si>
  <si>
    <t>26</t>
  </si>
  <si>
    <t>185803211</t>
  </si>
  <si>
    <t>Uválcování trávníku v rovině a svahu do 1:5</t>
  </si>
  <si>
    <t>-2018174555</t>
  </si>
  <si>
    <t>27</t>
  </si>
  <si>
    <t>005724150</t>
  </si>
  <si>
    <t>osivo směs travní parková směs exclusive</t>
  </si>
  <si>
    <t>kg</t>
  </si>
  <si>
    <t>260477043</t>
  </si>
  <si>
    <t>"plocha trávníku" 255*0,02</t>
  </si>
  <si>
    <t>28</t>
  </si>
  <si>
    <t>103715000</t>
  </si>
  <si>
    <t>substrát pro trávníky A  VL</t>
  </si>
  <si>
    <t>496302452</t>
  </si>
  <si>
    <t>"parkový trávník" 255*0,05*1,03</t>
  </si>
  <si>
    <t>29</t>
  </si>
  <si>
    <t>25234001</t>
  </si>
  <si>
    <t>herbicid totální systémový neselektivní</t>
  </si>
  <si>
    <t>litr</t>
  </si>
  <si>
    <t>-1015640771</t>
  </si>
  <si>
    <t>"trávníky 2x" 255*2*0,001</t>
  </si>
  <si>
    <t>30</t>
  </si>
  <si>
    <t>R-1109080</t>
  </si>
  <si>
    <t>Odstranění stávajících stromů včetně odstranění stávajícího pařezu</t>
  </si>
  <si>
    <t>kus</t>
  </si>
  <si>
    <t>-352861442</t>
  </si>
  <si>
    <t>P</t>
  </si>
  <si>
    <t xml:space="preserve">Poznámka k položce:
vč. odvozu a likvidace </t>
  </si>
  <si>
    <t>31</t>
  </si>
  <si>
    <t>R-1131541</t>
  </si>
  <si>
    <t>Frézování živičného krytu tl 110  mm pruh š 0,5 m pl do 500 m2 bez překážek v trase</t>
  </si>
  <si>
    <t>-443384913</t>
  </si>
  <si>
    <t>"stávající asfaltová plocha"35</t>
  </si>
  <si>
    <t>Zakládání</t>
  </si>
  <si>
    <t>32</t>
  </si>
  <si>
    <t>212752101</t>
  </si>
  <si>
    <t>Trativod z drenážních trubek korugovaných PE-HD SN 4 perforace 360° včetně lože otevřený výkop DN 100 pro liniové stavby</t>
  </si>
  <si>
    <t>-1403634826</t>
  </si>
  <si>
    <t>Komunikace pozemní</t>
  </si>
  <si>
    <t>33</t>
  </si>
  <si>
    <t>564801111</t>
  </si>
  <si>
    <t xml:space="preserve">Podklad ze štěrkodrtě ŠD tl 30 mm fr. 0-8 mm </t>
  </si>
  <si>
    <t>1337588877</t>
  </si>
  <si>
    <t>"viz. situace stavby -  Skladba chodníků"20</t>
  </si>
  <si>
    <t>34</t>
  </si>
  <si>
    <t>564801112</t>
  </si>
  <si>
    <t xml:space="preserve">Podklad ze štěrkodrtě ŠD tl 40 mm fr. 0-8 mm </t>
  </si>
  <si>
    <t>-1050412996</t>
  </si>
  <si>
    <t>"viz. situace stavby - Skladba parkovacích stání :"370</t>
  </si>
  <si>
    <t>"Skladba parkovací stání pro zdravotně handocapované občany:"32</t>
  </si>
  <si>
    <t>"viz. situace stavby Skladba komunikace :"288</t>
  </si>
  <si>
    <t>35</t>
  </si>
  <si>
    <t>564851111</t>
  </si>
  <si>
    <t xml:space="preserve">Podklad ze štěrkodrtě ŠD tl 150 mm fr. 0-32 mm </t>
  </si>
  <si>
    <t>-839708997</t>
  </si>
  <si>
    <t>36</t>
  </si>
  <si>
    <t>564861115</t>
  </si>
  <si>
    <t>Podklad ze štěrkodrtě ŠD tl 240 mm fr. 0-63 mm</t>
  </si>
  <si>
    <t>-1357088990</t>
  </si>
  <si>
    <t>"viz. situace stavby Skladba komunikace :"320</t>
  </si>
  <si>
    <t>37</t>
  </si>
  <si>
    <t>564871111</t>
  </si>
  <si>
    <t xml:space="preserve">Podklad ze štěrkodrtě ŠD tl 250 mm fr. 0-63 mm </t>
  </si>
  <si>
    <t>-1937691380</t>
  </si>
  <si>
    <t>"výměnná vrstva"20+370+320+32</t>
  </si>
  <si>
    <t>38</t>
  </si>
  <si>
    <t>564871113</t>
  </si>
  <si>
    <t>Podklad ze štěrkodrtě ŠD tl. 270 mm fr. 0-63 mm</t>
  </si>
  <si>
    <t>1570019381</t>
  </si>
  <si>
    <t>39</t>
  </si>
  <si>
    <t>565155101</t>
  </si>
  <si>
    <t xml:space="preserve">Asfaltový beton vrstva podkladní ACP 16 (obalované kamenivo OKS) tl 70 mm </t>
  </si>
  <si>
    <t>-1802897949</t>
  </si>
  <si>
    <t>"viz. situace stavby - Skladba opravy krytu "35</t>
  </si>
  <si>
    <t>40</t>
  </si>
  <si>
    <t>573111113</t>
  </si>
  <si>
    <t>Postřik živičný infiltrační s posypem z asfaltu množství 1,5 kg/m2</t>
  </si>
  <si>
    <t>-757242836</t>
  </si>
  <si>
    <t>41</t>
  </si>
  <si>
    <t>573211107</t>
  </si>
  <si>
    <t>Postřik živičný spojovací z asfaltu v množství 0,30 kg/m2</t>
  </si>
  <si>
    <t>231081101</t>
  </si>
  <si>
    <t>42</t>
  </si>
  <si>
    <t>577134211</t>
  </si>
  <si>
    <t xml:space="preserve">Asfaltový beton vrstva obrusná ACO 11 (ABS) tl 40 mm </t>
  </si>
  <si>
    <t>-1604188236</t>
  </si>
  <si>
    <t>43</t>
  </si>
  <si>
    <t>593532114</t>
  </si>
  <si>
    <t>Kladení dlažby z plastových vegetačních dlaždic pozemních komunikací se zámkem tl do 60 mm pl přes 300 m2</t>
  </si>
  <si>
    <t>1367774762</t>
  </si>
  <si>
    <t>44</t>
  </si>
  <si>
    <t>56245141</t>
  </si>
  <si>
    <t>dlažba zatravňovací recyklovaný PE nosnost 350t/m2 330x330x50mm</t>
  </si>
  <si>
    <t>-350146289</t>
  </si>
  <si>
    <t>370*1,01 'Přepočtené koeficientem množství</t>
  </si>
  <si>
    <t>45</t>
  </si>
  <si>
    <t>596211123</t>
  </si>
  <si>
    <t>Kladení zámkové dlažby komunikací pro pěší tl 60 mm skupiny B pl přes 300 m2</t>
  </si>
  <si>
    <t>-1125321250</t>
  </si>
  <si>
    <t>46</t>
  </si>
  <si>
    <t>R-592452</t>
  </si>
  <si>
    <t xml:space="preserve">dlažba zámková 200/200 mm tl. 60 mm šedé barvy </t>
  </si>
  <si>
    <t>281623868</t>
  </si>
  <si>
    <t>Poznámka k položce:
Spotřeba: 36 kus/m2</t>
  </si>
  <si>
    <t>"viz. situace stavby -  Skladba chodníků"18,2*1,05</t>
  </si>
  <si>
    <t>47</t>
  </si>
  <si>
    <t>R-245041</t>
  </si>
  <si>
    <t xml:space="preserve">DLAŽBA zámková 200x100 , reliéfní červené barv tl. 60 mm </t>
  </si>
  <si>
    <t>352285150</t>
  </si>
  <si>
    <t>"viz. situace stavby -  Skladba chodníků"1,8*1,05</t>
  </si>
  <si>
    <t>48</t>
  </si>
  <si>
    <t>596212212</t>
  </si>
  <si>
    <t>Kladení zámkové dlažby pozemních komunikací tl 80 mm skupiny A pl do 300 m2</t>
  </si>
  <si>
    <t>1589191228</t>
  </si>
  <si>
    <t>49</t>
  </si>
  <si>
    <t>R-592451</t>
  </si>
  <si>
    <t xml:space="preserve">dlažba zámková šedá 200x200 mm tl. 80 mm </t>
  </si>
  <si>
    <t>-75861905</t>
  </si>
  <si>
    <t>"viz. situace stavby Skladba komunikace :"288*1,05</t>
  </si>
  <si>
    <t>50</t>
  </si>
  <si>
    <t>R-5643090</t>
  </si>
  <si>
    <t>D+M Betonová blok 142x142 (bílá barva) jako výplň do drenážní plasotvé dlažby tl. 45 mm</t>
  </si>
  <si>
    <t>1552845860</t>
  </si>
  <si>
    <t>"viz. situace stavby _- Skladba parkovací stání pro zdravotně handocapované občany:"4</t>
  </si>
  <si>
    <t>51</t>
  </si>
  <si>
    <t>R-5643091</t>
  </si>
  <si>
    <t>D+M Betonová blok 142x142 (šedá barva) jako výplň do drenážní plastové dlažby tl. 45 mm</t>
  </si>
  <si>
    <t>1413046485</t>
  </si>
  <si>
    <t>"viz. situace stavby _- Skladba parkovací stání pro zdravotně handocapované občany:"28,2</t>
  </si>
  <si>
    <t>52</t>
  </si>
  <si>
    <t>R-5643092</t>
  </si>
  <si>
    <t>D+M PLASTOVÁ DRENÁŽNÍ  DLAŽBA 330x330 (DL)                  50 mm</t>
  </si>
  <si>
    <t>-1231490775</t>
  </si>
  <si>
    <t>"viz. situace stavby _- Skladba parkovací stání pro zdravotně handocapované občany:"32</t>
  </si>
  <si>
    <t>53</t>
  </si>
  <si>
    <t>R-5649000</t>
  </si>
  <si>
    <t xml:space="preserve">D+M Kačírek fr. 4/8 mezi spáry tl. 50 mm </t>
  </si>
  <si>
    <t>921138829</t>
  </si>
  <si>
    <t>54</t>
  </si>
  <si>
    <t>R-5649001</t>
  </si>
  <si>
    <t xml:space="preserve">D+M Parkovací značka velká bílá </t>
  </si>
  <si>
    <t>2052759206</t>
  </si>
  <si>
    <t>Trubní vedení</t>
  </si>
  <si>
    <t>55</t>
  </si>
  <si>
    <t>899331111</t>
  </si>
  <si>
    <t>Výšková úprava uličního vstupu nebo vpusti do 200 mm zvýšením poklopu</t>
  </si>
  <si>
    <t>-685777796</t>
  </si>
  <si>
    <t>56</t>
  </si>
  <si>
    <t>899431111</t>
  </si>
  <si>
    <t>Výšková úprava uličního vstupu nebo vpusti do 200 mm zvýšením krycího hrnce, šoupěte nebo hydrantu</t>
  </si>
  <si>
    <t>-1146806004</t>
  </si>
  <si>
    <t>57</t>
  </si>
  <si>
    <t>R-8990090</t>
  </si>
  <si>
    <t>D+M Plastové uliční vpusti šířky 300 mm s kalovým dnem, košem pro hrubé nečistoty a litinovou mříží pro zatížení C250</t>
  </si>
  <si>
    <t>-1312636712</t>
  </si>
  <si>
    <t>Poznámka k položce:
Položka obsahuje : 
- výkop, odvoz přebytečné zeminy na skládku vč. poplatku za skládkovné, zptný zásyp 
- D+M Plastové uliční vpusti šířky 300 mm s kalovým dnem, košem pro hrubé nečistoty a litinovou mříží pro zatížení C250</t>
  </si>
  <si>
    <t>58</t>
  </si>
  <si>
    <t>R-8990091</t>
  </si>
  <si>
    <t xml:space="preserve">D+M Odvodňovací žlab šířky 200 mm s litinovou mčíží pro zatížení D400 vč. betonového lože </t>
  </si>
  <si>
    <t>-1999129158</t>
  </si>
  <si>
    <t>59</t>
  </si>
  <si>
    <t>R-8990092</t>
  </si>
  <si>
    <t xml:space="preserve">D+M Betonový příkopový žlab šířky 300 mm kladený do betonu vč. betonového lože </t>
  </si>
  <si>
    <t>-1955534698</t>
  </si>
  <si>
    <t xml:space="preserve"> Ostatní konstrukce a práce-bourání</t>
  </si>
  <si>
    <t>60</t>
  </si>
  <si>
    <t>184807111</t>
  </si>
  <si>
    <t>Ochrana stromu bedněním zřízení</t>
  </si>
  <si>
    <t>CS ÚRS 2016 01</t>
  </si>
  <si>
    <t>-804862985</t>
  </si>
  <si>
    <t>1,5*1,5*4*3</t>
  </si>
  <si>
    <t>61</t>
  </si>
  <si>
    <t>184807112</t>
  </si>
  <si>
    <t>Ochrana stromu bedněním odstranění</t>
  </si>
  <si>
    <t>472524964</t>
  </si>
  <si>
    <t>62</t>
  </si>
  <si>
    <t>915211112</t>
  </si>
  <si>
    <t>Vodorovné dopravní značení dělící čáry souvislé š 125 mm retroreflexní bílý plast</t>
  </si>
  <si>
    <t>-1487287035</t>
  </si>
  <si>
    <t>"Bílá čára tl. 0,125 m (V10b)"54</t>
  </si>
  <si>
    <t>63</t>
  </si>
  <si>
    <t>915221112</t>
  </si>
  <si>
    <t>Vodorovné dopravní značení vodící čáry souvislé š 250 mm retroreflexní bílý plast</t>
  </si>
  <si>
    <t>-130588854</t>
  </si>
  <si>
    <t>"Bílá čára tl. 0,5 m (V13b)"12*2</t>
  </si>
  <si>
    <t>64</t>
  </si>
  <si>
    <t>915311113</t>
  </si>
  <si>
    <t>Předformátované vodorovné dopravní značení dopravní značky do 5 m2</t>
  </si>
  <si>
    <t>-1014611403</t>
  </si>
  <si>
    <t>Poznámka k položce:
symbol vozíčkáře</t>
  </si>
  <si>
    <t>"symbol vozíčkáře"2</t>
  </si>
  <si>
    <t>65</t>
  </si>
  <si>
    <t>916231213</t>
  </si>
  <si>
    <t>Osazení chodníkového obrubníku betonového stojatého s boční opěrou do lože z betonu prostého</t>
  </si>
  <si>
    <t>-844421899</t>
  </si>
  <si>
    <t>"viz. situace stavy 10/25"342</t>
  </si>
  <si>
    <t>"viz situace stavby 15/25"16</t>
  </si>
  <si>
    <t>66</t>
  </si>
  <si>
    <t>BTB.24111</t>
  </si>
  <si>
    <t>obrubník betonový chodníkový Standard 100x10x25cm</t>
  </si>
  <si>
    <t>-2139252498</t>
  </si>
  <si>
    <t>"viz. situace stavy 10/25"342*1,01</t>
  </si>
  <si>
    <t>67</t>
  </si>
  <si>
    <t>59217023</t>
  </si>
  <si>
    <t>obrubník betonový chodníkový 1000x150x250mm</t>
  </si>
  <si>
    <t>287125020</t>
  </si>
  <si>
    <t>"viz situace stavby 15/25"16*1,01</t>
  </si>
  <si>
    <t>68</t>
  </si>
  <si>
    <t>916991121</t>
  </si>
  <si>
    <t>Lože pod obrubníky, krajníky nebo obruby z dlažebních kostek z betonu prostého</t>
  </si>
  <si>
    <t>-190819906</t>
  </si>
  <si>
    <t>"viz. situace stavby "358*0,2*0,2</t>
  </si>
  <si>
    <t>69</t>
  </si>
  <si>
    <t>919726123</t>
  </si>
  <si>
    <t>Geotextilie pro ochranu, separaci a filtraci netkaná měrná hmotnost do 500 g/m2</t>
  </si>
  <si>
    <t>-329699982</t>
  </si>
  <si>
    <t>"pod výměnnou vrstvu"742*1,3</t>
  </si>
  <si>
    <t>"vsakovací drén"86*4*1,3</t>
  </si>
  <si>
    <t>70</t>
  </si>
  <si>
    <t>919735112</t>
  </si>
  <si>
    <t>Řezání stávajícího živičného krytu hl do 100 mm</t>
  </si>
  <si>
    <t>-1397928292</t>
  </si>
  <si>
    <t>71</t>
  </si>
  <si>
    <t>919735125</t>
  </si>
  <si>
    <t>Řezání stávajícího betonového krytu hl do 250 mm</t>
  </si>
  <si>
    <t>495934297</t>
  </si>
  <si>
    <t>72</t>
  </si>
  <si>
    <t>R-9180078</t>
  </si>
  <si>
    <t>D+M chráničky - Kolize s podzemním vedením NN a VN</t>
  </si>
  <si>
    <t>968006050</t>
  </si>
  <si>
    <t xml:space="preserve">Poznámka k položce:
Kolize s podzemním vedením NN a VN
V místech kde nově navržené parkoviště křižuje stávající kabely NN a VN (mimo objekt SO 402) bude před započetím prací provedena ruční sonda pro určení hloubky tohoto vedení. V případě, že nebude vedení v dostatečné hloubce uložení, provede se nad tímto vedením betonová roznášecí deska nebo se vedení obnaží a provede se uložení do dostatečné hloubky. Toto vedení se uloží do nové chráničky Arot 110. Vedle nich je navržena rovněž rezervní chránička Arot 160. Chráničky budou přesahovat od okraje 0,5 m na obě strany.V případě, že se zjistí, že tyto kabely nejsou v dobém technickém stavu, provede se jeho výměna a uložení do normové hodnoty.
 Všechny tyto práce provede na základě výzvy samostatně ČEZ!
</t>
  </si>
  <si>
    <t>73</t>
  </si>
  <si>
    <t>R-9180079</t>
  </si>
  <si>
    <t>D+M chráničky - Kolize s podzemním vedením O</t>
  </si>
  <si>
    <t>-1668621218</t>
  </si>
  <si>
    <t xml:space="preserve">Poznámka k položce:
Kolize s podzemním vedením VO
V místech kde parkoviště kříží stávající vedení VO bude toto vedení uloženo do dělené chráničky z materiálu HDPE. Trasa obnaženého úseku kabelu bude vyznačena dle příslušné ČSN červenou výstražnou folií, určenou k tomuto účelu. </t>
  </si>
  <si>
    <t>74</t>
  </si>
  <si>
    <t>R-9190089</t>
  </si>
  <si>
    <t xml:space="preserve">D+M značky normální formát vč. sloupku </t>
  </si>
  <si>
    <t>303100441</t>
  </si>
  <si>
    <t xml:space="preserve">Poznámka k položce:
Položka obsahuje : 
výkop rpo základ, odvoz přebytečné zeminy vč. uložení  apoplatku za skládku
provedení základové patky vč. dodávky betonu
osazení a dodávka sloupku a značky </t>
  </si>
  <si>
    <t>"viz. situace stavby "5</t>
  </si>
  <si>
    <t>75</t>
  </si>
  <si>
    <t>R-9190090</t>
  </si>
  <si>
    <t xml:space="preserve">D+M značky malý formát </t>
  </si>
  <si>
    <t>1386233365</t>
  </si>
  <si>
    <t>"viz. situace stavby "2</t>
  </si>
  <si>
    <t>76</t>
  </si>
  <si>
    <t>R-9191241</t>
  </si>
  <si>
    <t>Zalití spáry asfaltovou zálivkou</t>
  </si>
  <si>
    <t>-627186509</t>
  </si>
  <si>
    <t>77</t>
  </si>
  <si>
    <t>R-9890016</t>
  </si>
  <si>
    <t xml:space="preserve">Odstranění stávaícího sušáku vč. betonových patek </t>
  </si>
  <si>
    <t>243642043</t>
  </si>
  <si>
    <t xml:space="preserve">Poznámka k položce:
Položka osahuje : 
Odstranění sušáku
odstranění betonových patek
zásyp zeminou po vykopaných patkách 
</t>
  </si>
  <si>
    <t>997</t>
  </si>
  <si>
    <t>Přesun sutě</t>
  </si>
  <si>
    <t>78</t>
  </si>
  <si>
    <t>997221561</t>
  </si>
  <si>
    <t>Vodorovná doprava suti z kusových materiálů do 1 km</t>
  </si>
  <si>
    <t>826665206</t>
  </si>
  <si>
    <t>79</t>
  </si>
  <si>
    <t>997221569</t>
  </si>
  <si>
    <t>Příplatek ZKD 1 km u vodorovné dopravy suti z kusových materiálů</t>
  </si>
  <si>
    <t>-41961232</t>
  </si>
  <si>
    <t>154,225*19 'Přepočtené koeficientem množství</t>
  </si>
  <si>
    <t>80</t>
  </si>
  <si>
    <t>997221611</t>
  </si>
  <si>
    <t>Nakládání suti na dopravní prostředky pro vodorovnou dopravu</t>
  </si>
  <si>
    <t>637459967</t>
  </si>
  <si>
    <t>81</t>
  </si>
  <si>
    <t>997221615</t>
  </si>
  <si>
    <t>Poplatek za uložení na skládce (skládkovné) stavebního odpadu betonového kód odpadu 17 01 01</t>
  </si>
  <si>
    <t>1818029819</t>
  </si>
  <si>
    <t>82</t>
  </si>
  <si>
    <t>997221625</t>
  </si>
  <si>
    <t>Poplatek za uložení na skládce (skládkovné) stavebního odpadu železobetonového kód odpadu 17 01 01</t>
  </si>
  <si>
    <t>469825034</t>
  </si>
  <si>
    <t>83</t>
  </si>
  <si>
    <t>997221645</t>
  </si>
  <si>
    <t>Poplatek za uložení na skládce (skládkovné) odpadu asfaltového bez dehtu kód odpadu 17 03 02</t>
  </si>
  <si>
    <t>1201263085</t>
  </si>
  <si>
    <t>84</t>
  </si>
  <si>
    <t>997221655</t>
  </si>
  <si>
    <t>-690602120</t>
  </si>
  <si>
    <t>998</t>
  </si>
  <si>
    <t>Přesun hmot</t>
  </si>
  <si>
    <t>85</t>
  </si>
  <si>
    <t>998223011</t>
  </si>
  <si>
    <t>Přesun hmot pro pozemní komunikace s krytem dlážděným</t>
  </si>
  <si>
    <t>620217175</t>
  </si>
  <si>
    <t xml:space="preserve">SO 301 - Dešťová kanaizace </t>
  </si>
  <si>
    <t xml:space="preserve">    1 - Zemní práce</t>
  </si>
  <si>
    <t xml:space="preserve">    4 - Vodorovné konstrukce</t>
  </si>
  <si>
    <t xml:space="preserve">      56 - Podkladní vrstvy komunikací, letišť a ploch</t>
  </si>
  <si>
    <t>Zemní práce</t>
  </si>
  <si>
    <t>113106123</t>
  </si>
  <si>
    <t>Rozebrání dlažeb ze zámkových dlaždic komunikací pro pěší ručně</t>
  </si>
  <si>
    <t>CS ÚRS 2022 01</t>
  </si>
  <si>
    <t>1296765334</t>
  </si>
  <si>
    <t>48*1,5</t>
  </si>
  <si>
    <t>113107122</t>
  </si>
  <si>
    <t>Odstranění podkladu z kameniva drceného tl 200 mm ručně</t>
  </si>
  <si>
    <t>-563801772</t>
  </si>
  <si>
    <t>72+9,75</t>
  </si>
  <si>
    <t>113107132</t>
  </si>
  <si>
    <t>Odstranění podkladu z betonu prostého tl 300 mm ručně</t>
  </si>
  <si>
    <t>-1678887585</t>
  </si>
  <si>
    <t>113107142</t>
  </si>
  <si>
    <t>Odstranění podkladu živičného tl 100 mm ručně</t>
  </si>
  <si>
    <t>2014201989</t>
  </si>
  <si>
    <t>6,5*1,5</t>
  </si>
  <si>
    <t>132212211</t>
  </si>
  <si>
    <t>Hloubení rýh š do 2000 mm v soudržných horninách třídy těžitelnosti I, skupiny 3 ručně</t>
  </si>
  <si>
    <t>-1333071883</t>
  </si>
  <si>
    <t>"pro kanalizaci "11*1,5*3,6*0,2</t>
  </si>
  <si>
    <t>50*1,5*2*0,2</t>
  </si>
  <si>
    <t>132254204</t>
  </si>
  <si>
    <t>Hloubení zapažených rýh š do 2000 mm v hornině třídy těžitelnosti I, skupiny 3 objem do 500 m3</t>
  </si>
  <si>
    <t>23602274</t>
  </si>
  <si>
    <t>"pro kanalizaci "11*1,5*3,6*0,8</t>
  </si>
  <si>
    <t>50*1,5*2*0,8</t>
  </si>
  <si>
    <t>151101101</t>
  </si>
  <si>
    <t>Zřízení příložného pažení a rozepření stěn rýh hl do 2 m</t>
  </si>
  <si>
    <t>1399092838</t>
  </si>
  <si>
    <t>151101111</t>
  </si>
  <si>
    <t>Odstranění příložného pažení a rozepření stěn rýh hl do 2 m</t>
  </si>
  <si>
    <t>1999963138</t>
  </si>
  <si>
    <t>1153160322</t>
  </si>
  <si>
    <t>"odvoz na skládku"(41,88+167,52)</t>
  </si>
  <si>
    <t>-1615924003</t>
  </si>
  <si>
    <t>"do 20 km"209,4*10</t>
  </si>
  <si>
    <t>1259927444</t>
  </si>
  <si>
    <t>209,4*1,8</t>
  </si>
  <si>
    <t>-500448538</t>
  </si>
  <si>
    <t>-646120888</t>
  </si>
  <si>
    <t>(41,88+167,52)-54,9</t>
  </si>
  <si>
    <t>58337302</t>
  </si>
  <si>
    <t xml:space="preserve">štěrkopísek </t>
  </si>
  <si>
    <t>2096024684</t>
  </si>
  <si>
    <t>154,5*1,8 'Přepočtené koeficientem množství</t>
  </si>
  <si>
    <t>Vodorovné konstrukce</t>
  </si>
  <si>
    <t>451573111</t>
  </si>
  <si>
    <t>Lože pod potrubí otevřený výkop ze štěrkopísku</t>
  </si>
  <si>
    <t>1550593596</t>
  </si>
  <si>
    <t>"obsyp a zásyp potrubí"61*1,5*0,6</t>
  </si>
  <si>
    <t>R-5640090</t>
  </si>
  <si>
    <t xml:space="preserve">Zpětníé provedení dlažby vč. podkladních vrstev, vč. dodávky dlažby a materiálu pro podkladní vrstvy </t>
  </si>
  <si>
    <t>722677647</t>
  </si>
  <si>
    <t>R-5640093</t>
  </si>
  <si>
    <t xml:space="preserve">Zpětné provedení asfaltové plochy vč. dodávky materiálu </t>
  </si>
  <si>
    <t>-288088304</t>
  </si>
  <si>
    <t>Podkladní vrstvy komunikací, letišť a ploch</t>
  </si>
  <si>
    <t>871315221</t>
  </si>
  <si>
    <t>Kanalizační potrubí z tvrdého PVC jednovrstvé tuhost třídy SN8 DN 160</t>
  </si>
  <si>
    <t>278441627</t>
  </si>
  <si>
    <t xml:space="preserve">Poznámka k položce:
vč. tvarovek </t>
  </si>
  <si>
    <t>"viz. situace stavby a podélný profil"16</t>
  </si>
  <si>
    <t>871355221</t>
  </si>
  <si>
    <t>Kanalizační potrubí z tvrdého PVC jednovrstvé tuhost třídy SN8 DN 200</t>
  </si>
  <si>
    <t>652959803</t>
  </si>
  <si>
    <t>"viz. situace stavby a podélný profil"45</t>
  </si>
  <si>
    <t>899722114</t>
  </si>
  <si>
    <t>Krytí potrubí z plastů výstražnou fólií z PVC 40 cm</t>
  </si>
  <si>
    <t>-43858735</t>
  </si>
  <si>
    <t>"viz. situace stavby"61</t>
  </si>
  <si>
    <t>R-81800110</t>
  </si>
  <si>
    <t>D+M plastové šachtice DN 425 vč. dna a poklopu (Š1 - Š4)</t>
  </si>
  <si>
    <t>82573256</t>
  </si>
  <si>
    <t xml:space="preserve">Poznámka k položce:
Položka obsahuje :
výkop pro šachtici vč. odvozu přebytečné zeminy, likvidace a poplatku na skládce 
dodávku a montáž šachtice, dna a poklopu
zpětný zásyp </t>
  </si>
  <si>
    <t>"viz. situace stavby Š1-Š4"4</t>
  </si>
  <si>
    <t>R-81800115</t>
  </si>
  <si>
    <t>D+M retenční jímky - viz. v.č. D.2.b).03</t>
  </si>
  <si>
    <t>-515063604</t>
  </si>
  <si>
    <t>Poznámka k položce:
Položka obsahuje :
výkop pro retenční jímku, pažení
odvoz přebytečné zeminy na skládku vč. poplatku za skládkovné 
podsyp pod ŽB desku vč. dodávky materiálu 
betonáž ŽB desky vč. dodávky betonu a výztuže 
bednění desky a odbednění
dodávka, osazení retenční jímky  vč. napojení na kanalizaci 
dodávka a montáž poklopu
D+M regulátoru průtoku</t>
  </si>
  <si>
    <t>"viz. situace stavby a v.č. D.2.b).03"1</t>
  </si>
  <si>
    <t>R-8710024</t>
  </si>
  <si>
    <t>Napojení dešťové kanalizace DN 160 na stávající jednotnou kanalizaci</t>
  </si>
  <si>
    <t>-1939960161</t>
  </si>
  <si>
    <t>383302749</t>
  </si>
  <si>
    <t>-1825898492</t>
  </si>
  <si>
    <t>50,666*19 'Přepočtené koeficientem množství</t>
  </si>
  <si>
    <t>72013614</t>
  </si>
  <si>
    <t>-1372528048</t>
  </si>
  <si>
    <t>1259147706</t>
  </si>
  <si>
    <t>1063241788</t>
  </si>
  <si>
    <t>1026666520</t>
  </si>
  <si>
    <t>998276101</t>
  </si>
  <si>
    <t>Přesun hmot pro trubní vedení z trub z plastických hmot otevřený výkop</t>
  </si>
  <si>
    <t>-2010293616</t>
  </si>
  <si>
    <t>SO 401 - VO</t>
  </si>
  <si>
    <t>D1 - Veřejné osvětlení</t>
  </si>
  <si>
    <t>D1</t>
  </si>
  <si>
    <t>Veřejné osvětlení</t>
  </si>
  <si>
    <t xml:space="preserve">Revize, nastavení, měření osvětlení </t>
  </si>
  <si>
    <t>622321215</t>
  </si>
  <si>
    <t>Kompletační činnost</t>
  </si>
  <si>
    <t>-123746166</t>
  </si>
  <si>
    <t xml:space="preserve">Přesun hmot </t>
  </si>
  <si>
    <t>-1905440329</t>
  </si>
  <si>
    <t xml:space="preserve">Prořez materiáku </t>
  </si>
  <si>
    <t>1585028204</t>
  </si>
  <si>
    <t>Podružný materiál</t>
  </si>
  <si>
    <t>1641170662</t>
  </si>
  <si>
    <t>Pol2</t>
  </si>
  <si>
    <t xml:space="preserve">Kabel CYKY 3Jx1,5 D+M </t>
  </si>
  <si>
    <t>Pol3</t>
  </si>
  <si>
    <t>Kabel CYKY 4Jx10 D+M</t>
  </si>
  <si>
    <t>Pol4</t>
  </si>
  <si>
    <t xml:space="preserve">Marker pro označení elektro (červená - 169,8kHz), vč. pásku- D+M </t>
  </si>
  <si>
    <t>ks</t>
  </si>
  <si>
    <t>Pol5</t>
  </si>
  <si>
    <t xml:space="preserve">Zapojení kabelu ve stožárové svorkovnici - D+M </t>
  </si>
  <si>
    <t>kpl.</t>
  </si>
  <si>
    <t>Pol6</t>
  </si>
  <si>
    <t xml:space="preserve">Osv.stožár  v=6M, vč.základu a výbavy,zesilující manžety, BS6m - D+M </t>
  </si>
  <si>
    <t>Pol7</t>
  </si>
  <si>
    <t xml:space="preserve">Výložník jednoramenný VUD1/1000 - D+M </t>
  </si>
  <si>
    <t>Pol8</t>
  </si>
  <si>
    <t xml:space="preserve">Svítidlo CQ 24L50-730 EWR BPS CL2 M60 GY-S, 38W/4900lm - D+M </t>
  </si>
  <si>
    <t>Pol9</t>
  </si>
  <si>
    <t xml:space="preserve">Stožárová svorkovnice SR721/OPV/2AgG - D+M </t>
  </si>
  <si>
    <t>Pol10</t>
  </si>
  <si>
    <t xml:space="preserve">Svorka připojovací SP1 D+M </t>
  </si>
  <si>
    <t>Pol11</t>
  </si>
  <si>
    <t xml:space="preserve">Svorka pásek x pásek SR2b - D+M </t>
  </si>
  <si>
    <t>Pol12</t>
  </si>
  <si>
    <t xml:space="preserve">Svorka pásek x vodič SR03K - D+M </t>
  </si>
  <si>
    <t>Pol13</t>
  </si>
  <si>
    <t xml:space="preserve">Ochranná trubka z PE AROT DVR 75 - D+M </t>
  </si>
  <si>
    <t>Pol14</t>
  </si>
  <si>
    <t xml:space="preserve">Fólie 33cm - D+M </t>
  </si>
  <si>
    <t>Pol15</t>
  </si>
  <si>
    <t>Pronájem vysokozdvižné plošiny</t>
  </si>
  <si>
    <t>den</t>
  </si>
  <si>
    <t>Pol16</t>
  </si>
  <si>
    <t>Zemní práce v terénu - výkop, pískové lože, uložení, zához, hutnění, odvoz přebytečného výkopku, uložení na skládku, skládkovné</t>
  </si>
  <si>
    <t>Pol17</t>
  </si>
  <si>
    <t xml:space="preserve">Zemnící vodič FeZn 10 - D+M </t>
  </si>
  <si>
    <t>Pol18</t>
  </si>
  <si>
    <t xml:space="preserve">Zemnící pásek FeZn 30x4 - D+M </t>
  </si>
  <si>
    <t xml:space="preserve">010 - Ostatní a vedlejší náklady </t>
  </si>
  <si>
    <t>Bohumín</t>
  </si>
  <si>
    <t>Město Bohumín</t>
  </si>
  <si>
    <t xml:space="preserve">ATRIS s.r.o. </t>
  </si>
  <si>
    <t>Barbora Kyšková</t>
  </si>
  <si>
    <t>VRN - Vedlejší rozpočtové náklady</t>
  </si>
  <si>
    <t xml:space="preserve">    0 - Vedlejší  náklady</t>
  </si>
  <si>
    <t>VRN1 - Průzkumné, geodetické a projektové práce</t>
  </si>
  <si>
    <t>VRN3 - Zařízení staveniště</t>
  </si>
  <si>
    <t>VRN4 - Inženýrská činnost</t>
  </si>
  <si>
    <t>VRN</t>
  </si>
  <si>
    <t>Vedlejší rozpočtové náklady</t>
  </si>
  <si>
    <t>Vedlejší  náklady</t>
  </si>
  <si>
    <t>999024</t>
  </si>
  <si>
    <t xml:space="preserve">Statická zatěžkávací zkouška </t>
  </si>
  <si>
    <t>838197122</t>
  </si>
  <si>
    <t>999025</t>
  </si>
  <si>
    <t>Dočasné dopravní značení včetně jeho vypracování, objízdných tras, projednání</t>
  </si>
  <si>
    <t>1167891003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</si>
  <si>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</si>
  <si>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</si>
  <si>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</si>
  <si>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</si>
  <si>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</si>
  <si>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</si>
  <si>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-1197799741</t>
  </si>
  <si>
    <t xml:space="preserve">Poznámka k položce:
geodetické vytýčení stavby </t>
  </si>
  <si>
    <t>012303000</t>
  </si>
  <si>
    <t>Geodetické práce po výstavbě</t>
  </si>
  <si>
    <t>-970866673</t>
  </si>
  <si>
    <t xml:space="preserve">Poznámka k položce:
Vypracování geometrických plánů podle požadavků KN pro vklad do KN.
</t>
  </si>
  <si>
    <t>013254000</t>
  </si>
  <si>
    <t>Dokumentace skutečného provedení stavby</t>
  </si>
  <si>
    <t>-1087210798</t>
  </si>
  <si>
    <t xml:space="preserve">Poznámka k položce:
Dokumentace skutečného provedení v rozsahu dle platné vyhlášky na dokumentaci staveb v počtu dle SOD </t>
  </si>
  <si>
    <t>013254101</t>
  </si>
  <si>
    <t xml:space="preserve">Monitoring v průběhu výstavby </t>
  </si>
  <si>
    <t>943847814</t>
  </si>
  <si>
    <t xml:space="preserve">Poznámka k položce:
Fotografie nebo videozáznamy zakrývaných konstrukcí a jiných skutečností rozhodných např. pro vícepráce a méněpráce
</t>
  </si>
  <si>
    <t>R-99001</t>
  </si>
  <si>
    <t xml:space="preserve">Zpracování technologických postupů proádění prací na jednotlivé činnosti </t>
  </si>
  <si>
    <t>-2074814513</t>
  </si>
  <si>
    <t>R-990010</t>
  </si>
  <si>
    <t xml:space="preserve">Vytýčení  a ochrana stávajících   inženýrských sítí </t>
  </si>
  <si>
    <t>-1151889953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</si>
  <si>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</si>
  <si>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VRN3</t>
  </si>
  <si>
    <t>Zařízení staveniště</t>
  </si>
  <si>
    <t>032103000</t>
  </si>
  <si>
    <t xml:space="preserve">Zařízení staveniště - zřízení, provoz, odstranění </t>
  </si>
  <si>
    <t>-659061406</t>
  </si>
  <si>
    <t xml:space="preserve">Poznámka k položce:
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
Zajištění bezpečného příjezdu a přístupu na staveniště vč. dopravního zmnačení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.
</t>
  </si>
  <si>
    <t>VRN4</t>
  </si>
  <si>
    <t>Inženýrská činnost</t>
  </si>
  <si>
    <t>043103000</t>
  </si>
  <si>
    <t xml:space="preserve">Náklady na provedení zkoušek, revizí a měření </t>
  </si>
  <si>
    <t>580838615</t>
  </si>
  <si>
    <t xml:space="preserve"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
Pokud nejsou uvedeny v jednotlivých profesích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</si>
</sst>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20220905001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VÝSTAVBA PARKOVACÍ PLOCHY NA UL. STUDENTSKÁ V KARVINÉ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Karviná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15. 9. 2021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Karviná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ATRIS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Parkoviště 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101 - Parkoviště '!P124</f>
        <v>0</v>
      </c>
      <c r="AV95" s="127">
        <f>'SO 101 - Parkoviště '!J33</f>
        <v>0</v>
      </c>
      <c r="AW95" s="127">
        <f>'SO 101 - Parkoviště '!J34</f>
        <v>0</v>
      </c>
      <c r="AX95" s="127">
        <f>'SO 101 - Parkoviště '!J35</f>
        <v>0</v>
      </c>
      <c r="AY95" s="127">
        <f>'SO 101 - Parkoviště '!J36</f>
        <v>0</v>
      </c>
      <c r="AZ95" s="127">
        <f>'SO 101 - Parkoviště '!F33</f>
        <v>0</v>
      </c>
      <c r="BA95" s="127">
        <f>'SO 101 - Parkoviště '!F34</f>
        <v>0</v>
      </c>
      <c r="BB95" s="127">
        <f>'SO 101 - Parkoviště '!F35</f>
        <v>0</v>
      </c>
      <c r="BC95" s="127">
        <f>'SO 101 - Parkoviště '!F36</f>
        <v>0</v>
      </c>
      <c r="BD95" s="129">
        <f>'SO 101 - Parkoviště 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301 - Dešťová kanaizace 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301 - Dešťová kanaizace '!P124</f>
        <v>0</v>
      </c>
      <c r="AV96" s="127">
        <f>'SO 301 - Dešťová kanaizace '!J33</f>
        <v>0</v>
      </c>
      <c r="AW96" s="127">
        <f>'SO 301 - Dešťová kanaizace '!J34</f>
        <v>0</v>
      </c>
      <c r="AX96" s="127">
        <f>'SO 301 - Dešťová kanaizace '!J35</f>
        <v>0</v>
      </c>
      <c r="AY96" s="127">
        <f>'SO 301 - Dešťová kanaizace '!J36</f>
        <v>0</v>
      </c>
      <c r="AZ96" s="127">
        <f>'SO 301 - Dešťová kanaizace '!F33</f>
        <v>0</v>
      </c>
      <c r="BA96" s="127">
        <f>'SO 301 - Dešťová kanaizace '!F34</f>
        <v>0</v>
      </c>
      <c r="BB96" s="127">
        <f>'SO 301 - Dešťová kanaizace '!F35</f>
        <v>0</v>
      </c>
      <c r="BC96" s="127">
        <f>'SO 301 - Dešťová kanaizace '!F36</f>
        <v>0</v>
      </c>
      <c r="BD96" s="129">
        <f>'SO 301 - Dešťová kanaizace 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401 - VO'!J30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 401 - VO'!P117</f>
        <v>0</v>
      </c>
      <c r="AV97" s="127">
        <f>'SO 401 - VO'!J33</f>
        <v>0</v>
      </c>
      <c r="AW97" s="127">
        <f>'SO 401 - VO'!J34</f>
        <v>0</v>
      </c>
      <c r="AX97" s="127">
        <f>'SO 401 - VO'!J35</f>
        <v>0</v>
      </c>
      <c r="AY97" s="127">
        <f>'SO 401 - VO'!J36</f>
        <v>0</v>
      </c>
      <c r="AZ97" s="127">
        <f>'SO 401 - VO'!F33</f>
        <v>0</v>
      </c>
      <c r="BA97" s="127">
        <f>'SO 401 - VO'!F34</f>
        <v>0</v>
      </c>
      <c r="BB97" s="127">
        <f>'SO 401 - VO'!F35</f>
        <v>0</v>
      </c>
      <c r="BC97" s="127">
        <f>'SO 401 - VO'!F36</f>
        <v>0</v>
      </c>
      <c r="BD97" s="129">
        <f>'SO 401 - VO'!F37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'010 - Ostatní a vedlejší 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'010 - Ostatní a vedlejší ...'!P121</f>
        <v>0</v>
      </c>
      <c r="AV98" s="132">
        <f>'010 - Ostatní a vedlejší ...'!J33</f>
        <v>0</v>
      </c>
      <c r="AW98" s="132">
        <f>'010 - Ostatní a vedlejší ...'!J34</f>
        <v>0</v>
      </c>
      <c r="AX98" s="132">
        <f>'010 - Ostatní a vedlejší ...'!J35</f>
        <v>0</v>
      </c>
      <c r="AY98" s="132">
        <f>'010 - Ostatní a vedlejší ...'!J36</f>
        <v>0</v>
      </c>
      <c r="AZ98" s="132">
        <f>'010 - Ostatní a vedlejší ...'!F33</f>
        <v>0</v>
      </c>
      <c r="BA98" s="132">
        <f>'010 - Ostatní a vedlejší ...'!F34</f>
        <v>0</v>
      </c>
      <c r="BB98" s="132">
        <f>'010 - Ostatní a vedlejší ...'!F35</f>
        <v>0</v>
      </c>
      <c r="BC98" s="132">
        <f>'010 - Ostatní a vedlejší ...'!F36</f>
        <v>0</v>
      </c>
      <c r="BD98" s="134">
        <f>'010 - Ostatní a vedlejší 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Parkoviště '!C2" display="/"/>
    <hyperlink ref="A96" location="'SO 301 - Dešťová kanaizace '!C2" display="/"/>
    <hyperlink ref="A97" location="'SO 401 - VO'!C2" display="/"/>
    <hyperlink ref="A98" location="'010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VÝSTAVBA PARKOVACÍ PLOCHY NA UL. STUDENTSKÁ V KARVINÉ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ROUND((SUM(BE124:BE315)),2)</f>
        <v>0</v>
      </c>
      <c r="G33" s="37"/>
      <c r="H33" s="37"/>
      <c r="I33" s="154">
        <v>0.21</v>
      </c>
      <c r="J33" s="153">
        <f>ROUND(((SUM(BE124:BE315))*I33),2)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ROUND((SUM(BF124:BF315)),2)</f>
        <v>0</v>
      </c>
      <c r="G34" s="37"/>
      <c r="H34" s="37"/>
      <c r="I34" s="154">
        <v>0.15</v>
      </c>
      <c r="J34" s="153">
        <f>ROUND(((SUM(BF124:BF315))*I34),2)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ROUND((SUM(BG124:BG315)),2)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ROUND((SUM(BH124:BH315)),2)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ROUND((SUM(BI124:BI315)),2)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VÝSTAVBA PARKOVACÍ PLOCHY NA UL. STUDENTSKÁ V KARVINÉ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101 - Parkoviště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Karviná</v>
      </c>
      <c r="G89" s="39"/>
      <c r="H89" s="39"/>
      <c r="I89" s="31" t="s">
        <v>22</v>
      </c>
      <c r="J89" s="78" t="str">
        <f>IF(J12="","",J12)</f>
        <v>15. 9. 2021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J201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J204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J257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J266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110</v>
      </c>
      <c r="E103" s="187"/>
      <c r="F103" s="187"/>
      <c r="G103" s="187"/>
      <c r="H103" s="187"/>
      <c r="I103" s="187"/>
      <c r="J103" s="188">
        <f>J305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111</v>
      </c>
      <c r="E104" s="187"/>
      <c r="F104" s="187"/>
      <c r="G104" s="187"/>
      <c r="H104" s="187"/>
      <c r="I104" s="187"/>
      <c r="J104" s="188">
        <f>J314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3" t="str">
        <f>E7</f>
        <v>VÝSTAVBA PARKOVACÍ PLOCHY NA UL. STUDENTSKÁ V KARVINÉ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 xml:space="preserve">SO 101 - Parkoviště 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Karviná</v>
      </c>
      <c r="G118" s="39"/>
      <c r="H118" s="39"/>
      <c r="I118" s="31" t="s">
        <v>22</v>
      </c>
      <c r="J118" s="78" t="str">
        <f>IF(J12="","",J12)</f>
        <v>15. 9. 2021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Statutární město Karviná</v>
      </c>
      <c r="G120" s="39"/>
      <c r="H120" s="39"/>
      <c r="I120" s="31" t="s">
        <v>30</v>
      </c>
      <c r="J120" s="35" t="str">
        <f>E21</f>
        <v>ATRIS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113</v>
      </c>
      <c r="D123" s="193" t="s">
        <v>61</v>
      </c>
      <c r="E123" s="193" t="s">
        <v>57</v>
      </c>
      <c r="F123" s="193" t="s">
        <v>58</v>
      </c>
      <c r="G123" s="193" t="s">
        <v>114</v>
      </c>
      <c r="H123" s="193" t="s">
        <v>115</v>
      </c>
      <c r="I123" s="193" t="s">
        <v>116</v>
      </c>
      <c r="J123" s="193" t="s">
        <v>101</v>
      </c>
      <c r="K123" s="194" t="s">
        <v>117</v>
      </c>
      <c r="L123" s="195"/>
      <c r="M123" s="99" t="s">
        <v>1</v>
      </c>
      <c r="N123" s="100" t="s">
        <v>40</v>
      </c>
      <c r="O123" s="100" t="s">
        <v>118</v>
      </c>
      <c r="P123" s="100" t="s">
        <v>119</v>
      </c>
      <c r="Q123" s="100" t="s">
        <v>120</v>
      </c>
      <c r="R123" s="100" t="s">
        <v>121</v>
      </c>
      <c r="S123" s="100" t="s">
        <v>122</v>
      </c>
      <c r="T123" s="101" t="s">
        <v>123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124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466.5020611999999</v>
      </c>
      <c r="S124" s="103"/>
      <c r="T124" s="199">
        <f>T125</f>
        <v>154.22500000000002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103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75</v>
      </c>
      <c r="E125" s="204" t="s">
        <v>125</v>
      </c>
      <c r="F125" s="204" t="s">
        <v>126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P126+P201+P204+P257+P266+P305+P314</f>
        <v>0</v>
      </c>
      <c r="Q125" s="209"/>
      <c r="R125" s="210">
        <f>R126+R201+R204+R257+R266+R305+R314</f>
        <v>466.5020611999999</v>
      </c>
      <c r="S125" s="209"/>
      <c r="T125" s="211">
        <f>T126+T201+T204+T257+T266+T305+T314</f>
        <v>154.22500000000002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75</v>
      </c>
      <c r="AU125" s="213" t="s">
        <v>76</v>
      </c>
      <c r="AY125" s="212" t="s">
        <v>127</v>
      </c>
      <c r="BK125" s="214">
        <f>BK126+BK201+BK204+BK257+BK266+BK305+BK314</f>
        <v>0</v>
      </c>
    </row>
    <row r="126" spans="1:63" s="12" customFormat="1" ht="22.8" customHeight="1">
      <c r="A126" s="12"/>
      <c r="B126" s="201"/>
      <c r="C126" s="202"/>
      <c r="D126" s="203" t="s">
        <v>75</v>
      </c>
      <c r="E126" s="215" t="s">
        <v>84</v>
      </c>
      <c r="F126" s="215" t="s">
        <v>128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SUM(P127:P200)</f>
        <v>0</v>
      </c>
      <c r="Q126" s="209"/>
      <c r="R126" s="210">
        <f>SUM(R127:R200)</f>
        <v>180.30331</v>
      </c>
      <c r="S126" s="209"/>
      <c r="T126" s="211">
        <f>SUM(T127:T200)</f>
        <v>153.425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84</v>
      </c>
      <c r="AT126" s="213" t="s">
        <v>75</v>
      </c>
      <c r="AU126" s="213" t="s">
        <v>84</v>
      </c>
      <c r="AY126" s="212" t="s">
        <v>127</v>
      </c>
      <c r="BK126" s="214">
        <f>SUM(BK127:BK200)</f>
        <v>0</v>
      </c>
    </row>
    <row r="127" spans="1:65" s="2" customFormat="1" ht="24.15" customHeight="1">
      <c r="A127" s="37"/>
      <c r="B127" s="38"/>
      <c r="C127" s="217" t="s">
        <v>84</v>
      </c>
      <c r="D127" s="217" t="s">
        <v>129</v>
      </c>
      <c r="E127" s="218" t="s">
        <v>130</v>
      </c>
      <c r="F127" s="219" t="s">
        <v>131</v>
      </c>
      <c r="G127" s="220" t="s">
        <v>132</v>
      </c>
      <c r="H127" s="221">
        <v>11</v>
      </c>
      <c r="I127" s="222"/>
      <c r="J127" s="223">
        <f>ROUND(I127*H127,2)</f>
        <v>0</v>
      </c>
      <c r="K127" s="219" t="s">
        <v>133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0.255</v>
      </c>
      <c r="T127" s="227">
        <f>S127*H127</f>
        <v>2.805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134</v>
      </c>
      <c r="AT127" s="228" t="s">
        <v>129</v>
      </c>
      <c r="AU127" s="228" t="s">
        <v>86</v>
      </c>
      <c r="AY127" s="16" t="s">
        <v>127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134</v>
      </c>
      <c r="BM127" s="228" t="s">
        <v>135</v>
      </c>
    </row>
    <row r="128" spans="1:51" s="13" customFormat="1" ht="12">
      <c r="A128" s="13"/>
      <c r="B128" s="230"/>
      <c r="C128" s="231"/>
      <c r="D128" s="232" t="s">
        <v>136</v>
      </c>
      <c r="E128" s="233" t="s">
        <v>1</v>
      </c>
      <c r="F128" s="234" t="s">
        <v>137</v>
      </c>
      <c r="G128" s="231"/>
      <c r="H128" s="235">
        <v>11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136</v>
      </c>
      <c r="AU128" s="241" t="s">
        <v>86</v>
      </c>
      <c r="AV128" s="13" t="s">
        <v>86</v>
      </c>
      <c r="AW128" s="13" t="s">
        <v>32</v>
      </c>
      <c r="AX128" s="13" t="s">
        <v>84</v>
      </c>
      <c r="AY128" s="241" t="s">
        <v>127</v>
      </c>
    </row>
    <row r="129" spans="1:65" s="2" customFormat="1" ht="24.15" customHeight="1">
      <c r="A129" s="37"/>
      <c r="B129" s="38"/>
      <c r="C129" s="217" t="s">
        <v>86</v>
      </c>
      <c r="D129" s="217" t="s">
        <v>129</v>
      </c>
      <c r="E129" s="218" t="s">
        <v>138</v>
      </c>
      <c r="F129" s="219" t="s">
        <v>139</v>
      </c>
      <c r="G129" s="220" t="s">
        <v>132</v>
      </c>
      <c r="H129" s="221">
        <v>11</v>
      </c>
      <c r="I129" s="222"/>
      <c r="J129" s="223">
        <f>ROUND(I129*H129,2)</f>
        <v>0</v>
      </c>
      <c r="K129" s="219" t="s">
        <v>133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0.29</v>
      </c>
      <c r="T129" s="227">
        <f>S129*H129</f>
        <v>3.19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134</v>
      </c>
      <c r="AT129" s="228" t="s">
        <v>129</v>
      </c>
      <c r="AU129" s="228" t="s">
        <v>86</v>
      </c>
      <c r="AY129" s="16" t="s">
        <v>127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134</v>
      </c>
      <c r="BM129" s="228" t="s">
        <v>140</v>
      </c>
    </row>
    <row r="130" spans="1:65" s="2" customFormat="1" ht="24.15" customHeight="1">
      <c r="A130" s="37"/>
      <c r="B130" s="38"/>
      <c r="C130" s="217" t="s">
        <v>141</v>
      </c>
      <c r="D130" s="217" t="s">
        <v>129</v>
      </c>
      <c r="E130" s="218" t="s">
        <v>142</v>
      </c>
      <c r="F130" s="219" t="s">
        <v>143</v>
      </c>
      <c r="G130" s="220" t="s">
        <v>132</v>
      </c>
      <c r="H130" s="221">
        <v>147</v>
      </c>
      <c r="I130" s="222"/>
      <c r="J130" s="223">
        <f>ROUND(I130*H130,2)</f>
        <v>0</v>
      </c>
      <c r="K130" s="219" t="s">
        <v>133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0.63</v>
      </c>
      <c r="T130" s="227">
        <f>S130*H130</f>
        <v>92.61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134</v>
      </c>
      <c r="AT130" s="228" t="s">
        <v>129</v>
      </c>
      <c r="AU130" s="228" t="s">
        <v>86</v>
      </c>
      <c r="AY130" s="16" t="s">
        <v>127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134</v>
      </c>
      <c r="BM130" s="228" t="s">
        <v>144</v>
      </c>
    </row>
    <row r="131" spans="1:51" s="13" customFormat="1" ht="12">
      <c r="A131" s="13"/>
      <c r="B131" s="230"/>
      <c r="C131" s="231"/>
      <c r="D131" s="232" t="s">
        <v>136</v>
      </c>
      <c r="E131" s="233" t="s">
        <v>1</v>
      </c>
      <c r="F131" s="234" t="s">
        <v>145</v>
      </c>
      <c r="G131" s="231"/>
      <c r="H131" s="235">
        <v>35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136</v>
      </c>
      <c r="AU131" s="241" t="s">
        <v>86</v>
      </c>
      <c r="AV131" s="13" t="s">
        <v>86</v>
      </c>
      <c r="AW131" s="13" t="s">
        <v>32</v>
      </c>
      <c r="AX131" s="13" t="s">
        <v>76</v>
      </c>
      <c r="AY131" s="241" t="s">
        <v>127</v>
      </c>
    </row>
    <row r="132" spans="1:51" s="13" customFormat="1" ht="12">
      <c r="A132" s="13"/>
      <c r="B132" s="230"/>
      <c r="C132" s="231"/>
      <c r="D132" s="232" t="s">
        <v>136</v>
      </c>
      <c r="E132" s="233" t="s">
        <v>1</v>
      </c>
      <c r="F132" s="234" t="s">
        <v>146</v>
      </c>
      <c r="G132" s="231"/>
      <c r="H132" s="235">
        <v>112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136</v>
      </c>
      <c r="AU132" s="241" t="s">
        <v>86</v>
      </c>
      <c r="AV132" s="13" t="s">
        <v>86</v>
      </c>
      <c r="AW132" s="13" t="s">
        <v>32</v>
      </c>
      <c r="AX132" s="13" t="s">
        <v>76</v>
      </c>
      <c r="AY132" s="241" t="s">
        <v>127</v>
      </c>
    </row>
    <row r="133" spans="1:51" s="14" customFormat="1" ht="12">
      <c r="A133" s="14"/>
      <c r="B133" s="242"/>
      <c r="C133" s="243"/>
      <c r="D133" s="232" t="s">
        <v>136</v>
      </c>
      <c r="E133" s="244" t="s">
        <v>1</v>
      </c>
      <c r="F133" s="245" t="s">
        <v>147</v>
      </c>
      <c r="G133" s="243"/>
      <c r="H133" s="246">
        <v>147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136</v>
      </c>
      <c r="AU133" s="252" t="s">
        <v>86</v>
      </c>
      <c r="AV133" s="14" t="s">
        <v>134</v>
      </c>
      <c r="AW133" s="14" t="s">
        <v>32</v>
      </c>
      <c r="AX133" s="14" t="s">
        <v>84</v>
      </c>
      <c r="AY133" s="252" t="s">
        <v>127</v>
      </c>
    </row>
    <row r="134" spans="1:65" s="2" customFormat="1" ht="24.15" customHeight="1">
      <c r="A134" s="37"/>
      <c r="B134" s="38"/>
      <c r="C134" s="217" t="s">
        <v>134</v>
      </c>
      <c r="D134" s="217" t="s">
        <v>129</v>
      </c>
      <c r="E134" s="218" t="s">
        <v>148</v>
      </c>
      <c r="F134" s="219" t="s">
        <v>149</v>
      </c>
      <c r="G134" s="220" t="s">
        <v>132</v>
      </c>
      <c r="H134" s="221">
        <v>35</v>
      </c>
      <c r="I134" s="222"/>
      <c r="J134" s="223">
        <f>ROUND(I134*H134,2)</f>
        <v>0</v>
      </c>
      <c r="K134" s="219" t="s">
        <v>133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0.098</v>
      </c>
      <c r="T134" s="227">
        <f>S134*H134</f>
        <v>3.43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134</v>
      </c>
      <c r="AT134" s="228" t="s">
        <v>129</v>
      </c>
      <c r="AU134" s="228" t="s">
        <v>86</v>
      </c>
      <c r="AY134" s="16" t="s">
        <v>127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134</v>
      </c>
      <c r="BM134" s="228" t="s">
        <v>150</v>
      </c>
    </row>
    <row r="135" spans="1:51" s="13" customFormat="1" ht="12">
      <c r="A135" s="13"/>
      <c r="B135" s="230"/>
      <c r="C135" s="231"/>
      <c r="D135" s="232" t="s">
        <v>136</v>
      </c>
      <c r="E135" s="233" t="s">
        <v>1</v>
      </c>
      <c r="F135" s="234" t="s">
        <v>151</v>
      </c>
      <c r="G135" s="231"/>
      <c r="H135" s="235">
        <v>35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136</v>
      </c>
      <c r="AU135" s="241" t="s">
        <v>86</v>
      </c>
      <c r="AV135" s="13" t="s">
        <v>86</v>
      </c>
      <c r="AW135" s="13" t="s">
        <v>32</v>
      </c>
      <c r="AX135" s="13" t="s">
        <v>84</v>
      </c>
      <c r="AY135" s="241" t="s">
        <v>127</v>
      </c>
    </row>
    <row r="136" spans="1:65" s="2" customFormat="1" ht="24.15" customHeight="1">
      <c r="A136" s="37"/>
      <c r="B136" s="38"/>
      <c r="C136" s="217" t="s">
        <v>152</v>
      </c>
      <c r="D136" s="217" t="s">
        <v>129</v>
      </c>
      <c r="E136" s="218" t="s">
        <v>153</v>
      </c>
      <c r="F136" s="219" t="s">
        <v>154</v>
      </c>
      <c r="G136" s="220" t="s">
        <v>132</v>
      </c>
      <c r="H136" s="221">
        <v>112</v>
      </c>
      <c r="I136" s="222"/>
      <c r="J136" s="223">
        <f>ROUND(I136*H136,2)</f>
        <v>0</v>
      </c>
      <c r="K136" s="219" t="s">
        <v>133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0.22</v>
      </c>
      <c r="T136" s="227">
        <f>S136*H136</f>
        <v>24.64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134</v>
      </c>
      <c r="AT136" s="228" t="s">
        <v>129</v>
      </c>
      <c r="AU136" s="228" t="s">
        <v>86</v>
      </c>
      <c r="AY136" s="16" t="s">
        <v>127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134</v>
      </c>
      <c r="BM136" s="228" t="s">
        <v>155</v>
      </c>
    </row>
    <row r="137" spans="1:51" s="13" customFormat="1" ht="12">
      <c r="A137" s="13"/>
      <c r="B137" s="230"/>
      <c r="C137" s="231"/>
      <c r="D137" s="232" t="s">
        <v>136</v>
      </c>
      <c r="E137" s="233" t="s">
        <v>1</v>
      </c>
      <c r="F137" s="234" t="s">
        <v>146</v>
      </c>
      <c r="G137" s="231"/>
      <c r="H137" s="235">
        <v>112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136</v>
      </c>
      <c r="AU137" s="241" t="s">
        <v>86</v>
      </c>
      <c r="AV137" s="13" t="s">
        <v>86</v>
      </c>
      <c r="AW137" s="13" t="s">
        <v>32</v>
      </c>
      <c r="AX137" s="13" t="s">
        <v>84</v>
      </c>
      <c r="AY137" s="241" t="s">
        <v>127</v>
      </c>
    </row>
    <row r="138" spans="1:65" s="2" customFormat="1" ht="16.5" customHeight="1">
      <c r="A138" s="37"/>
      <c r="B138" s="38"/>
      <c r="C138" s="217" t="s">
        <v>156</v>
      </c>
      <c r="D138" s="217" t="s">
        <v>129</v>
      </c>
      <c r="E138" s="218" t="s">
        <v>157</v>
      </c>
      <c r="F138" s="219" t="s">
        <v>158</v>
      </c>
      <c r="G138" s="220" t="s">
        <v>159</v>
      </c>
      <c r="H138" s="221">
        <v>80</v>
      </c>
      <c r="I138" s="222"/>
      <c r="J138" s="223">
        <f>ROUND(I138*H138,2)</f>
        <v>0</v>
      </c>
      <c r="K138" s="219" t="s">
        <v>133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0.205</v>
      </c>
      <c r="T138" s="227">
        <f>S138*H138</f>
        <v>16.4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134</v>
      </c>
      <c r="AT138" s="228" t="s">
        <v>129</v>
      </c>
      <c r="AU138" s="228" t="s">
        <v>86</v>
      </c>
      <c r="AY138" s="16" t="s">
        <v>127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134</v>
      </c>
      <c r="BM138" s="228" t="s">
        <v>160</v>
      </c>
    </row>
    <row r="139" spans="1:51" s="13" customFormat="1" ht="12">
      <c r="A139" s="13"/>
      <c r="B139" s="230"/>
      <c r="C139" s="231"/>
      <c r="D139" s="232" t="s">
        <v>136</v>
      </c>
      <c r="E139" s="233" t="s">
        <v>1</v>
      </c>
      <c r="F139" s="234" t="s">
        <v>161</v>
      </c>
      <c r="G139" s="231"/>
      <c r="H139" s="235">
        <v>80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136</v>
      </c>
      <c r="AU139" s="241" t="s">
        <v>86</v>
      </c>
      <c r="AV139" s="13" t="s">
        <v>86</v>
      </c>
      <c r="AW139" s="13" t="s">
        <v>32</v>
      </c>
      <c r="AX139" s="13" t="s">
        <v>84</v>
      </c>
      <c r="AY139" s="241" t="s">
        <v>127</v>
      </c>
    </row>
    <row r="140" spans="1:65" s="2" customFormat="1" ht="16.5" customHeight="1">
      <c r="A140" s="37"/>
      <c r="B140" s="38"/>
      <c r="C140" s="217" t="s">
        <v>162</v>
      </c>
      <c r="D140" s="217" t="s">
        <v>129</v>
      </c>
      <c r="E140" s="218" t="s">
        <v>163</v>
      </c>
      <c r="F140" s="219" t="s">
        <v>164</v>
      </c>
      <c r="G140" s="220" t="s">
        <v>159</v>
      </c>
      <c r="H140" s="221">
        <v>20</v>
      </c>
      <c r="I140" s="222"/>
      <c r="J140" s="223">
        <f>ROUND(I140*H140,2)</f>
        <v>0</v>
      </c>
      <c r="K140" s="219" t="s">
        <v>133</v>
      </c>
      <c r="L140" s="43"/>
      <c r="M140" s="224" t="s">
        <v>1</v>
      </c>
      <c r="N140" s="225" t="s">
        <v>41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0.115</v>
      </c>
      <c r="T140" s="227">
        <f>S140*H140</f>
        <v>2.3000000000000003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134</v>
      </c>
      <c r="AT140" s="228" t="s">
        <v>129</v>
      </c>
      <c r="AU140" s="228" t="s">
        <v>86</v>
      </c>
      <c r="AY140" s="16" t="s">
        <v>127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134</v>
      </c>
      <c r="BM140" s="228" t="s">
        <v>165</v>
      </c>
    </row>
    <row r="141" spans="1:51" s="13" customFormat="1" ht="12">
      <c r="A141" s="13"/>
      <c r="B141" s="230"/>
      <c r="C141" s="231"/>
      <c r="D141" s="232" t="s">
        <v>136</v>
      </c>
      <c r="E141" s="233" t="s">
        <v>1</v>
      </c>
      <c r="F141" s="234" t="s">
        <v>166</v>
      </c>
      <c r="G141" s="231"/>
      <c r="H141" s="235">
        <v>20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136</v>
      </c>
      <c r="AU141" s="241" t="s">
        <v>86</v>
      </c>
      <c r="AV141" s="13" t="s">
        <v>86</v>
      </c>
      <c r="AW141" s="13" t="s">
        <v>32</v>
      </c>
      <c r="AX141" s="13" t="s">
        <v>84</v>
      </c>
      <c r="AY141" s="241" t="s">
        <v>127</v>
      </c>
    </row>
    <row r="142" spans="1:65" s="2" customFormat="1" ht="24.15" customHeight="1">
      <c r="A142" s="37"/>
      <c r="B142" s="38"/>
      <c r="C142" s="217" t="s">
        <v>167</v>
      </c>
      <c r="D142" s="217" t="s">
        <v>129</v>
      </c>
      <c r="E142" s="218" t="s">
        <v>168</v>
      </c>
      <c r="F142" s="219" t="s">
        <v>169</v>
      </c>
      <c r="G142" s="220" t="s">
        <v>170</v>
      </c>
      <c r="H142" s="221">
        <v>104.14</v>
      </c>
      <c r="I142" s="222"/>
      <c r="J142" s="223">
        <f>ROUND(I142*H142,2)</f>
        <v>0</v>
      </c>
      <c r="K142" s="219" t="s">
        <v>133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134</v>
      </c>
      <c r="AT142" s="228" t="s">
        <v>129</v>
      </c>
      <c r="AU142" s="228" t="s">
        <v>86</v>
      </c>
      <c r="AY142" s="16" t="s">
        <v>127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134</v>
      </c>
      <c r="BM142" s="228" t="s">
        <v>171</v>
      </c>
    </row>
    <row r="143" spans="1:51" s="13" customFormat="1" ht="12">
      <c r="A143" s="13"/>
      <c r="B143" s="230"/>
      <c r="C143" s="231"/>
      <c r="D143" s="232" t="s">
        <v>136</v>
      </c>
      <c r="E143" s="233" t="s">
        <v>1</v>
      </c>
      <c r="F143" s="234" t="s">
        <v>172</v>
      </c>
      <c r="G143" s="231"/>
      <c r="H143" s="235">
        <v>37.1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136</v>
      </c>
      <c r="AU143" s="241" t="s">
        <v>86</v>
      </c>
      <c r="AV143" s="13" t="s">
        <v>86</v>
      </c>
      <c r="AW143" s="13" t="s">
        <v>32</v>
      </c>
      <c r="AX143" s="13" t="s">
        <v>76</v>
      </c>
      <c r="AY143" s="241" t="s">
        <v>127</v>
      </c>
    </row>
    <row r="144" spans="1:51" s="13" customFormat="1" ht="12">
      <c r="A144" s="13"/>
      <c r="B144" s="230"/>
      <c r="C144" s="231"/>
      <c r="D144" s="232" t="s">
        <v>136</v>
      </c>
      <c r="E144" s="233" t="s">
        <v>1</v>
      </c>
      <c r="F144" s="234" t="s">
        <v>173</v>
      </c>
      <c r="G144" s="231"/>
      <c r="H144" s="235">
        <v>0.8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136</v>
      </c>
      <c r="AU144" s="241" t="s">
        <v>86</v>
      </c>
      <c r="AV144" s="13" t="s">
        <v>86</v>
      </c>
      <c r="AW144" s="13" t="s">
        <v>32</v>
      </c>
      <c r="AX144" s="13" t="s">
        <v>76</v>
      </c>
      <c r="AY144" s="241" t="s">
        <v>127</v>
      </c>
    </row>
    <row r="145" spans="1:51" s="13" customFormat="1" ht="12">
      <c r="A145" s="13"/>
      <c r="B145" s="230"/>
      <c r="C145" s="231"/>
      <c r="D145" s="232" t="s">
        <v>136</v>
      </c>
      <c r="E145" s="233" t="s">
        <v>1</v>
      </c>
      <c r="F145" s="234" t="s">
        <v>174</v>
      </c>
      <c r="G145" s="231"/>
      <c r="H145" s="235">
        <v>66.24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136</v>
      </c>
      <c r="AU145" s="241" t="s">
        <v>86</v>
      </c>
      <c r="AV145" s="13" t="s">
        <v>86</v>
      </c>
      <c r="AW145" s="13" t="s">
        <v>32</v>
      </c>
      <c r="AX145" s="13" t="s">
        <v>76</v>
      </c>
      <c r="AY145" s="241" t="s">
        <v>127</v>
      </c>
    </row>
    <row r="146" spans="1:51" s="14" customFormat="1" ht="12">
      <c r="A146" s="14"/>
      <c r="B146" s="242"/>
      <c r="C146" s="243"/>
      <c r="D146" s="232" t="s">
        <v>136</v>
      </c>
      <c r="E146" s="244" t="s">
        <v>1</v>
      </c>
      <c r="F146" s="245" t="s">
        <v>147</v>
      </c>
      <c r="G146" s="243"/>
      <c r="H146" s="246">
        <v>104.13999999999999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136</v>
      </c>
      <c r="AU146" s="252" t="s">
        <v>86</v>
      </c>
      <c r="AV146" s="14" t="s">
        <v>134</v>
      </c>
      <c r="AW146" s="14" t="s">
        <v>32</v>
      </c>
      <c r="AX146" s="14" t="s">
        <v>84</v>
      </c>
      <c r="AY146" s="252" t="s">
        <v>127</v>
      </c>
    </row>
    <row r="147" spans="1:65" s="2" customFormat="1" ht="33" customHeight="1">
      <c r="A147" s="37"/>
      <c r="B147" s="38"/>
      <c r="C147" s="217" t="s">
        <v>175</v>
      </c>
      <c r="D147" s="217" t="s">
        <v>129</v>
      </c>
      <c r="E147" s="218" t="s">
        <v>176</v>
      </c>
      <c r="F147" s="219" t="s">
        <v>177</v>
      </c>
      <c r="G147" s="220" t="s">
        <v>170</v>
      </c>
      <c r="H147" s="221">
        <v>395.732</v>
      </c>
      <c r="I147" s="222"/>
      <c r="J147" s="223">
        <f>ROUND(I147*H147,2)</f>
        <v>0</v>
      </c>
      <c r="K147" s="219" t="s">
        <v>133</v>
      </c>
      <c r="L147" s="43"/>
      <c r="M147" s="224" t="s">
        <v>1</v>
      </c>
      <c r="N147" s="225" t="s">
        <v>41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134</v>
      </c>
      <c r="AT147" s="228" t="s">
        <v>129</v>
      </c>
      <c r="AU147" s="228" t="s">
        <v>86</v>
      </c>
      <c r="AY147" s="16" t="s">
        <v>127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84</v>
      </c>
      <c r="BK147" s="229">
        <f>ROUND(I147*H147,2)</f>
        <v>0</v>
      </c>
      <c r="BL147" s="16" t="s">
        <v>134</v>
      </c>
      <c r="BM147" s="228" t="s">
        <v>178</v>
      </c>
    </row>
    <row r="148" spans="1:51" s="13" customFormat="1" ht="12">
      <c r="A148" s="13"/>
      <c r="B148" s="230"/>
      <c r="C148" s="231"/>
      <c r="D148" s="232" t="s">
        <v>136</v>
      </c>
      <c r="E148" s="233" t="s">
        <v>1</v>
      </c>
      <c r="F148" s="234" t="s">
        <v>179</v>
      </c>
      <c r="G148" s="231"/>
      <c r="H148" s="235">
        <v>140.98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136</v>
      </c>
      <c r="AU148" s="241" t="s">
        <v>86</v>
      </c>
      <c r="AV148" s="13" t="s">
        <v>86</v>
      </c>
      <c r="AW148" s="13" t="s">
        <v>32</v>
      </c>
      <c r="AX148" s="13" t="s">
        <v>76</v>
      </c>
      <c r="AY148" s="241" t="s">
        <v>127</v>
      </c>
    </row>
    <row r="149" spans="1:51" s="13" customFormat="1" ht="12">
      <c r="A149" s="13"/>
      <c r="B149" s="230"/>
      <c r="C149" s="231"/>
      <c r="D149" s="232" t="s">
        <v>136</v>
      </c>
      <c r="E149" s="233" t="s">
        <v>1</v>
      </c>
      <c r="F149" s="234" t="s">
        <v>180</v>
      </c>
      <c r="G149" s="231"/>
      <c r="H149" s="235">
        <v>3.04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136</v>
      </c>
      <c r="AU149" s="241" t="s">
        <v>86</v>
      </c>
      <c r="AV149" s="13" t="s">
        <v>86</v>
      </c>
      <c r="AW149" s="13" t="s">
        <v>32</v>
      </c>
      <c r="AX149" s="13" t="s">
        <v>76</v>
      </c>
      <c r="AY149" s="241" t="s">
        <v>127</v>
      </c>
    </row>
    <row r="150" spans="1:51" s="13" customFormat="1" ht="12">
      <c r="A150" s="13"/>
      <c r="B150" s="230"/>
      <c r="C150" s="231"/>
      <c r="D150" s="232" t="s">
        <v>136</v>
      </c>
      <c r="E150" s="233" t="s">
        <v>1</v>
      </c>
      <c r="F150" s="234" t="s">
        <v>181</v>
      </c>
      <c r="G150" s="231"/>
      <c r="H150" s="235">
        <v>251.712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136</v>
      </c>
      <c r="AU150" s="241" t="s">
        <v>86</v>
      </c>
      <c r="AV150" s="13" t="s">
        <v>86</v>
      </c>
      <c r="AW150" s="13" t="s">
        <v>32</v>
      </c>
      <c r="AX150" s="13" t="s">
        <v>76</v>
      </c>
      <c r="AY150" s="241" t="s">
        <v>127</v>
      </c>
    </row>
    <row r="151" spans="1:51" s="14" customFormat="1" ht="12">
      <c r="A151" s="14"/>
      <c r="B151" s="242"/>
      <c r="C151" s="243"/>
      <c r="D151" s="232" t="s">
        <v>136</v>
      </c>
      <c r="E151" s="244" t="s">
        <v>1</v>
      </c>
      <c r="F151" s="245" t="s">
        <v>147</v>
      </c>
      <c r="G151" s="243"/>
      <c r="H151" s="246">
        <v>395.732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136</v>
      </c>
      <c r="AU151" s="252" t="s">
        <v>86</v>
      </c>
      <c r="AV151" s="14" t="s">
        <v>134</v>
      </c>
      <c r="AW151" s="14" t="s">
        <v>32</v>
      </c>
      <c r="AX151" s="14" t="s">
        <v>84</v>
      </c>
      <c r="AY151" s="252" t="s">
        <v>127</v>
      </c>
    </row>
    <row r="152" spans="1:65" s="2" customFormat="1" ht="24.15" customHeight="1">
      <c r="A152" s="37"/>
      <c r="B152" s="38"/>
      <c r="C152" s="217" t="s">
        <v>182</v>
      </c>
      <c r="D152" s="217" t="s">
        <v>129</v>
      </c>
      <c r="E152" s="218" t="s">
        <v>183</v>
      </c>
      <c r="F152" s="219" t="s">
        <v>184</v>
      </c>
      <c r="G152" s="220" t="s">
        <v>170</v>
      </c>
      <c r="H152" s="221">
        <v>10.414</v>
      </c>
      <c r="I152" s="222"/>
      <c r="J152" s="223">
        <f>ROUND(I152*H152,2)</f>
        <v>0</v>
      </c>
      <c r="K152" s="219" t="s">
        <v>133</v>
      </c>
      <c r="L152" s="43"/>
      <c r="M152" s="224" t="s">
        <v>1</v>
      </c>
      <c r="N152" s="225" t="s">
        <v>41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134</v>
      </c>
      <c r="AT152" s="228" t="s">
        <v>129</v>
      </c>
      <c r="AU152" s="228" t="s">
        <v>86</v>
      </c>
      <c r="AY152" s="16" t="s">
        <v>127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84</v>
      </c>
      <c r="BK152" s="229">
        <f>ROUND(I152*H152,2)</f>
        <v>0</v>
      </c>
      <c r="BL152" s="16" t="s">
        <v>134</v>
      </c>
      <c r="BM152" s="228" t="s">
        <v>185</v>
      </c>
    </row>
    <row r="153" spans="1:51" s="13" customFormat="1" ht="12">
      <c r="A153" s="13"/>
      <c r="B153" s="230"/>
      <c r="C153" s="231"/>
      <c r="D153" s="232" t="s">
        <v>136</v>
      </c>
      <c r="E153" s="233" t="s">
        <v>1</v>
      </c>
      <c r="F153" s="234" t="s">
        <v>186</v>
      </c>
      <c r="G153" s="231"/>
      <c r="H153" s="235">
        <v>3.71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136</v>
      </c>
      <c r="AU153" s="241" t="s">
        <v>86</v>
      </c>
      <c r="AV153" s="13" t="s">
        <v>86</v>
      </c>
      <c r="AW153" s="13" t="s">
        <v>32</v>
      </c>
      <c r="AX153" s="13" t="s">
        <v>76</v>
      </c>
      <c r="AY153" s="241" t="s">
        <v>127</v>
      </c>
    </row>
    <row r="154" spans="1:51" s="13" customFormat="1" ht="12">
      <c r="A154" s="13"/>
      <c r="B154" s="230"/>
      <c r="C154" s="231"/>
      <c r="D154" s="232" t="s">
        <v>136</v>
      </c>
      <c r="E154" s="233" t="s">
        <v>1</v>
      </c>
      <c r="F154" s="234" t="s">
        <v>187</v>
      </c>
      <c r="G154" s="231"/>
      <c r="H154" s="235">
        <v>0.08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136</v>
      </c>
      <c r="AU154" s="241" t="s">
        <v>86</v>
      </c>
      <c r="AV154" s="13" t="s">
        <v>86</v>
      </c>
      <c r="AW154" s="13" t="s">
        <v>32</v>
      </c>
      <c r="AX154" s="13" t="s">
        <v>76</v>
      </c>
      <c r="AY154" s="241" t="s">
        <v>127</v>
      </c>
    </row>
    <row r="155" spans="1:51" s="13" customFormat="1" ht="12">
      <c r="A155" s="13"/>
      <c r="B155" s="230"/>
      <c r="C155" s="231"/>
      <c r="D155" s="232" t="s">
        <v>136</v>
      </c>
      <c r="E155" s="233" t="s">
        <v>1</v>
      </c>
      <c r="F155" s="234" t="s">
        <v>188</v>
      </c>
      <c r="G155" s="231"/>
      <c r="H155" s="235">
        <v>6.624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136</v>
      </c>
      <c r="AU155" s="241" t="s">
        <v>86</v>
      </c>
      <c r="AV155" s="13" t="s">
        <v>86</v>
      </c>
      <c r="AW155" s="13" t="s">
        <v>32</v>
      </c>
      <c r="AX155" s="13" t="s">
        <v>76</v>
      </c>
      <c r="AY155" s="241" t="s">
        <v>127</v>
      </c>
    </row>
    <row r="156" spans="1:51" s="14" customFormat="1" ht="12">
      <c r="A156" s="14"/>
      <c r="B156" s="242"/>
      <c r="C156" s="243"/>
      <c r="D156" s="232" t="s">
        <v>136</v>
      </c>
      <c r="E156" s="244" t="s">
        <v>1</v>
      </c>
      <c r="F156" s="245" t="s">
        <v>147</v>
      </c>
      <c r="G156" s="243"/>
      <c r="H156" s="246">
        <v>10.414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136</v>
      </c>
      <c r="AU156" s="252" t="s">
        <v>86</v>
      </c>
      <c r="AV156" s="14" t="s">
        <v>134</v>
      </c>
      <c r="AW156" s="14" t="s">
        <v>32</v>
      </c>
      <c r="AX156" s="14" t="s">
        <v>84</v>
      </c>
      <c r="AY156" s="252" t="s">
        <v>127</v>
      </c>
    </row>
    <row r="157" spans="1:65" s="2" customFormat="1" ht="24.15" customHeight="1">
      <c r="A157" s="37"/>
      <c r="B157" s="38"/>
      <c r="C157" s="217" t="s">
        <v>189</v>
      </c>
      <c r="D157" s="217" t="s">
        <v>129</v>
      </c>
      <c r="E157" s="218" t="s">
        <v>190</v>
      </c>
      <c r="F157" s="219" t="s">
        <v>191</v>
      </c>
      <c r="G157" s="220" t="s">
        <v>170</v>
      </c>
      <c r="H157" s="221">
        <v>10.414</v>
      </c>
      <c r="I157" s="222"/>
      <c r="J157" s="223">
        <f>ROUND(I157*H157,2)</f>
        <v>0</v>
      </c>
      <c r="K157" s="219" t="s">
        <v>133</v>
      </c>
      <c r="L157" s="43"/>
      <c r="M157" s="224" t="s">
        <v>1</v>
      </c>
      <c r="N157" s="225" t="s">
        <v>41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134</v>
      </c>
      <c r="AT157" s="228" t="s">
        <v>129</v>
      </c>
      <c r="AU157" s="228" t="s">
        <v>86</v>
      </c>
      <c r="AY157" s="16" t="s">
        <v>127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84</v>
      </c>
      <c r="BK157" s="229">
        <f>ROUND(I157*H157,2)</f>
        <v>0</v>
      </c>
      <c r="BL157" s="16" t="s">
        <v>134</v>
      </c>
      <c r="BM157" s="228" t="s">
        <v>192</v>
      </c>
    </row>
    <row r="158" spans="1:51" s="13" customFormat="1" ht="12">
      <c r="A158" s="13"/>
      <c r="B158" s="230"/>
      <c r="C158" s="231"/>
      <c r="D158" s="232" t="s">
        <v>136</v>
      </c>
      <c r="E158" s="233" t="s">
        <v>1</v>
      </c>
      <c r="F158" s="234" t="s">
        <v>186</v>
      </c>
      <c r="G158" s="231"/>
      <c r="H158" s="235">
        <v>3.71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136</v>
      </c>
      <c r="AU158" s="241" t="s">
        <v>86</v>
      </c>
      <c r="AV158" s="13" t="s">
        <v>86</v>
      </c>
      <c r="AW158" s="13" t="s">
        <v>32</v>
      </c>
      <c r="AX158" s="13" t="s">
        <v>76</v>
      </c>
      <c r="AY158" s="241" t="s">
        <v>127</v>
      </c>
    </row>
    <row r="159" spans="1:51" s="13" customFormat="1" ht="12">
      <c r="A159" s="13"/>
      <c r="B159" s="230"/>
      <c r="C159" s="231"/>
      <c r="D159" s="232" t="s">
        <v>136</v>
      </c>
      <c r="E159" s="233" t="s">
        <v>1</v>
      </c>
      <c r="F159" s="234" t="s">
        <v>187</v>
      </c>
      <c r="G159" s="231"/>
      <c r="H159" s="235">
        <v>0.08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136</v>
      </c>
      <c r="AU159" s="241" t="s">
        <v>86</v>
      </c>
      <c r="AV159" s="13" t="s">
        <v>86</v>
      </c>
      <c r="AW159" s="13" t="s">
        <v>32</v>
      </c>
      <c r="AX159" s="13" t="s">
        <v>76</v>
      </c>
      <c r="AY159" s="241" t="s">
        <v>127</v>
      </c>
    </row>
    <row r="160" spans="1:51" s="13" customFormat="1" ht="12">
      <c r="A160" s="13"/>
      <c r="B160" s="230"/>
      <c r="C160" s="231"/>
      <c r="D160" s="232" t="s">
        <v>136</v>
      </c>
      <c r="E160" s="233" t="s">
        <v>1</v>
      </c>
      <c r="F160" s="234" t="s">
        <v>188</v>
      </c>
      <c r="G160" s="231"/>
      <c r="H160" s="235">
        <v>6.624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136</v>
      </c>
      <c r="AU160" s="241" t="s">
        <v>86</v>
      </c>
      <c r="AV160" s="13" t="s">
        <v>86</v>
      </c>
      <c r="AW160" s="13" t="s">
        <v>32</v>
      </c>
      <c r="AX160" s="13" t="s">
        <v>76</v>
      </c>
      <c r="AY160" s="241" t="s">
        <v>127</v>
      </c>
    </row>
    <row r="161" spans="1:51" s="14" customFormat="1" ht="12">
      <c r="A161" s="14"/>
      <c r="B161" s="242"/>
      <c r="C161" s="243"/>
      <c r="D161" s="232" t="s">
        <v>136</v>
      </c>
      <c r="E161" s="244" t="s">
        <v>1</v>
      </c>
      <c r="F161" s="245" t="s">
        <v>147</v>
      </c>
      <c r="G161" s="243"/>
      <c r="H161" s="246">
        <v>10.414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136</v>
      </c>
      <c r="AU161" s="252" t="s">
        <v>86</v>
      </c>
      <c r="AV161" s="14" t="s">
        <v>134</v>
      </c>
      <c r="AW161" s="14" t="s">
        <v>32</v>
      </c>
      <c r="AX161" s="14" t="s">
        <v>84</v>
      </c>
      <c r="AY161" s="252" t="s">
        <v>127</v>
      </c>
    </row>
    <row r="162" spans="1:65" s="2" customFormat="1" ht="33" customHeight="1">
      <c r="A162" s="37"/>
      <c r="B162" s="38"/>
      <c r="C162" s="217" t="s">
        <v>193</v>
      </c>
      <c r="D162" s="217" t="s">
        <v>129</v>
      </c>
      <c r="E162" s="218" t="s">
        <v>194</v>
      </c>
      <c r="F162" s="219" t="s">
        <v>195</v>
      </c>
      <c r="G162" s="220" t="s">
        <v>159</v>
      </c>
      <c r="H162" s="221">
        <v>86</v>
      </c>
      <c r="I162" s="222"/>
      <c r="J162" s="223">
        <f>ROUND(I162*H162,2)</f>
        <v>0</v>
      </c>
      <c r="K162" s="219" t="s">
        <v>133</v>
      </c>
      <c r="L162" s="43"/>
      <c r="M162" s="224" t="s">
        <v>1</v>
      </c>
      <c r="N162" s="225" t="s">
        <v>41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134</v>
      </c>
      <c r="AT162" s="228" t="s">
        <v>129</v>
      </c>
      <c r="AU162" s="228" t="s">
        <v>86</v>
      </c>
      <c r="AY162" s="16" t="s">
        <v>127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84</v>
      </c>
      <c r="BK162" s="229">
        <f>ROUND(I162*H162,2)</f>
        <v>0</v>
      </c>
      <c r="BL162" s="16" t="s">
        <v>134</v>
      </c>
      <c r="BM162" s="228" t="s">
        <v>196</v>
      </c>
    </row>
    <row r="163" spans="1:51" s="13" customFormat="1" ht="12">
      <c r="A163" s="13"/>
      <c r="B163" s="230"/>
      <c r="C163" s="231"/>
      <c r="D163" s="232" t="s">
        <v>136</v>
      </c>
      <c r="E163" s="233" t="s">
        <v>1</v>
      </c>
      <c r="F163" s="234" t="s">
        <v>197</v>
      </c>
      <c r="G163" s="231"/>
      <c r="H163" s="235">
        <v>86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136</v>
      </c>
      <c r="AU163" s="241" t="s">
        <v>86</v>
      </c>
      <c r="AV163" s="13" t="s">
        <v>86</v>
      </c>
      <c r="AW163" s="13" t="s">
        <v>32</v>
      </c>
      <c r="AX163" s="13" t="s">
        <v>84</v>
      </c>
      <c r="AY163" s="241" t="s">
        <v>127</v>
      </c>
    </row>
    <row r="164" spans="1:65" s="2" customFormat="1" ht="33" customHeight="1">
      <c r="A164" s="37"/>
      <c r="B164" s="38"/>
      <c r="C164" s="217" t="s">
        <v>198</v>
      </c>
      <c r="D164" s="217" t="s">
        <v>129</v>
      </c>
      <c r="E164" s="218" t="s">
        <v>199</v>
      </c>
      <c r="F164" s="219" t="s">
        <v>200</v>
      </c>
      <c r="G164" s="220" t="s">
        <v>170</v>
      </c>
      <c r="H164" s="221">
        <v>585.872</v>
      </c>
      <c r="I164" s="222"/>
      <c r="J164" s="223">
        <f>ROUND(I164*H164,2)</f>
        <v>0</v>
      </c>
      <c r="K164" s="219" t="s">
        <v>133</v>
      </c>
      <c r="L164" s="43"/>
      <c r="M164" s="224" t="s">
        <v>1</v>
      </c>
      <c r="N164" s="225" t="s">
        <v>41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134</v>
      </c>
      <c r="AT164" s="228" t="s">
        <v>129</v>
      </c>
      <c r="AU164" s="228" t="s">
        <v>86</v>
      </c>
      <c r="AY164" s="16" t="s">
        <v>127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84</v>
      </c>
      <c r="BK164" s="229">
        <f>ROUND(I164*H164,2)</f>
        <v>0</v>
      </c>
      <c r="BL164" s="16" t="s">
        <v>134</v>
      </c>
      <c r="BM164" s="228" t="s">
        <v>201</v>
      </c>
    </row>
    <row r="165" spans="1:51" s="13" customFormat="1" ht="12">
      <c r="A165" s="13"/>
      <c r="B165" s="230"/>
      <c r="C165" s="231"/>
      <c r="D165" s="232" t="s">
        <v>136</v>
      </c>
      <c r="E165" s="233" t="s">
        <v>1</v>
      </c>
      <c r="F165" s="234" t="s">
        <v>202</v>
      </c>
      <c r="G165" s="231"/>
      <c r="H165" s="235">
        <v>585.872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136</v>
      </c>
      <c r="AU165" s="241" t="s">
        <v>86</v>
      </c>
      <c r="AV165" s="13" t="s">
        <v>86</v>
      </c>
      <c r="AW165" s="13" t="s">
        <v>32</v>
      </c>
      <c r="AX165" s="13" t="s">
        <v>84</v>
      </c>
      <c r="AY165" s="241" t="s">
        <v>127</v>
      </c>
    </row>
    <row r="166" spans="1:65" s="2" customFormat="1" ht="37.8" customHeight="1">
      <c r="A166" s="37"/>
      <c r="B166" s="38"/>
      <c r="C166" s="217" t="s">
        <v>203</v>
      </c>
      <c r="D166" s="217" t="s">
        <v>129</v>
      </c>
      <c r="E166" s="218" t="s">
        <v>204</v>
      </c>
      <c r="F166" s="219" t="s">
        <v>205</v>
      </c>
      <c r="G166" s="220" t="s">
        <v>170</v>
      </c>
      <c r="H166" s="221">
        <v>5858.72</v>
      </c>
      <c r="I166" s="222"/>
      <c r="J166" s="223">
        <f>ROUND(I166*H166,2)</f>
        <v>0</v>
      </c>
      <c r="K166" s="219" t="s">
        <v>133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134</v>
      </c>
      <c r="AT166" s="228" t="s">
        <v>129</v>
      </c>
      <c r="AU166" s="228" t="s">
        <v>86</v>
      </c>
      <c r="AY166" s="16" t="s">
        <v>127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134</v>
      </c>
      <c r="BM166" s="228" t="s">
        <v>206</v>
      </c>
    </row>
    <row r="167" spans="1:51" s="13" customFormat="1" ht="12">
      <c r="A167" s="13"/>
      <c r="B167" s="230"/>
      <c r="C167" s="231"/>
      <c r="D167" s="232" t="s">
        <v>136</v>
      </c>
      <c r="E167" s="233" t="s">
        <v>1</v>
      </c>
      <c r="F167" s="234" t="s">
        <v>207</v>
      </c>
      <c r="G167" s="231"/>
      <c r="H167" s="235">
        <v>5858.72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136</v>
      </c>
      <c r="AU167" s="241" t="s">
        <v>86</v>
      </c>
      <c r="AV167" s="13" t="s">
        <v>86</v>
      </c>
      <c r="AW167" s="13" t="s">
        <v>32</v>
      </c>
      <c r="AX167" s="13" t="s">
        <v>84</v>
      </c>
      <c r="AY167" s="241" t="s">
        <v>127</v>
      </c>
    </row>
    <row r="168" spans="1:65" s="2" customFormat="1" ht="24.15" customHeight="1">
      <c r="A168" s="37"/>
      <c r="B168" s="38"/>
      <c r="C168" s="217" t="s">
        <v>8</v>
      </c>
      <c r="D168" s="217" t="s">
        <v>129</v>
      </c>
      <c r="E168" s="218" t="s">
        <v>208</v>
      </c>
      <c r="F168" s="219" t="s">
        <v>209</v>
      </c>
      <c r="G168" s="220" t="s">
        <v>210</v>
      </c>
      <c r="H168" s="221">
        <v>1049.17</v>
      </c>
      <c r="I168" s="222"/>
      <c r="J168" s="223">
        <f>ROUND(I168*H168,2)</f>
        <v>0</v>
      </c>
      <c r="K168" s="219" t="s">
        <v>133</v>
      </c>
      <c r="L168" s="43"/>
      <c r="M168" s="224" t="s">
        <v>1</v>
      </c>
      <c r="N168" s="225" t="s">
        <v>41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134</v>
      </c>
      <c r="AT168" s="228" t="s">
        <v>129</v>
      </c>
      <c r="AU168" s="228" t="s">
        <v>86</v>
      </c>
      <c r="AY168" s="16" t="s">
        <v>127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84</v>
      </c>
      <c r="BK168" s="229">
        <f>ROUND(I168*H168,2)</f>
        <v>0</v>
      </c>
      <c r="BL168" s="16" t="s">
        <v>134</v>
      </c>
      <c r="BM168" s="228" t="s">
        <v>211</v>
      </c>
    </row>
    <row r="169" spans="1:51" s="13" customFormat="1" ht="12">
      <c r="A169" s="13"/>
      <c r="B169" s="230"/>
      <c r="C169" s="231"/>
      <c r="D169" s="232" t="s">
        <v>136</v>
      </c>
      <c r="E169" s="233" t="s">
        <v>1</v>
      </c>
      <c r="F169" s="234" t="s">
        <v>212</v>
      </c>
      <c r="G169" s="231"/>
      <c r="H169" s="235">
        <v>1049.17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136</v>
      </c>
      <c r="AU169" s="241" t="s">
        <v>86</v>
      </c>
      <c r="AV169" s="13" t="s">
        <v>86</v>
      </c>
      <c r="AW169" s="13" t="s">
        <v>32</v>
      </c>
      <c r="AX169" s="13" t="s">
        <v>84</v>
      </c>
      <c r="AY169" s="241" t="s">
        <v>127</v>
      </c>
    </row>
    <row r="170" spans="1:65" s="2" customFormat="1" ht="16.5" customHeight="1">
      <c r="A170" s="37"/>
      <c r="B170" s="38"/>
      <c r="C170" s="217" t="s">
        <v>213</v>
      </c>
      <c r="D170" s="217" t="s">
        <v>129</v>
      </c>
      <c r="E170" s="218" t="s">
        <v>214</v>
      </c>
      <c r="F170" s="219" t="s">
        <v>215</v>
      </c>
      <c r="G170" s="220" t="s">
        <v>170</v>
      </c>
      <c r="H170" s="221">
        <v>585.872</v>
      </c>
      <c r="I170" s="222"/>
      <c r="J170" s="223">
        <f>ROUND(I170*H170,2)</f>
        <v>0</v>
      </c>
      <c r="K170" s="219" t="s">
        <v>133</v>
      </c>
      <c r="L170" s="43"/>
      <c r="M170" s="224" t="s">
        <v>1</v>
      </c>
      <c r="N170" s="225" t="s">
        <v>41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134</v>
      </c>
      <c r="AT170" s="228" t="s">
        <v>129</v>
      </c>
      <c r="AU170" s="228" t="s">
        <v>86</v>
      </c>
      <c r="AY170" s="16" t="s">
        <v>127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84</v>
      </c>
      <c r="BK170" s="229">
        <f>ROUND(I170*H170,2)</f>
        <v>0</v>
      </c>
      <c r="BL170" s="16" t="s">
        <v>134</v>
      </c>
      <c r="BM170" s="228" t="s">
        <v>216</v>
      </c>
    </row>
    <row r="171" spans="1:65" s="2" customFormat="1" ht="24.15" customHeight="1">
      <c r="A171" s="37"/>
      <c r="B171" s="38"/>
      <c r="C171" s="217" t="s">
        <v>217</v>
      </c>
      <c r="D171" s="217" t="s">
        <v>129</v>
      </c>
      <c r="E171" s="218" t="s">
        <v>218</v>
      </c>
      <c r="F171" s="219" t="s">
        <v>219</v>
      </c>
      <c r="G171" s="220" t="s">
        <v>170</v>
      </c>
      <c r="H171" s="221">
        <v>86</v>
      </c>
      <c r="I171" s="222"/>
      <c r="J171" s="223">
        <f>ROUND(I171*H171,2)</f>
        <v>0</v>
      </c>
      <c r="K171" s="219" t="s">
        <v>133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134</v>
      </c>
      <c r="AT171" s="228" t="s">
        <v>129</v>
      </c>
      <c r="AU171" s="228" t="s">
        <v>86</v>
      </c>
      <c r="AY171" s="16" t="s">
        <v>127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134</v>
      </c>
      <c r="BM171" s="228" t="s">
        <v>220</v>
      </c>
    </row>
    <row r="172" spans="1:51" s="13" customFormat="1" ht="12">
      <c r="A172" s="13"/>
      <c r="B172" s="230"/>
      <c r="C172" s="231"/>
      <c r="D172" s="232" t="s">
        <v>136</v>
      </c>
      <c r="E172" s="233" t="s">
        <v>1</v>
      </c>
      <c r="F172" s="234" t="s">
        <v>197</v>
      </c>
      <c r="G172" s="231"/>
      <c r="H172" s="235">
        <v>86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136</v>
      </c>
      <c r="AU172" s="241" t="s">
        <v>86</v>
      </c>
      <c r="AV172" s="13" t="s">
        <v>86</v>
      </c>
      <c r="AW172" s="13" t="s">
        <v>32</v>
      </c>
      <c r="AX172" s="13" t="s">
        <v>84</v>
      </c>
      <c r="AY172" s="241" t="s">
        <v>127</v>
      </c>
    </row>
    <row r="173" spans="1:65" s="2" customFormat="1" ht="16.5" customHeight="1">
      <c r="A173" s="37"/>
      <c r="B173" s="38"/>
      <c r="C173" s="253" t="s">
        <v>221</v>
      </c>
      <c r="D173" s="253" t="s">
        <v>222</v>
      </c>
      <c r="E173" s="254" t="s">
        <v>223</v>
      </c>
      <c r="F173" s="255" t="s">
        <v>224</v>
      </c>
      <c r="G173" s="256" t="s">
        <v>210</v>
      </c>
      <c r="H173" s="257">
        <v>154.8</v>
      </c>
      <c r="I173" s="258"/>
      <c r="J173" s="259">
        <f>ROUND(I173*H173,2)</f>
        <v>0</v>
      </c>
      <c r="K173" s="255" t="s">
        <v>133</v>
      </c>
      <c r="L173" s="260"/>
      <c r="M173" s="261" t="s">
        <v>1</v>
      </c>
      <c r="N173" s="262" t="s">
        <v>41</v>
      </c>
      <c r="O173" s="90"/>
      <c r="P173" s="226">
        <f>O173*H173</f>
        <v>0</v>
      </c>
      <c r="Q173" s="226">
        <v>1</v>
      </c>
      <c r="R173" s="226">
        <f>Q173*H173</f>
        <v>154.8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167</v>
      </c>
      <c r="AT173" s="228" t="s">
        <v>222</v>
      </c>
      <c r="AU173" s="228" t="s">
        <v>86</v>
      </c>
      <c r="AY173" s="16" t="s">
        <v>127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84</v>
      </c>
      <c r="BK173" s="229">
        <f>ROUND(I173*H173,2)</f>
        <v>0</v>
      </c>
      <c r="BL173" s="16" t="s">
        <v>134</v>
      </c>
      <c r="BM173" s="228" t="s">
        <v>225</v>
      </c>
    </row>
    <row r="174" spans="1:51" s="13" customFormat="1" ht="12">
      <c r="A174" s="13"/>
      <c r="B174" s="230"/>
      <c r="C174" s="231"/>
      <c r="D174" s="232" t="s">
        <v>136</v>
      </c>
      <c r="E174" s="233" t="s">
        <v>1</v>
      </c>
      <c r="F174" s="234" t="s">
        <v>226</v>
      </c>
      <c r="G174" s="231"/>
      <c r="H174" s="235">
        <v>154.8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136</v>
      </c>
      <c r="AU174" s="241" t="s">
        <v>86</v>
      </c>
      <c r="AV174" s="13" t="s">
        <v>86</v>
      </c>
      <c r="AW174" s="13" t="s">
        <v>32</v>
      </c>
      <c r="AX174" s="13" t="s">
        <v>84</v>
      </c>
      <c r="AY174" s="241" t="s">
        <v>127</v>
      </c>
    </row>
    <row r="175" spans="1:65" s="2" customFormat="1" ht="33" customHeight="1">
      <c r="A175" s="37"/>
      <c r="B175" s="38"/>
      <c r="C175" s="217" t="s">
        <v>227</v>
      </c>
      <c r="D175" s="217" t="s">
        <v>129</v>
      </c>
      <c r="E175" s="218" t="s">
        <v>228</v>
      </c>
      <c r="F175" s="219" t="s">
        <v>229</v>
      </c>
      <c r="G175" s="220" t="s">
        <v>132</v>
      </c>
      <c r="H175" s="221">
        <v>255</v>
      </c>
      <c r="I175" s="222"/>
      <c r="J175" s="223">
        <f>ROUND(I175*H175,2)</f>
        <v>0</v>
      </c>
      <c r="K175" s="219" t="s">
        <v>1</v>
      </c>
      <c r="L175" s="43"/>
      <c r="M175" s="224" t="s">
        <v>1</v>
      </c>
      <c r="N175" s="225" t="s">
        <v>41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134</v>
      </c>
      <c r="AT175" s="228" t="s">
        <v>129</v>
      </c>
      <c r="AU175" s="228" t="s">
        <v>86</v>
      </c>
      <c r="AY175" s="16" t="s">
        <v>127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84</v>
      </c>
      <c r="BK175" s="229">
        <f>ROUND(I175*H175,2)</f>
        <v>0</v>
      </c>
      <c r="BL175" s="16" t="s">
        <v>134</v>
      </c>
      <c r="BM175" s="228" t="s">
        <v>230</v>
      </c>
    </row>
    <row r="176" spans="1:51" s="13" customFormat="1" ht="12">
      <c r="A176" s="13"/>
      <c r="B176" s="230"/>
      <c r="C176" s="231"/>
      <c r="D176" s="232" t="s">
        <v>136</v>
      </c>
      <c r="E176" s="233" t="s">
        <v>1</v>
      </c>
      <c r="F176" s="234" t="s">
        <v>231</v>
      </c>
      <c r="G176" s="231"/>
      <c r="H176" s="235">
        <v>255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136</v>
      </c>
      <c r="AU176" s="241" t="s">
        <v>86</v>
      </c>
      <c r="AV176" s="13" t="s">
        <v>86</v>
      </c>
      <c r="AW176" s="13" t="s">
        <v>32</v>
      </c>
      <c r="AX176" s="13" t="s">
        <v>84</v>
      </c>
      <c r="AY176" s="241" t="s">
        <v>127</v>
      </c>
    </row>
    <row r="177" spans="1:65" s="2" customFormat="1" ht="24.15" customHeight="1">
      <c r="A177" s="37"/>
      <c r="B177" s="38"/>
      <c r="C177" s="217" t="s">
        <v>232</v>
      </c>
      <c r="D177" s="217" t="s">
        <v>129</v>
      </c>
      <c r="E177" s="218" t="s">
        <v>233</v>
      </c>
      <c r="F177" s="219" t="s">
        <v>234</v>
      </c>
      <c r="G177" s="220" t="s">
        <v>132</v>
      </c>
      <c r="H177" s="221">
        <v>255</v>
      </c>
      <c r="I177" s="222"/>
      <c r="J177" s="223">
        <f>ROUND(I177*H177,2)</f>
        <v>0</v>
      </c>
      <c r="K177" s="219" t="s">
        <v>1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134</v>
      </c>
      <c r="AT177" s="228" t="s">
        <v>129</v>
      </c>
      <c r="AU177" s="228" t="s">
        <v>86</v>
      </c>
      <c r="AY177" s="16" t="s">
        <v>127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134</v>
      </c>
      <c r="BM177" s="228" t="s">
        <v>235</v>
      </c>
    </row>
    <row r="178" spans="1:51" s="13" customFormat="1" ht="12">
      <c r="A178" s="13"/>
      <c r="B178" s="230"/>
      <c r="C178" s="231"/>
      <c r="D178" s="232" t="s">
        <v>136</v>
      </c>
      <c r="E178" s="233" t="s">
        <v>1</v>
      </c>
      <c r="F178" s="234" t="s">
        <v>231</v>
      </c>
      <c r="G178" s="231"/>
      <c r="H178" s="235">
        <v>255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136</v>
      </c>
      <c r="AU178" s="241" t="s">
        <v>86</v>
      </c>
      <c r="AV178" s="13" t="s">
        <v>86</v>
      </c>
      <c r="AW178" s="13" t="s">
        <v>32</v>
      </c>
      <c r="AX178" s="13" t="s">
        <v>84</v>
      </c>
      <c r="AY178" s="241" t="s">
        <v>127</v>
      </c>
    </row>
    <row r="179" spans="1:65" s="2" customFormat="1" ht="16.5" customHeight="1">
      <c r="A179" s="37"/>
      <c r="B179" s="38"/>
      <c r="C179" s="253" t="s">
        <v>7</v>
      </c>
      <c r="D179" s="253" t="s">
        <v>222</v>
      </c>
      <c r="E179" s="254" t="s">
        <v>236</v>
      </c>
      <c r="F179" s="255" t="s">
        <v>237</v>
      </c>
      <c r="G179" s="256" t="s">
        <v>210</v>
      </c>
      <c r="H179" s="257">
        <v>25.5</v>
      </c>
      <c r="I179" s="258"/>
      <c r="J179" s="259">
        <f>ROUND(I179*H179,2)</f>
        <v>0</v>
      </c>
      <c r="K179" s="255" t="s">
        <v>1</v>
      </c>
      <c r="L179" s="260"/>
      <c r="M179" s="261" t="s">
        <v>1</v>
      </c>
      <c r="N179" s="262" t="s">
        <v>41</v>
      </c>
      <c r="O179" s="90"/>
      <c r="P179" s="226">
        <f>O179*H179</f>
        <v>0</v>
      </c>
      <c r="Q179" s="226">
        <v>1</v>
      </c>
      <c r="R179" s="226">
        <f>Q179*H179</f>
        <v>25.5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167</v>
      </c>
      <c r="AT179" s="228" t="s">
        <v>222</v>
      </c>
      <c r="AU179" s="228" t="s">
        <v>86</v>
      </c>
      <c r="AY179" s="16" t="s">
        <v>127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84</v>
      </c>
      <c r="BK179" s="229">
        <f>ROUND(I179*H179,2)</f>
        <v>0</v>
      </c>
      <c r="BL179" s="16" t="s">
        <v>134</v>
      </c>
      <c r="BM179" s="228" t="s">
        <v>238</v>
      </c>
    </row>
    <row r="180" spans="1:51" s="13" customFormat="1" ht="12">
      <c r="A180" s="13"/>
      <c r="B180" s="230"/>
      <c r="C180" s="231"/>
      <c r="D180" s="232" t="s">
        <v>136</v>
      </c>
      <c r="E180" s="233" t="s">
        <v>1</v>
      </c>
      <c r="F180" s="234" t="s">
        <v>239</v>
      </c>
      <c r="G180" s="231"/>
      <c r="H180" s="235">
        <v>25.5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136</v>
      </c>
      <c r="AU180" s="241" t="s">
        <v>86</v>
      </c>
      <c r="AV180" s="13" t="s">
        <v>86</v>
      </c>
      <c r="AW180" s="13" t="s">
        <v>32</v>
      </c>
      <c r="AX180" s="13" t="s">
        <v>84</v>
      </c>
      <c r="AY180" s="241" t="s">
        <v>127</v>
      </c>
    </row>
    <row r="181" spans="1:65" s="2" customFormat="1" ht="24.15" customHeight="1">
      <c r="A181" s="37"/>
      <c r="B181" s="38"/>
      <c r="C181" s="217" t="s">
        <v>240</v>
      </c>
      <c r="D181" s="217" t="s">
        <v>129</v>
      </c>
      <c r="E181" s="218" t="s">
        <v>241</v>
      </c>
      <c r="F181" s="219" t="s">
        <v>242</v>
      </c>
      <c r="G181" s="220" t="s">
        <v>132</v>
      </c>
      <c r="H181" s="221">
        <v>255</v>
      </c>
      <c r="I181" s="222"/>
      <c r="J181" s="223">
        <f>ROUND(I181*H181,2)</f>
        <v>0</v>
      </c>
      <c r="K181" s="219" t="s">
        <v>1</v>
      </c>
      <c r="L181" s="43"/>
      <c r="M181" s="224" t="s">
        <v>1</v>
      </c>
      <c r="N181" s="225" t="s">
        <v>41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134</v>
      </c>
      <c r="AT181" s="228" t="s">
        <v>129</v>
      </c>
      <c r="AU181" s="228" t="s">
        <v>86</v>
      </c>
      <c r="AY181" s="16" t="s">
        <v>127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84</v>
      </c>
      <c r="BK181" s="229">
        <f>ROUND(I181*H181,2)</f>
        <v>0</v>
      </c>
      <c r="BL181" s="16" t="s">
        <v>134</v>
      </c>
      <c r="BM181" s="228" t="s">
        <v>243</v>
      </c>
    </row>
    <row r="182" spans="1:51" s="13" customFormat="1" ht="12">
      <c r="A182" s="13"/>
      <c r="B182" s="230"/>
      <c r="C182" s="231"/>
      <c r="D182" s="232" t="s">
        <v>136</v>
      </c>
      <c r="E182" s="233" t="s">
        <v>1</v>
      </c>
      <c r="F182" s="234" t="s">
        <v>231</v>
      </c>
      <c r="G182" s="231"/>
      <c r="H182" s="235">
        <v>255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136</v>
      </c>
      <c r="AU182" s="241" t="s">
        <v>86</v>
      </c>
      <c r="AV182" s="13" t="s">
        <v>86</v>
      </c>
      <c r="AW182" s="13" t="s">
        <v>32</v>
      </c>
      <c r="AX182" s="13" t="s">
        <v>84</v>
      </c>
      <c r="AY182" s="241" t="s">
        <v>127</v>
      </c>
    </row>
    <row r="183" spans="1:65" s="2" customFormat="1" ht="24.15" customHeight="1">
      <c r="A183" s="37"/>
      <c r="B183" s="38"/>
      <c r="C183" s="217" t="s">
        <v>244</v>
      </c>
      <c r="D183" s="217" t="s">
        <v>129</v>
      </c>
      <c r="E183" s="218" t="s">
        <v>245</v>
      </c>
      <c r="F183" s="219" t="s">
        <v>246</v>
      </c>
      <c r="G183" s="220" t="s">
        <v>132</v>
      </c>
      <c r="H183" s="221">
        <v>742</v>
      </c>
      <c r="I183" s="222"/>
      <c r="J183" s="223">
        <f>ROUND(I183*H183,2)</f>
        <v>0</v>
      </c>
      <c r="K183" s="219" t="s">
        <v>133</v>
      </c>
      <c r="L183" s="43"/>
      <c r="M183" s="224" t="s">
        <v>1</v>
      </c>
      <c r="N183" s="225" t="s">
        <v>41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134</v>
      </c>
      <c r="AT183" s="228" t="s">
        <v>129</v>
      </c>
      <c r="AU183" s="228" t="s">
        <v>86</v>
      </c>
      <c r="AY183" s="16" t="s">
        <v>127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134</v>
      </c>
      <c r="BM183" s="228" t="s">
        <v>247</v>
      </c>
    </row>
    <row r="184" spans="1:51" s="13" customFormat="1" ht="12">
      <c r="A184" s="13"/>
      <c r="B184" s="230"/>
      <c r="C184" s="231"/>
      <c r="D184" s="232" t="s">
        <v>136</v>
      </c>
      <c r="E184" s="233" t="s">
        <v>1</v>
      </c>
      <c r="F184" s="234" t="s">
        <v>248</v>
      </c>
      <c r="G184" s="231"/>
      <c r="H184" s="235">
        <v>742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136</v>
      </c>
      <c r="AU184" s="241" t="s">
        <v>86</v>
      </c>
      <c r="AV184" s="13" t="s">
        <v>86</v>
      </c>
      <c r="AW184" s="13" t="s">
        <v>32</v>
      </c>
      <c r="AX184" s="13" t="s">
        <v>84</v>
      </c>
      <c r="AY184" s="241" t="s">
        <v>127</v>
      </c>
    </row>
    <row r="185" spans="1:65" s="2" customFormat="1" ht="24.15" customHeight="1">
      <c r="A185" s="37"/>
      <c r="B185" s="38"/>
      <c r="C185" s="217" t="s">
        <v>249</v>
      </c>
      <c r="D185" s="217" t="s">
        <v>129</v>
      </c>
      <c r="E185" s="218" t="s">
        <v>250</v>
      </c>
      <c r="F185" s="219" t="s">
        <v>251</v>
      </c>
      <c r="G185" s="220" t="s">
        <v>132</v>
      </c>
      <c r="H185" s="221">
        <v>255</v>
      </c>
      <c r="I185" s="222"/>
      <c r="J185" s="223">
        <f>ROUND(I185*H185,2)</f>
        <v>0</v>
      </c>
      <c r="K185" s="219" t="s">
        <v>1</v>
      </c>
      <c r="L185" s="43"/>
      <c r="M185" s="224" t="s">
        <v>1</v>
      </c>
      <c r="N185" s="225" t="s">
        <v>41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134</v>
      </c>
      <c r="AT185" s="228" t="s">
        <v>129</v>
      </c>
      <c r="AU185" s="228" t="s">
        <v>86</v>
      </c>
      <c r="AY185" s="16" t="s">
        <v>127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84</v>
      </c>
      <c r="BK185" s="229">
        <f>ROUND(I185*H185,2)</f>
        <v>0</v>
      </c>
      <c r="BL185" s="16" t="s">
        <v>134</v>
      </c>
      <c r="BM185" s="228" t="s">
        <v>252</v>
      </c>
    </row>
    <row r="186" spans="1:51" s="13" customFormat="1" ht="12">
      <c r="A186" s="13"/>
      <c r="B186" s="230"/>
      <c r="C186" s="231"/>
      <c r="D186" s="232" t="s">
        <v>136</v>
      </c>
      <c r="E186" s="233" t="s">
        <v>1</v>
      </c>
      <c r="F186" s="234" t="s">
        <v>231</v>
      </c>
      <c r="G186" s="231"/>
      <c r="H186" s="235">
        <v>255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136</v>
      </c>
      <c r="AU186" s="241" t="s">
        <v>86</v>
      </c>
      <c r="AV186" s="13" t="s">
        <v>86</v>
      </c>
      <c r="AW186" s="13" t="s">
        <v>32</v>
      </c>
      <c r="AX186" s="13" t="s">
        <v>84</v>
      </c>
      <c r="AY186" s="241" t="s">
        <v>127</v>
      </c>
    </row>
    <row r="187" spans="1:65" s="2" customFormat="1" ht="33" customHeight="1">
      <c r="A187" s="37"/>
      <c r="B187" s="38"/>
      <c r="C187" s="217" t="s">
        <v>253</v>
      </c>
      <c r="D187" s="217" t="s">
        <v>129</v>
      </c>
      <c r="E187" s="218" t="s">
        <v>254</v>
      </c>
      <c r="F187" s="219" t="s">
        <v>255</v>
      </c>
      <c r="G187" s="220" t="s">
        <v>132</v>
      </c>
      <c r="H187" s="221">
        <v>255</v>
      </c>
      <c r="I187" s="222"/>
      <c r="J187" s="223">
        <f>ROUND(I187*H187,2)</f>
        <v>0</v>
      </c>
      <c r="K187" s="219" t="s">
        <v>1</v>
      </c>
      <c r="L187" s="43"/>
      <c r="M187" s="224" t="s">
        <v>1</v>
      </c>
      <c r="N187" s="225" t="s">
        <v>41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134</v>
      </c>
      <c r="AT187" s="228" t="s">
        <v>129</v>
      </c>
      <c r="AU187" s="228" t="s">
        <v>86</v>
      </c>
      <c r="AY187" s="16" t="s">
        <v>127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84</v>
      </c>
      <c r="BK187" s="229">
        <f>ROUND(I187*H187,2)</f>
        <v>0</v>
      </c>
      <c r="BL187" s="16" t="s">
        <v>134</v>
      </c>
      <c r="BM187" s="228" t="s">
        <v>256</v>
      </c>
    </row>
    <row r="188" spans="1:51" s="13" customFormat="1" ht="12">
      <c r="A188" s="13"/>
      <c r="B188" s="230"/>
      <c r="C188" s="231"/>
      <c r="D188" s="232" t="s">
        <v>136</v>
      </c>
      <c r="E188" s="233" t="s">
        <v>1</v>
      </c>
      <c r="F188" s="234" t="s">
        <v>257</v>
      </c>
      <c r="G188" s="231"/>
      <c r="H188" s="235">
        <v>255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136</v>
      </c>
      <c r="AU188" s="241" t="s">
        <v>86</v>
      </c>
      <c r="AV188" s="13" t="s">
        <v>86</v>
      </c>
      <c r="AW188" s="13" t="s">
        <v>32</v>
      </c>
      <c r="AX188" s="13" t="s">
        <v>84</v>
      </c>
      <c r="AY188" s="241" t="s">
        <v>127</v>
      </c>
    </row>
    <row r="189" spans="1:65" s="2" customFormat="1" ht="16.5" customHeight="1">
      <c r="A189" s="37"/>
      <c r="B189" s="38"/>
      <c r="C189" s="217" t="s">
        <v>258</v>
      </c>
      <c r="D189" s="217" t="s">
        <v>129</v>
      </c>
      <c r="E189" s="218" t="s">
        <v>259</v>
      </c>
      <c r="F189" s="219" t="s">
        <v>260</v>
      </c>
      <c r="G189" s="220" t="s">
        <v>132</v>
      </c>
      <c r="H189" s="221">
        <v>255</v>
      </c>
      <c r="I189" s="222"/>
      <c r="J189" s="223">
        <f>ROUND(I189*H189,2)</f>
        <v>0</v>
      </c>
      <c r="K189" s="219" t="s">
        <v>1</v>
      </c>
      <c r="L189" s="43"/>
      <c r="M189" s="224" t="s">
        <v>1</v>
      </c>
      <c r="N189" s="225" t="s">
        <v>41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134</v>
      </c>
      <c r="AT189" s="228" t="s">
        <v>129</v>
      </c>
      <c r="AU189" s="228" t="s">
        <v>86</v>
      </c>
      <c r="AY189" s="16" t="s">
        <v>127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84</v>
      </c>
      <c r="BK189" s="229">
        <f>ROUND(I189*H189,2)</f>
        <v>0</v>
      </c>
      <c r="BL189" s="16" t="s">
        <v>134</v>
      </c>
      <c r="BM189" s="228" t="s">
        <v>261</v>
      </c>
    </row>
    <row r="190" spans="1:51" s="13" customFormat="1" ht="12">
      <c r="A190" s="13"/>
      <c r="B190" s="230"/>
      <c r="C190" s="231"/>
      <c r="D190" s="232" t="s">
        <v>136</v>
      </c>
      <c r="E190" s="233" t="s">
        <v>1</v>
      </c>
      <c r="F190" s="234" t="s">
        <v>231</v>
      </c>
      <c r="G190" s="231"/>
      <c r="H190" s="235">
        <v>255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136</v>
      </c>
      <c r="AU190" s="241" t="s">
        <v>86</v>
      </c>
      <c r="AV190" s="13" t="s">
        <v>86</v>
      </c>
      <c r="AW190" s="13" t="s">
        <v>32</v>
      </c>
      <c r="AX190" s="13" t="s">
        <v>84</v>
      </c>
      <c r="AY190" s="241" t="s">
        <v>127</v>
      </c>
    </row>
    <row r="191" spans="1:65" s="2" customFormat="1" ht="16.5" customHeight="1">
      <c r="A191" s="37"/>
      <c r="B191" s="38"/>
      <c r="C191" s="253" t="s">
        <v>262</v>
      </c>
      <c r="D191" s="253" t="s">
        <v>222</v>
      </c>
      <c r="E191" s="254" t="s">
        <v>263</v>
      </c>
      <c r="F191" s="255" t="s">
        <v>264</v>
      </c>
      <c r="G191" s="256" t="s">
        <v>265</v>
      </c>
      <c r="H191" s="257">
        <v>5.1</v>
      </c>
      <c r="I191" s="258"/>
      <c r="J191" s="259">
        <f>ROUND(I191*H191,2)</f>
        <v>0</v>
      </c>
      <c r="K191" s="255" t="s">
        <v>1</v>
      </c>
      <c r="L191" s="260"/>
      <c r="M191" s="261" t="s">
        <v>1</v>
      </c>
      <c r="N191" s="262" t="s">
        <v>41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167</v>
      </c>
      <c r="AT191" s="228" t="s">
        <v>222</v>
      </c>
      <c r="AU191" s="228" t="s">
        <v>86</v>
      </c>
      <c r="AY191" s="16" t="s">
        <v>127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84</v>
      </c>
      <c r="BK191" s="229">
        <f>ROUND(I191*H191,2)</f>
        <v>0</v>
      </c>
      <c r="BL191" s="16" t="s">
        <v>134</v>
      </c>
      <c r="BM191" s="228" t="s">
        <v>266</v>
      </c>
    </row>
    <row r="192" spans="1:51" s="13" customFormat="1" ht="12">
      <c r="A192" s="13"/>
      <c r="B192" s="230"/>
      <c r="C192" s="231"/>
      <c r="D192" s="232" t="s">
        <v>136</v>
      </c>
      <c r="E192" s="233" t="s">
        <v>1</v>
      </c>
      <c r="F192" s="234" t="s">
        <v>267</v>
      </c>
      <c r="G192" s="231"/>
      <c r="H192" s="235">
        <v>5.1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136</v>
      </c>
      <c r="AU192" s="241" t="s">
        <v>86</v>
      </c>
      <c r="AV192" s="13" t="s">
        <v>86</v>
      </c>
      <c r="AW192" s="13" t="s">
        <v>32</v>
      </c>
      <c r="AX192" s="13" t="s">
        <v>84</v>
      </c>
      <c r="AY192" s="241" t="s">
        <v>127</v>
      </c>
    </row>
    <row r="193" spans="1:65" s="2" customFormat="1" ht="16.5" customHeight="1">
      <c r="A193" s="37"/>
      <c r="B193" s="38"/>
      <c r="C193" s="253" t="s">
        <v>268</v>
      </c>
      <c r="D193" s="253" t="s">
        <v>222</v>
      </c>
      <c r="E193" s="254" t="s">
        <v>269</v>
      </c>
      <c r="F193" s="255" t="s">
        <v>270</v>
      </c>
      <c r="G193" s="256" t="s">
        <v>170</v>
      </c>
      <c r="H193" s="257">
        <v>13.132999999999997</v>
      </c>
      <c r="I193" s="258"/>
      <c r="J193" s="259">
        <f>ROUND(I193*H193,2)</f>
        <v>0</v>
      </c>
      <c r="K193" s="255" t="s">
        <v>1</v>
      </c>
      <c r="L193" s="260"/>
      <c r="M193" s="261" t="s">
        <v>1</v>
      </c>
      <c r="N193" s="262" t="s">
        <v>41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167</v>
      </c>
      <c r="AT193" s="228" t="s">
        <v>222</v>
      </c>
      <c r="AU193" s="228" t="s">
        <v>86</v>
      </c>
      <c r="AY193" s="16" t="s">
        <v>127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84</v>
      </c>
      <c r="BK193" s="229">
        <f>ROUND(I193*H193,2)</f>
        <v>0</v>
      </c>
      <c r="BL193" s="16" t="s">
        <v>134</v>
      </c>
      <c r="BM193" s="228" t="s">
        <v>271</v>
      </c>
    </row>
    <row r="194" spans="1:51" s="13" customFormat="1" ht="12">
      <c r="A194" s="13"/>
      <c r="B194" s="230"/>
      <c r="C194" s="231"/>
      <c r="D194" s="232" t="s">
        <v>136</v>
      </c>
      <c r="E194" s="233" t="s">
        <v>1</v>
      </c>
      <c r="F194" s="234" t="s">
        <v>272</v>
      </c>
      <c r="G194" s="231"/>
      <c r="H194" s="235">
        <v>13.132999999999997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136</v>
      </c>
      <c r="AU194" s="241" t="s">
        <v>86</v>
      </c>
      <c r="AV194" s="13" t="s">
        <v>86</v>
      </c>
      <c r="AW194" s="13" t="s">
        <v>32</v>
      </c>
      <c r="AX194" s="13" t="s">
        <v>84</v>
      </c>
      <c r="AY194" s="241" t="s">
        <v>127</v>
      </c>
    </row>
    <row r="195" spans="1:65" s="2" customFormat="1" ht="16.5" customHeight="1">
      <c r="A195" s="37"/>
      <c r="B195" s="38"/>
      <c r="C195" s="253" t="s">
        <v>273</v>
      </c>
      <c r="D195" s="253" t="s">
        <v>222</v>
      </c>
      <c r="E195" s="254" t="s">
        <v>274</v>
      </c>
      <c r="F195" s="255" t="s">
        <v>275</v>
      </c>
      <c r="G195" s="256" t="s">
        <v>276</v>
      </c>
      <c r="H195" s="257">
        <v>0.51</v>
      </c>
      <c r="I195" s="258"/>
      <c r="J195" s="259">
        <f>ROUND(I195*H195,2)</f>
        <v>0</v>
      </c>
      <c r="K195" s="255" t="s">
        <v>1</v>
      </c>
      <c r="L195" s="260"/>
      <c r="M195" s="261" t="s">
        <v>1</v>
      </c>
      <c r="N195" s="262" t="s">
        <v>41</v>
      </c>
      <c r="O195" s="90"/>
      <c r="P195" s="226">
        <f>O195*H195</f>
        <v>0</v>
      </c>
      <c r="Q195" s="226">
        <v>0.001</v>
      </c>
      <c r="R195" s="226">
        <f>Q195*H195</f>
        <v>0.00051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167</v>
      </c>
      <c r="AT195" s="228" t="s">
        <v>222</v>
      </c>
      <c r="AU195" s="228" t="s">
        <v>86</v>
      </c>
      <c r="AY195" s="16" t="s">
        <v>127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84</v>
      </c>
      <c r="BK195" s="229">
        <f>ROUND(I195*H195,2)</f>
        <v>0</v>
      </c>
      <c r="BL195" s="16" t="s">
        <v>134</v>
      </c>
      <c r="BM195" s="228" t="s">
        <v>277</v>
      </c>
    </row>
    <row r="196" spans="1:51" s="13" customFormat="1" ht="12">
      <c r="A196" s="13"/>
      <c r="B196" s="230"/>
      <c r="C196" s="231"/>
      <c r="D196" s="232" t="s">
        <v>136</v>
      </c>
      <c r="E196" s="233" t="s">
        <v>1</v>
      </c>
      <c r="F196" s="234" t="s">
        <v>278</v>
      </c>
      <c r="G196" s="231"/>
      <c r="H196" s="235">
        <v>0.51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136</v>
      </c>
      <c r="AU196" s="241" t="s">
        <v>86</v>
      </c>
      <c r="AV196" s="13" t="s">
        <v>86</v>
      </c>
      <c r="AW196" s="13" t="s">
        <v>32</v>
      </c>
      <c r="AX196" s="13" t="s">
        <v>84</v>
      </c>
      <c r="AY196" s="241" t="s">
        <v>127</v>
      </c>
    </row>
    <row r="197" spans="1:65" s="2" customFormat="1" ht="24.15" customHeight="1">
      <c r="A197" s="37"/>
      <c r="B197" s="38"/>
      <c r="C197" s="217" t="s">
        <v>279</v>
      </c>
      <c r="D197" s="217" t="s">
        <v>129</v>
      </c>
      <c r="E197" s="218" t="s">
        <v>280</v>
      </c>
      <c r="F197" s="219" t="s">
        <v>281</v>
      </c>
      <c r="G197" s="220" t="s">
        <v>282</v>
      </c>
      <c r="H197" s="221">
        <v>5</v>
      </c>
      <c r="I197" s="222"/>
      <c r="J197" s="223">
        <f>ROUND(I197*H197,2)</f>
        <v>0</v>
      </c>
      <c r="K197" s="219" t="s">
        <v>1</v>
      </c>
      <c r="L197" s="43"/>
      <c r="M197" s="224" t="s">
        <v>1</v>
      </c>
      <c r="N197" s="225" t="s">
        <v>41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134</v>
      </c>
      <c r="AT197" s="228" t="s">
        <v>129</v>
      </c>
      <c r="AU197" s="228" t="s">
        <v>86</v>
      </c>
      <c r="AY197" s="16" t="s">
        <v>127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84</v>
      </c>
      <c r="BK197" s="229">
        <f>ROUND(I197*H197,2)</f>
        <v>0</v>
      </c>
      <c r="BL197" s="16" t="s">
        <v>134</v>
      </c>
      <c r="BM197" s="228" t="s">
        <v>283</v>
      </c>
    </row>
    <row r="198" spans="1:47" s="2" customFormat="1" ht="12">
      <c r="A198" s="37"/>
      <c r="B198" s="38"/>
      <c r="C198" s="39"/>
      <c r="D198" s="232" t="s">
        <v>284</v>
      </c>
      <c r="E198" s="39"/>
      <c r="F198" s="263" t="s">
        <v>285</v>
      </c>
      <c r="G198" s="39"/>
      <c r="H198" s="39"/>
      <c r="I198" s="264"/>
      <c r="J198" s="39"/>
      <c r="K198" s="39"/>
      <c r="L198" s="43"/>
      <c r="M198" s="265"/>
      <c r="N198" s="266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284</v>
      </c>
      <c r="AU198" s="16" t="s">
        <v>86</v>
      </c>
    </row>
    <row r="199" spans="1:65" s="2" customFormat="1" ht="24.15" customHeight="1">
      <c r="A199" s="37"/>
      <c r="B199" s="38"/>
      <c r="C199" s="217" t="s">
        <v>286</v>
      </c>
      <c r="D199" s="217" t="s">
        <v>129</v>
      </c>
      <c r="E199" s="218" t="s">
        <v>287</v>
      </c>
      <c r="F199" s="219" t="s">
        <v>288</v>
      </c>
      <c r="G199" s="220" t="s">
        <v>132</v>
      </c>
      <c r="H199" s="221">
        <v>35</v>
      </c>
      <c r="I199" s="222"/>
      <c r="J199" s="223">
        <f>ROUND(I199*H199,2)</f>
        <v>0</v>
      </c>
      <c r="K199" s="219" t="s">
        <v>1</v>
      </c>
      <c r="L199" s="43"/>
      <c r="M199" s="224" t="s">
        <v>1</v>
      </c>
      <c r="N199" s="225" t="s">
        <v>41</v>
      </c>
      <c r="O199" s="90"/>
      <c r="P199" s="226">
        <f>O199*H199</f>
        <v>0</v>
      </c>
      <c r="Q199" s="226">
        <v>8E-05</v>
      </c>
      <c r="R199" s="226">
        <f>Q199*H199</f>
        <v>0.0028000000000000004</v>
      </c>
      <c r="S199" s="226">
        <v>0.23</v>
      </c>
      <c r="T199" s="227">
        <f>S199*H199</f>
        <v>8.05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134</v>
      </c>
      <c r="AT199" s="228" t="s">
        <v>129</v>
      </c>
      <c r="AU199" s="228" t="s">
        <v>86</v>
      </c>
      <c r="AY199" s="16" t="s">
        <v>127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84</v>
      </c>
      <c r="BK199" s="229">
        <f>ROUND(I199*H199,2)</f>
        <v>0</v>
      </c>
      <c r="BL199" s="16" t="s">
        <v>134</v>
      </c>
      <c r="BM199" s="228" t="s">
        <v>289</v>
      </c>
    </row>
    <row r="200" spans="1:51" s="13" customFormat="1" ht="12">
      <c r="A200" s="13"/>
      <c r="B200" s="230"/>
      <c r="C200" s="231"/>
      <c r="D200" s="232" t="s">
        <v>136</v>
      </c>
      <c r="E200" s="233" t="s">
        <v>1</v>
      </c>
      <c r="F200" s="234" t="s">
        <v>290</v>
      </c>
      <c r="G200" s="231"/>
      <c r="H200" s="235">
        <v>35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136</v>
      </c>
      <c r="AU200" s="241" t="s">
        <v>86</v>
      </c>
      <c r="AV200" s="13" t="s">
        <v>86</v>
      </c>
      <c r="AW200" s="13" t="s">
        <v>32</v>
      </c>
      <c r="AX200" s="13" t="s">
        <v>84</v>
      </c>
      <c r="AY200" s="241" t="s">
        <v>127</v>
      </c>
    </row>
    <row r="201" spans="1:63" s="12" customFormat="1" ht="22.8" customHeight="1">
      <c r="A201" s="12"/>
      <c r="B201" s="201"/>
      <c r="C201" s="202"/>
      <c r="D201" s="203" t="s">
        <v>75</v>
      </c>
      <c r="E201" s="215" t="s">
        <v>86</v>
      </c>
      <c r="F201" s="215" t="s">
        <v>291</v>
      </c>
      <c r="G201" s="202"/>
      <c r="H201" s="202"/>
      <c r="I201" s="205"/>
      <c r="J201" s="216">
        <f>BK201</f>
        <v>0</v>
      </c>
      <c r="K201" s="202"/>
      <c r="L201" s="207"/>
      <c r="M201" s="208"/>
      <c r="N201" s="209"/>
      <c r="O201" s="209"/>
      <c r="P201" s="210">
        <f>SUM(P202:P203)</f>
        <v>0</v>
      </c>
      <c r="Q201" s="209"/>
      <c r="R201" s="210">
        <f>SUM(R202:R203)</f>
        <v>17.60334</v>
      </c>
      <c r="S201" s="209"/>
      <c r="T201" s="21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84</v>
      </c>
      <c r="AT201" s="213" t="s">
        <v>75</v>
      </c>
      <c r="AU201" s="213" t="s">
        <v>84</v>
      </c>
      <c r="AY201" s="212" t="s">
        <v>127</v>
      </c>
      <c r="BK201" s="214">
        <f>SUM(BK202:BK203)</f>
        <v>0</v>
      </c>
    </row>
    <row r="202" spans="1:65" s="2" customFormat="1" ht="37.8" customHeight="1">
      <c r="A202" s="37"/>
      <c r="B202" s="38"/>
      <c r="C202" s="217" t="s">
        <v>292</v>
      </c>
      <c r="D202" s="217" t="s">
        <v>129</v>
      </c>
      <c r="E202" s="218" t="s">
        <v>293</v>
      </c>
      <c r="F202" s="219" t="s">
        <v>294</v>
      </c>
      <c r="G202" s="220" t="s">
        <v>159</v>
      </c>
      <c r="H202" s="221">
        <v>86</v>
      </c>
      <c r="I202" s="222"/>
      <c r="J202" s="223">
        <f>ROUND(I202*H202,2)</f>
        <v>0</v>
      </c>
      <c r="K202" s="219" t="s">
        <v>133</v>
      </c>
      <c r="L202" s="43"/>
      <c r="M202" s="224" t="s">
        <v>1</v>
      </c>
      <c r="N202" s="225" t="s">
        <v>41</v>
      </c>
      <c r="O202" s="90"/>
      <c r="P202" s="226">
        <f>O202*H202</f>
        <v>0</v>
      </c>
      <c r="Q202" s="226">
        <v>0.20469</v>
      </c>
      <c r="R202" s="226">
        <f>Q202*H202</f>
        <v>17.60334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134</v>
      </c>
      <c r="AT202" s="228" t="s">
        <v>129</v>
      </c>
      <c r="AU202" s="228" t="s">
        <v>86</v>
      </c>
      <c r="AY202" s="16" t="s">
        <v>127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84</v>
      </c>
      <c r="BK202" s="229">
        <f>ROUND(I202*H202,2)</f>
        <v>0</v>
      </c>
      <c r="BL202" s="16" t="s">
        <v>134</v>
      </c>
      <c r="BM202" s="228" t="s">
        <v>295</v>
      </c>
    </row>
    <row r="203" spans="1:51" s="13" customFormat="1" ht="12">
      <c r="A203" s="13"/>
      <c r="B203" s="230"/>
      <c r="C203" s="231"/>
      <c r="D203" s="232" t="s">
        <v>136</v>
      </c>
      <c r="E203" s="233" t="s">
        <v>1</v>
      </c>
      <c r="F203" s="234" t="s">
        <v>197</v>
      </c>
      <c r="G203" s="231"/>
      <c r="H203" s="235">
        <v>86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136</v>
      </c>
      <c r="AU203" s="241" t="s">
        <v>86</v>
      </c>
      <c r="AV203" s="13" t="s">
        <v>86</v>
      </c>
      <c r="AW203" s="13" t="s">
        <v>32</v>
      </c>
      <c r="AX203" s="13" t="s">
        <v>84</v>
      </c>
      <c r="AY203" s="241" t="s">
        <v>127</v>
      </c>
    </row>
    <row r="204" spans="1:63" s="12" customFormat="1" ht="22.8" customHeight="1">
      <c r="A204" s="12"/>
      <c r="B204" s="201"/>
      <c r="C204" s="202"/>
      <c r="D204" s="203" t="s">
        <v>75</v>
      </c>
      <c r="E204" s="215" t="s">
        <v>152</v>
      </c>
      <c r="F204" s="215" t="s">
        <v>296</v>
      </c>
      <c r="G204" s="202"/>
      <c r="H204" s="202"/>
      <c r="I204" s="205"/>
      <c r="J204" s="216">
        <f>BK204</f>
        <v>0</v>
      </c>
      <c r="K204" s="202"/>
      <c r="L204" s="207"/>
      <c r="M204" s="208"/>
      <c r="N204" s="209"/>
      <c r="O204" s="209"/>
      <c r="P204" s="210">
        <f>SUM(P205:P256)</f>
        <v>0</v>
      </c>
      <c r="Q204" s="209"/>
      <c r="R204" s="210">
        <f>SUM(R205:R256)</f>
        <v>151.19061999999997</v>
      </c>
      <c r="S204" s="209"/>
      <c r="T204" s="211">
        <f>SUM(T205:T256)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2" t="s">
        <v>84</v>
      </c>
      <c r="AT204" s="213" t="s">
        <v>75</v>
      </c>
      <c r="AU204" s="213" t="s">
        <v>84</v>
      </c>
      <c r="AY204" s="212" t="s">
        <v>127</v>
      </c>
      <c r="BK204" s="214">
        <f>SUM(BK205:BK256)</f>
        <v>0</v>
      </c>
    </row>
    <row r="205" spans="1:65" s="2" customFormat="1" ht="21.75" customHeight="1">
      <c r="A205" s="37"/>
      <c r="B205" s="38"/>
      <c r="C205" s="217" t="s">
        <v>297</v>
      </c>
      <c r="D205" s="217" t="s">
        <v>129</v>
      </c>
      <c r="E205" s="218" t="s">
        <v>298</v>
      </c>
      <c r="F205" s="219" t="s">
        <v>299</v>
      </c>
      <c r="G205" s="220" t="s">
        <v>132</v>
      </c>
      <c r="H205" s="221">
        <v>20</v>
      </c>
      <c r="I205" s="222"/>
      <c r="J205" s="223">
        <f>ROUND(I205*H205,2)</f>
        <v>0</v>
      </c>
      <c r="K205" s="219" t="s">
        <v>133</v>
      </c>
      <c r="L205" s="43"/>
      <c r="M205" s="224" t="s">
        <v>1</v>
      </c>
      <c r="N205" s="225" t="s">
        <v>41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134</v>
      </c>
      <c r="AT205" s="228" t="s">
        <v>129</v>
      </c>
      <c r="AU205" s="228" t="s">
        <v>86</v>
      </c>
      <c r="AY205" s="16" t="s">
        <v>127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84</v>
      </c>
      <c r="BK205" s="229">
        <f>ROUND(I205*H205,2)</f>
        <v>0</v>
      </c>
      <c r="BL205" s="16" t="s">
        <v>134</v>
      </c>
      <c r="BM205" s="228" t="s">
        <v>300</v>
      </c>
    </row>
    <row r="206" spans="1:51" s="13" customFormat="1" ht="12">
      <c r="A206" s="13"/>
      <c r="B206" s="230"/>
      <c r="C206" s="231"/>
      <c r="D206" s="232" t="s">
        <v>136</v>
      </c>
      <c r="E206" s="233" t="s">
        <v>1</v>
      </c>
      <c r="F206" s="234" t="s">
        <v>301</v>
      </c>
      <c r="G206" s="231"/>
      <c r="H206" s="235">
        <v>20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136</v>
      </c>
      <c r="AU206" s="241" t="s">
        <v>86</v>
      </c>
      <c r="AV206" s="13" t="s">
        <v>86</v>
      </c>
      <c r="AW206" s="13" t="s">
        <v>32</v>
      </c>
      <c r="AX206" s="13" t="s">
        <v>84</v>
      </c>
      <c r="AY206" s="241" t="s">
        <v>127</v>
      </c>
    </row>
    <row r="207" spans="1:65" s="2" customFormat="1" ht="21.75" customHeight="1">
      <c r="A207" s="37"/>
      <c r="B207" s="38"/>
      <c r="C207" s="217" t="s">
        <v>302</v>
      </c>
      <c r="D207" s="217" t="s">
        <v>129</v>
      </c>
      <c r="E207" s="218" t="s">
        <v>303</v>
      </c>
      <c r="F207" s="219" t="s">
        <v>304</v>
      </c>
      <c r="G207" s="220" t="s">
        <v>132</v>
      </c>
      <c r="H207" s="221">
        <v>690</v>
      </c>
      <c r="I207" s="222"/>
      <c r="J207" s="223">
        <f>ROUND(I207*H207,2)</f>
        <v>0</v>
      </c>
      <c r="K207" s="219" t="s">
        <v>133</v>
      </c>
      <c r="L207" s="43"/>
      <c r="M207" s="224" t="s">
        <v>1</v>
      </c>
      <c r="N207" s="225" t="s">
        <v>41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134</v>
      </c>
      <c r="AT207" s="228" t="s">
        <v>129</v>
      </c>
      <c r="AU207" s="228" t="s">
        <v>86</v>
      </c>
      <c r="AY207" s="16" t="s">
        <v>127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84</v>
      </c>
      <c r="BK207" s="229">
        <f>ROUND(I207*H207,2)</f>
        <v>0</v>
      </c>
      <c r="BL207" s="16" t="s">
        <v>134</v>
      </c>
      <c r="BM207" s="228" t="s">
        <v>305</v>
      </c>
    </row>
    <row r="208" spans="1:51" s="13" customFormat="1" ht="12">
      <c r="A208" s="13"/>
      <c r="B208" s="230"/>
      <c r="C208" s="231"/>
      <c r="D208" s="232" t="s">
        <v>136</v>
      </c>
      <c r="E208" s="233" t="s">
        <v>1</v>
      </c>
      <c r="F208" s="234" t="s">
        <v>306</v>
      </c>
      <c r="G208" s="231"/>
      <c r="H208" s="235">
        <v>370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136</v>
      </c>
      <c r="AU208" s="241" t="s">
        <v>86</v>
      </c>
      <c r="AV208" s="13" t="s">
        <v>86</v>
      </c>
      <c r="AW208" s="13" t="s">
        <v>32</v>
      </c>
      <c r="AX208" s="13" t="s">
        <v>76</v>
      </c>
      <c r="AY208" s="241" t="s">
        <v>127</v>
      </c>
    </row>
    <row r="209" spans="1:51" s="13" customFormat="1" ht="12">
      <c r="A209" s="13"/>
      <c r="B209" s="230"/>
      <c r="C209" s="231"/>
      <c r="D209" s="232" t="s">
        <v>136</v>
      </c>
      <c r="E209" s="233" t="s">
        <v>1</v>
      </c>
      <c r="F209" s="234" t="s">
        <v>307</v>
      </c>
      <c r="G209" s="231"/>
      <c r="H209" s="235">
        <v>32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136</v>
      </c>
      <c r="AU209" s="241" t="s">
        <v>86</v>
      </c>
      <c r="AV209" s="13" t="s">
        <v>86</v>
      </c>
      <c r="AW209" s="13" t="s">
        <v>32</v>
      </c>
      <c r="AX209" s="13" t="s">
        <v>76</v>
      </c>
      <c r="AY209" s="241" t="s">
        <v>127</v>
      </c>
    </row>
    <row r="210" spans="1:51" s="13" customFormat="1" ht="12">
      <c r="A210" s="13"/>
      <c r="B210" s="230"/>
      <c r="C210" s="231"/>
      <c r="D210" s="232" t="s">
        <v>136</v>
      </c>
      <c r="E210" s="233" t="s">
        <v>1</v>
      </c>
      <c r="F210" s="234" t="s">
        <v>308</v>
      </c>
      <c r="G210" s="231"/>
      <c r="H210" s="235">
        <v>288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136</v>
      </c>
      <c r="AU210" s="241" t="s">
        <v>86</v>
      </c>
      <c r="AV210" s="13" t="s">
        <v>86</v>
      </c>
      <c r="AW210" s="13" t="s">
        <v>32</v>
      </c>
      <c r="AX210" s="13" t="s">
        <v>76</v>
      </c>
      <c r="AY210" s="241" t="s">
        <v>127</v>
      </c>
    </row>
    <row r="211" spans="1:51" s="14" customFormat="1" ht="12">
      <c r="A211" s="14"/>
      <c r="B211" s="242"/>
      <c r="C211" s="243"/>
      <c r="D211" s="232" t="s">
        <v>136</v>
      </c>
      <c r="E211" s="244" t="s">
        <v>1</v>
      </c>
      <c r="F211" s="245" t="s">
        <v>147</v>
      </c>
      <c r="G211" s="243"/>
      <c r="H211" s="246">
        <v>690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136</v>
      </c>
      <c r="AU211" s="252" t="s">
        <v>86</v>
      </c>
      <c r="AV211" s="14" t="s">
        <v>134</v>
      </c>
      <c r="AW211" s="14" t="s">
        <v>32</v>
      </c>
      <c r="AX211" s="14" t="s">
        <v>84</v>
      </c>
      <c r="AY211" s="252" t="s">
        <v>127</v>
      </c>
    </row>
    <row r="212" spans="1:65" s="2" customFormat="1" ht="21.75" customHeight="1">
      <c r="A212" s="37"/>
      <c r="B212" s="38"/>
      <c r="C212" s="217" t="s">
        <v>309</v>
      </c>
      <c r="D212" s="217" t="s">
        <v>129</v>
      </c>
      <c r="E212" s="218" t="s">
        <v>310</v>
      </c>
      <c r="F212" s="219" t="s">
        <v>311</v>
      </c>
      <c r="G212" s="220" t="s">
        <v>132</v>
      </c>
      <c r="H212" s="221">
        <v>690</v>
      </c>
      <c r="I212" s="222"/>
      <c r="J212" s="223">
        <f>ROUND(I212*H212,2)</f>
        <v>0</v>
      </c>
      <c r="K212" s="219" t="s">
        <v>133</v>
      </c>
      <c r="L212" s="43"/>
      <c r="M212" s="224" t="s">
        <v>1</v>
      </c>
      <c r="N212" s="225" t="s">
        <v>41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134</v>
      </c>
      <c r="AT212" s="228" t="s">
        <v>129</v>
      </c>
      <c r="AU212" s="228" t="s">
        <v>86</v>
      </c>
      <c r="AY212" s="16" t="s">
        <v>127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84</v>
      </c>
      <c r="BK212" s="229">
        <f>ROUND(I212*H212,2)</f>
        <v>0</v>
      </c>
      <c r="BL212" s="16" t="s">
        <v>134</v>
      </c>
      <c r="BM212" s="228" t="s">
        <v>312</v>
      </c>
    </row>
    <row r="213" spans="1:51" s="13" customFormat="1" ht="12">
      <c r="A213" s="13"/>
      <c r="B213" s="230"/>
      <c r="C213" s="231"/>
      <c r="D213" s="232" t="s">
        <v>136</v>
      </c>
      <c r="E213" s="233" t="s">
        <v>1</v>
      </c>
      <c r="F213" s="234" t="s">
        <v>306</v>
      </c>
      <c r="G213" s="231"/>
      <c r="H213" s="235">
        <v>370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136</v>
      </c>
      <c r="AU213" s="241" t="s">
        <v>86</v>
      </c>
      <c r="AV213" s="13" t="s">
        <v>86</v>
      </c>
      <c r="AW213" s="13" t="s">
        <v>32</v>
      </c>
      <c r="AX213" s="13" t="s">
        <v>76</v>
      </c>
      <c r="AY213" s="241" t="s">
        <v>127</v>
      </c>
    </row>
    <row r="214" spans="1:51" s="13" customFormat="1" ht="12">
      <c r="A214" s="13"/>
      <c r="B214" s="230"/>
      <c r="C214" s="231"/>
      <c r="D214" s="232" t="s">
        <v>136</v>
      </c>
      <c r="E214" s="233" t="s">
        <v>1</v>
      </c>
      <c r="F214" s="234" t="s">
        <v>307</v>
      </c>
      <c r="G214" s="231"/>
      <c r="H214" s="235">
        <v>32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136</v>
      </c>
      <c r="AU214" s="241" t="s">
        <v>86</v>
      </c>
      <c r="AV214" s="13" t="s">
        <v>86</v>
      </c>
      <c r="AW214" s="13" t="s">
        <v>32</v>
      </c>
      <c r="AX214" s="13" t="s">
        <v>76</v>
      </c>
      <c r="AY214" s="241" t="s">
        <v>127</v>
      </c>
    </row>
    <row r="215" spans="1:51" s="13" customFormat="1" ht="12">
      <c r="A215" s="13"/>
      <c r="B215" s="230"/>
      <c r="C215" s="231"/>
      <c r="D215" s="232" t="s">
        <v>136</v>
      </c>
      <c r="E215" s="233" t="s">
        <v>1</v>
      </c>
      <c r="F215" s="234" t="s">
        <v>308</v>
      </c>
      <c r="G215" s="231"/>
      <c r="H215" s="235">
        <v>288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136</v>
      </c>
      <c r="AU215" s="241" t="s">
        <v>86</v>
      </c>
      <c r="AV215" s="13" t="s">
        <v>86</v>
      </c>
      <c r="AW215" s="13" t="s">
        <v>32</v>
      </c>
      <c r="AX215" s="13" t="s">
        <v>76</v>
      </c>
      <c r="AY215" s="241" t="s">
        <v>127</v>
      </c>
    </row>
    <row r="216" spans="1:51" s="14" customFormat="1" ht="12">
      <c r="A216" s="14"/>
      <c r="B216" s="242"/>
      <c r="C216" s="243"/>
      <c r="D216" s="232" t="s">
        <v>136</v>
      </c>
      <c r="E216" s="244" t="s">
        <v>1</v>
      </c>
      <c r="F216" s="245" t="s">
        <v>147</v>
      </c>
      <c r="G216" s="243"/>
      <c r="H216" s="246">
        <v>690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136</v>
      </c>
      <c r="AU216" s="252" t="s">
        <v>86</v>
      </c>
      <c r="AV216" s="14" t="s">
        <v>134</v>
      </c>
      <c r="AW216" s="14" t="s">
        <v>32</v>
      </c>
      <c r="AX216" s="14" t="s">
        <v>84</v>
      </c>
      <c r="AY216" s="252" t="s">
        <v>127</v>
      </c>
    </row>
    <row r="217" spans="1:65" s="2" customFormat="1" ht="21.75" customHeight="1">
      <c r="A217" s="37"/>
      <c r="B217" s="38"/>
      <c r="C217" s="217" t="s">
        <v>313</v>
      </c>
      <c r="D217" s="217" t="s">
        <v>129</v>
      </c>
      <c r="E217" s="218" t="s">
        <v>314</v>
      </c>
      <c r="F217" s="219" t="s">
        <v>315</v>
      </c>
      <c r="G217" s="220" t="s">
        <v>132</v>
      </c>
      <c r="H217" s="221">
        <v>722</v>
      </c>
      <c r="I217" s="222"/>
      <c r="J217" s="223">
        <f>ROUND(I217*H217,2)</f>
        <v>0</v>
      </c>
      <c r="K217" s="219" t="s">
        <v>133</v>
      </c>
      <c r="L217" s="43"/>
      <c r="M217" s="224" t="s">
        <v>1</v>
      </c>
      <c r="N217" s="225" t="s">
        <v>41</v>
      </c>
      <c r="O217" s="9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134</v>
      </c>
      <c r="AT217" s="228" t="s">
        <v>129</v>
      </c>
      <c r="AU217" s="228" t="s">
        <v>86</v>
      </c>
      <c r="AY217" s="16" t="s">
        <v>127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84</v>
      </c>
      <c r="BK217" s="229">
        <f>ROUND(I217*H217,2)</f>
        <v>0</v>
      </c>
      <c r="BL217" s="16" t="s">
        <v>134</v>
      </c>
      <c r="BM217" s="228" t="s">
        <v>316</v>
      </c>
    </row>
    <row r="218" spans="1:51" s="13" customFormat="1" ht="12">
      <c r="A218" s="13"/>
      <c r="B218" s="230"/>
      <c r="C218" s="231"/>
      <c r="D218" s="232" t="s">
        <v>136</v>
      </c>
      <c r="E218" s="233" t="s">
        <v>1</v>
      </c>
      <c r="F218" s="234" t="s">
        <v>306</v>
      </c>
      <c r="G218" s="231"/>
      <c r="H218" s="235">
        <v>370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136</v>
      </c>
      <c r="AU218" s="241" t="s">
        <v>86</v>
      </c>
      <c r="AV218" s="13" t="s">
        <v>86</v>
      </c>
      <c r="AW218" s="13" t="s">
        <v>32</v>
      </c>
      <c r="AX218" s="13" t="s">
        <v>76</v>
      </c>
      <c r="AY218" s="241" t="s">
        <v>127</v>
      </c>
    </row>
    <row r="219" spans="1:51" s="13" customFormat="1" ht="12">
      <c r="A219" s="13"/>
      <c r="B219" s="230"/>
      <c r="C219" s="231"/>
      <c r="D219" s="232" t="s">
        <v>136</v>
      </c>
      <c r="E219" s="233" t="s">
        <v>1</v>
      </c>
      <c r="F219" s="234" t="s">
        <v>307</v>
      </c>
      <c r="G219" s="231"/>
      <c r="H219" s="235">
        <v>32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136</v>
      </c>
      <c r="AU219" s="241" t="s">
        <v>86</v>
      </c>
      <c r="AV219" s="13" t="s">
        <v>86</v>
      </c>
      <c r="AW219" s="13" t="s">
        <v>32</v>
      </c>
      <c r="AX219" s="13" t="s">
        <v>76</v>
      </c>
      <c r="AY219" s="241" t="s">
        <v>127</v>
      </c>
    </row>
    <row r="220" spans="1:51" s="13" customFormat="1" ht="12">
      <c r="A220" s="13"/>
      <c r="B220" s="230"/>
      <c r="C220" s="231"/>
      <c r="D220" s="232" t="s">
        <v>136</v>
      </c>
      <c r="E220" s="233" t="s">
        <v>1</v>
      </c>
      <c r="F220" s="234" t="s">
        <v>317</v>
      </c>
      <c r="G220" s="231"/>
      <c r="H220" s="235">
        <v>320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136</v>
      </c>
      <c r="AU220" s="241" t="s">
        <v>86</v>
      </c>
      <c r="AV220" s="13" t="s">
        <v>86</v>
      </c>
      <c r="AW220" s="13" t="s">
        <v>32</v>
      </c>
      <c r="AX220" s="13" t="s">
        <v>76</v>
      </c>
      <c r="AY220" s="241" t="s">
        <v>127</v>
      </c>
    </row>
    <row r="221" spans="1:51" s="14" customFormat="1" ht="12">
      <c r="A221" s="14"/>
      <c r="B221" s="242"/>
      <c r="C221" s="243"/>
      <c r="D221" s="232" t="s">
        <v>136</v>
      </c>
      <c r="E221" s="244" t="s">
        <v>1</v>
      </c>
      <c r="F221" s="245" t="s">
        <v>147</v>
      </c>
      <c r="G221" s="243"/>
      <c r="H221" s="246">
        <v>722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136</v>
      </c>
      <c r="AU221" s="252" t="s">
        <v>86</v>
      </c>
      <c r="AV221" s="14" t="s">
        <v>134</v>
      </c>
      <c r="AW221" s="14" t="s">
        <v>32</v>
      </c>
      <c r="AX221" s="14" t="s">
        <v>84</v>
      </c>
      <c r="AY221" s="252" t="s">
        <v>127</v>
      </c>
    </row>
    <row r="222" spans="1:65" s="2" customFormat="1" ht="21.75" customHeight="1">
      <c r="A222" s="37"/>
      <c r="B222" s="38"/>
      <c r="C222" s="217" t="s">
        <v>318</v>
      </c>
      <c r="D222" s="217" t="s">
        <v>129</v>
      </c>
      <c r="E222" s="218" t="s">
        <v>319</v>
      </c>
      <c r="F222" s="219" t="s">
        <v>320</v>
      </c>
      <c r="G222" s="220" t="s">
        <v>132</v>
      </c>
      <c r="H222" s="221">
        <v>742</v>
      </c>
      <c r="I222" s="222"/>
      <c r="J222" s="223">
        <f>ROUND(I222*H222,2)</f>
        <v>0</v>
      </c>
      <c r="K222" s="219" t="s">
        <v>133</v>
      </c>
      <c r="L222" s="43"/>
      <c r="M222" s="224" t="s">
        <v>1</v>
      </c>
      <c r="N222" s="225" t="s">
        <v>41</v>
      </c>
      <c r="O222" s="9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134</v>
      </c>
      <c r="AT222" s="228" t="s">
        <v>129</v>
      </c>
      <c r="AU222" s="228" t="s">
        <v>86</v>
      </c>
      <c r="AY222" s="16" t="s">
        <v>127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84</v>
      </c>
      <c r="BK222" s="229">
        <f>ROUND(I222*H222,2)</f>
        <v>0</v>
      </c>
      <c r="BL222" s="16" t="s">
        <v>134</v>
      </c>
      <c r="BM222" s="228" t="s">
        <v>321</v>
      </c>
    </row>
    <row r="223" spans="1:51" s="13" customFormat="1" ht="12">
      <c r="A223" s="13"/>
      <c r="B223" s="230"/>
      <c r="C223" s="231"/>
      <c r="D223" s="232" t="s">
        <v>136</v>
      </c>
      <c r="E223" s="233" t="s">
        <v>1</v>
      </c>
      <c r="F223" s="234" t="s">
        <v>322</v>
      </c>
      <c r="G223" s="231"/>
      <c r="H223" s="235">
        <v>742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136</v>
      </c>
      <c r="AU223" s="241" t="s">
        <v>86</v>
      </c>
      <c r="AV223" s="13" t="s">
        <v>86</v>
      </c>
      <c r="AW223" s="13" t="s">
        <v>32</v>
      </c>
      <c r="AX223" s="13" t="s">
        <v>84</v>
      </c>
      <c r="AY223" s="241" t="s">
        <v>127</v>
      </c>
    </row>
    <row r="224" spans="1:65" s="2" customFormat="1" ht="21.75" customHeight="1">
      <c r="A224" s="37"/>
      <c r="B224" s="38"/>
      <c r="C224" s="217" t="s">
        <v>323</v>
      </c>
      <c r="D224" s="217" t="s">
        <v>129</v>
      </c>
      <c r="E224" s="218" t="s">
        <v>324</v>
      </c>
      <c r="F224" s="219" t="s">
        <v>325</v>
      </c>
      <c r="G224" s="220" t="s">
        <v>132</v>
      </c>
      <c r="H224" s="221">
        <v>20</v>
      </c>
      <c r="I224" s="222"/>
      <c r="J224" s="223">
        <f>ROUND(I224*H224,2)</f>
        <v>0</v>
      </c>
      <c r="K224" s="219" t="s">
        <v>133</v>
      </c>
      <c r="L224" s="43"/>
      <c r="M224" s="224" t="s">
        <v>1</v>
      </c>
      <c r="N224" s="225" t="s">
        <v>41</v>
      </c>
      <c r="O224" s="90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134</v>
      </c>
      <c r="AT224" s="228" t="s">
        <v>129</v>
      </c>
      <c r="AU224" s="228" t="s">
        <v>86</v>
      </c>
      <c r="AY224" s="16" t="s">
        <v>127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84</v>
      </c>
      <c r="BK224" s="229">
        <f>ROUND(I224*H224,2)</f>
        <v>0</v>
      </c>
      <c r="BL224" s="16" t="s">
        <v>134</v>
      </c>
      <c r="BM224" s="228" t="s">
        <v>326</v>
      </c>
    </row>
    <row r="225" spans="1:51" s="13" customFormat="1" ht="12">
      <c r="A225" s="13"/>
      <c r="B225" s="230"/>
      <c r="C225" s="231"/>
      <c r="D225" s="232" t="s">
        <v>136</v>
      </c>
      <c r="E225" s="233" t="s">
        <v>1</v>
      </c>
      <c r="F225" s="234" t="s">
        <v>301</v>
      </c>
      <c r="G225" s="231"/>
      <c r="H225" s="235">
        <v>20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136</v>
      </c>
      <c r="AU225" s="241" t="s">
        <v>86</v>
      </c>
      <c r="AV225" s="13" t="s">
        <v>86</v>
      </c>
      <c r="AW225" s="13" t="s">
        <v>32</v>
      </c>
      <c r="AX225" s="13" t="s">
        <v>84</v>
      </c>
      <c r="AY225" s="241" t="s">
        <v>127</v>
      </c>
    </row>
    <row r="226" spans="1:65" s="2" customFormat="1" ht="24.15" customHeight="1">
      <c r="A226" s="37"/>
      <c r="B226" s="38"/>
      <c r="C226" s="217" t="s">
        <v>327</v>
      </c>
      <c r="D226" s="217" t="s">
        <v>129</v>
      </c>
      <c r="E226" s="218" t="s">
        <v>328</v>
      </c>
      <c r="F226" s="219" t="s">
        <v>329</v>
      </c>
      <c r="G226" s="220" t="s">
        <v>132</v>
      </c>
      <c r="H226" s="221">
        <v>35</v>
      </c>
      <c r="I226" s="222"/>
      <c r="J226" s="223">
        <f>ROUND(I226*H226,2)</f>
        <v>0</v>
      </c>
      <c r="K226" s="219" t="s">
        <v>133</v>
      </c>
      <c r="L226" s="43"/>
      <c r="M226" s="224" t="s">
        <v>1</v>
      </c>
      <c r="N226" s="225" t="s">
        <v>41</v>
      </c>
      <c r="O226" s="9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134</v>
      </c>
      <c r="AT226" s="228" t="s">
        <v>129</v>
      </c>
      <c r="AU226" s="228" t="s">
        <v>86</v>
      </c>
      <c r="AY226" s="16" t="s">
        <v>127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84</v>
      </c>
      <c r="BK226" s="229">
        <f>ROUND(I226*H226,2)</f>
        <v>0</v>
      </c>
      <c r="BL226" s="16" t="s">
        <v>134</v>
      </c>
      <c r="BM226" s="228" t="s">
        <v>330</v>
      </c>
    </row>
    <row r="227" spans="1:51" s="13" customFormat="1" ht="12">
      <c r="A227" s="13"/>
      <c r="B227" s="230"/>
      <c r="C227" s="231"/>
      <c r="D227" s="232" t="s">
        <v>136</v>
      </c>
      <c r="E227" s="233" t="s">
        <v>1</v>
      </c>
      <c r="F227" s="234" t="s">
        <v>331</v>
      </c>
      <c r="G227" s="231"/>
      <c r="H227" s="235">
        <v>35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136</v>
      </c>
      <c r="AU227" s="241" t="s">
        <v>86</v>
      </c>
      <c r="AV227" s="13" t="s">
        <v>86</v>
      </c>
      <c r="AW227" s="13" t="s">
        <v>32</v>
      </c>
      <c r="AX227" s="13" t="s">
        <v>84</v>
      </c>
      <c r="AY227" s="241" t="s">
        <v>127</v>
      </c>
    </row>
    <row r="228" spans="1:65" s="2" customFormat="1" ht="24.15" customHeight="1">
      <c r="A228" s="37"/>
      <c r="B228" s="38"/>
      <c r="C228" s="217" t="s">
        <v>332</v>
      </c>
      <c r="D228" s="217" t="s">
        <v>129</v>
      </c>
      <c r="E228" s="218" t="s">
        <v>333</v>
      </c>
      <c r="F228" s="219" t="s">
        <v>334</v>
      </c>
      <c r="G228" s="220" t="s">
        <v>132</v>
      </c>
      <c r="H228" s="221">
        <v>35</v>
      </c>
      <c r="I228" s="222"/>
      <c r="J228" s="223">
        <f>ROUND(I228*H228,2)</f>
        <v>0</v>
      </c>
      <c r="K228" s="219" t="s">
        <v>133</v>
      </c>
      <c r="L228" s="43"/>
      <c r="M228" s="224" t="s">
        <v>1</v>
      </c>
      <c r="N228" s="225" t="s">
        <v>41</v>
      </c>
      <c r="O228" s="9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8" t="s">
        <v>134</v>
      </c>
      <c r="AT228" s="228" t="s">
        <v>129</v>
      </c>
      <c r="AU228" s="228" t="s">
        <v>86</v>
      </c>
      <c r="AY228" s="16" t="s">
        <v>127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6" t="s">
        <v>84</v>
      </c>
      <c r="BK228" s="229">
        <f>ROUND(I228*H228,2)</f>
        <v>0</v>
      </c>
      <c r="BL228" s="16" t="s">
        <v>134</v>
      </c>
      <c r="BM228" s="228" t="s">
        <v>335</v>
      </c>
    </row>
    <row r="229" spans="1:51" s="13" customFormat="1" ht="12">
      <c r="A229" s="13"/>
      <c r="B229" s="230"/>
      <c r="C229" s="231"/>
      <c r="D229" s="232" t="s">
        <v>136</v>
      </c>
      <c r="E229" s="233" t="s">
        <v>1</v>
      </c>
      <c r="F229" s="234" t="s">
        <v>331</v>
      </c>
      <c r="G229" s="231"/>
      <c r="H229" s="235">
        <v>35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136</v>
      </c>
      <c r="AU229" s="241" t="s">
        <v>86</v>
      </c>
      <c r="AV229" s="13" t="s">
        <v>86</v>
      </c>
      <c r="AW229" s="13" t="s">
        <v>32</v>
      </c>
      <c r="AX229" s="13" t="s">
        <v>84</v>
      </c>
      <c r="AY229" s="241" t="s">
        <v>127</v>
      </c>
    </row>
    <row r="230" spans="1:65" s="2" customFormat="1" ht="21.75" customHeight="1">
      <c r="A230" s="37"/>
      <c r="B230" s="38"/>
      <c r="C230" s="217" t="s">
        <v>336</v>
      </c>
      <c r="D230" s="217" t="s">
        <v>129</v>
      </c>
      <c r="E230" s="218" t="s">
        <v>337</v>
      </c>
      <c r="F230" s="219" t="s">
        <v>338</v>
      </c>
      <c r="G230" s="220" t="s">
        <v>132</v>
      </c>
      <c r="H230" s="221">
        <v>35</v>
      </c>
      <c r="I230" s="222"/>
      <c r="J230" s="223">
        <f>ROUND(I230*H230,2)</f>
        <v>0</v>
      </c>
      <c r="K230" s="219" t="s">
        <v>133</v>
      </c>
      <c r="L230" s="43"/>
      <c r="M230" s="224" t="s">
        <v>1</v>
      </c>
      <c r="N230" s="225" t="s">
        <v>41</v>
      </c>
      <c r="O230" s="9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134</v>
      </c>
      <c r="AT230" s="228" t="s">
        <v>129</v>
      </c>
      <c r="AU230" s="228" t="s">
        <v>86</v>
      </c>
      <c r="AY230" s="16" t="s">
        <v>127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84</v>
      </c>
      <c r="BK230" s="229">
        <f>ROUND(I230*H230,2)</f>
        <v>0</v>
      </c>
      <c r="BL230" s="16" t="s">
        <v>134</v>
      </c>
      <c r="BM230" s="228" t="s">
        <v>339</v>
      </c>
    </row>
    <row r="231" spans="1:51" s="13" customFormat="1" ht="12">
      <c r="A231" s="13"/>
      <c r="B231" s="230"/>
      <c r="C231" s="231"/>
      <c r="D231" s="232" t="s">
        <v>136</v>
      </c>
      <c r="E231" s="233" t="s">
        <v>1</v>
      </c>
      <c r="F231" s="234" t="s">
        <v>331</v>
      </c>
      <c r="G231" s="231"/>
      <c r="H231" s="235">
        <v>35</v>
      </c>
      <c r="I231" s="236"/>
      <c r="J231" s="231"/>
      <c r="K231" s="231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136</v>
      </c>
      <c r="AU231" s="241" t="s">
        <v>86</v>
      </c>
      <c r="AV231" s="13" t="s">
        <v>86</v>
      </c>
      <c r="AW231" s="13" t="s">
        <v>32</v>
      </c>
      <c r="AX231" s="13" t="s">
        <v>84</v>
      </c>
      <c r="AY231" s="241" t="s">
        <v>127</v>
      </c>
    </row>
    <row r="232" spans="1:65" s="2" customFormat="1" ht="21.75" customHeight="1">
      <c r="A232" s="37"/>
      <c r="B232" s="38"/>
      <c r="C232" s="217" t="s">
        <v>340</v>
      </c>
      <c r="D232" s="217" t="s">
        <v>129</v>
      </c>
      <c r="E232" s="218" t="s">
        <v>341</v>
      </c>
      <c r="F232" s="219" t="s">
        <v>342</v>
      </c>
      <c r="G232" s="220" t="s">
        <v>132</v>
      </c>
      <c r="H232" s="221">
        <v>35</v>
      </c>
      <c r="I232" s="222"/>
      <c r="J232" s="223">
        <f>ROUND(I232*H232,2)</f>
        <v>0</v>
      </c>
      <c r="K232" s="219" t="s">
        <v>133</v>
      </c>
      <c r="L232" s="43"/>
      <c r="M232" s="224" t="s">
        <v>1</v>
      </c>
      <c r="N232" s="225" t="s">
        <v>41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134</v>
      </c>
      <c r="AT232" s="228" t="s">
        <v>129</v>
      </c>
      <c r="AU232" s="228" t="s">
        <v>86</v>
      </c>
      <c r="AY232" s="16" t="s">
        <v>127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84</v>
      </c>
      <c r="BK232" s="229">
        <f>ROUND(I232*H232,2)</f>
        <v>0</v>
      </c>
      <c r="BL232" s="16" t="s">
        <v>134</v>
      </c>
      <c r="BM232" s="228" t="s">
        <v>343</v>
      </c>
    </row>
    <row r="233" spans="1:51" s="13" customFormat="1" ht="12">
      <c r="A233" s="13"/>
      <c r="B233" s="230"/>
      <c r="C233" s="231"/>
      <c r="D233" s="232" t="s">
        <v>136</v>
      </c>
      <c r="E233" s="233" t="s">
        <v>1</v>
      </c>
      <c r="F233" s="234" t="s">
        <v>331</v>
      </c>
      <c r="G233" s="231"/>
      <c r="H233" s="235">
        <v>35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136</v>
      </c>
      <c r="AU233" s="241" t="s">
        <v>86</v>
      </c>
      <c r="AV233" s="13" t="s">
        <v>86</v>
      </c>
      <c r="AW233" s="13" t="s">
        <v>32</v>
      </c>
      <c r="AX233" s="13" t="s">
        <v>84</v>
      </c>
      <c r="AY233" s="241" t="s">
        <v>127</v>
      </c>
    </row>
    <row r="234" spans="1:65" s="2" customFormat="1" ht="37.8" customHeight="1">
      <c r="A234" s="37"/>
      <c r="B234" s="38"/>
      <c r="C234" s="217" t="s">
        <v>344</v>
      </c>
      <c r="D234" s="217" t="s">
        <v>129</v>
      </c>
      <c r="E234" s="218" t="s">
        <v>345</v>
      </c>
      <c r="F234" s="219" t="s">
        <v>346</v>
      </c>
      <c r="G234" s="220" t="s">
        <v>132</v>
      </c>
      <c r="H234" s="221">
        <v>370</v>
      </c>
      <c r="I234" s="222"/>
      <c r="J234" s="223">
        <f>ROUND(I234*H234,2)</f>
        <v>0</v>
      </c>
      <c r="K234" s="219" t="s">
        <v>133</v>
      </c>
      <c r="L234" s="43"/>
      <c r="M234" s="224" t="s">
        <v>1</v>
      </c>
      <c r="N234" s="225" t="s">
        <v>41</v>
      </c>
      <c r="O234" s="90"/>
      <c r="P234" s="226">
        <f>O234*H234</f>
        <v>0</v>
      </c>
      <c r="Q234" s="226">
        <v>0.04</v>
      </c>
      <c r="R234" s="226">
        <f>Q234*H234</f>
        <v>14.8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134</v>
      </c>
      <c r="AT234" s="228" t="s">
        <v>129</v>
      </c>
      <c r="AU234" s="228" t="s">
        <v>86</v>
      </c>
      <c r="AY234" s="16" t="s">
        <v>127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84</v>
      </c>
      <c r="BK234" s="229">
        <f>ROUND(I234*H234,2)</f>
        <v>0</v>
      </c>
      <c r="BL234" s="16" t="s">
        <v>134</v>
      </c>
      <c r="BM234" s="228" t="s">
        <v>347</v>
      </c>
    </row>
    <row r="235" spans="1:51" s="13" customFormat="1" ht="12">
      <c r="A235" s="13"/>
      <c r="B235" s="230"/>
      <c r="C235" s="231"/>
      <c r="D235" s="232" t="s">
        <v>136</v>
      </c>
      <c r="E235" s="233" t="s">
        <v>1</v>
      </c>
      <c r="F235" s="234" t="s">
        <v>306</v>
      </c>
      <c r="G235" s="231"/>
      <c r="H235" s="235">
        <v>370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136</v>
      </c>
      <c r="AU235" s="241" t="s">
        <v>86</v>
      </c>
      <c r="AV235" s="13" t="s">
        <v>86</v>
      </c>
      <c r="AW235" s="13" t="s">
        <v>32</v>
      </c>
      <c r="AX235" s="13" t="s">
        <v>84</v>
      </c>
      <c r="AY235" s="241" t="s">
        <v>127</v>
      </c>
    </row>
    <row r="236" spans="1:65" s="2" customFormat="1" ht="24.15" customHeight="1">
      <c r="A236" s="37"/>
      <c r="B236" s="38"/>
      <c r="C236" s="253" t="s">
        <v>348</v>
      </c>
      <c r="D236" s="253" t="s">
        <v>222</v>
      </c>
      <c r="E236" s="254" t="s">
        <v>349</v>
      </c>
      <c r="F236" s="255" t="s">
        <v>350</v>
      </c>
      <c r="G236" s="256" t="s">
        <v>132</v>
      </c>
      <c r="H236" s="257">
        <v>373.7</v>
      </c>
      <c r="I236" s="258"/>
      <c r="J236" s="259">
        <f>ROUND(I236*H236,2)</f>
        <v>0</v>
      </c>
      <c r="K236" s="255" t="s">
        <v>133</v>
      </c>
      <c r="L236" s="260"/>
      <c r="M236" s="261" t="s">
        <v>1</v>
      </c>
      <c r="N236" s="262" t="s">
        <v>41</v>
      </c>
      <c r="O236" s="90"/>
      <c r="P236" s="226">
        <f>O236*H236</f>
        <v>0</v>
      </c>
      <c r="Q236" s="226">
        <v>0.0108</v>
      </c>
      <c r="R236" s="226">
        <f>Q236*H236</f>
        <v>4.03596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167</v>
      </c>
      <c r="AT236" s="228" t="s">
        <v>222</v>
      </c>
      <c r="AU236" s="228" t="s">
        <v>86</v>
      </c>
      <c r="AY236" s="16" t="s">
        <v>127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84</v>
      </c>
      <c r="BK236" s="229">
        <f>ROUND(I236*H236,2)</f>
        <v>0</v>
      </c>
      <c r="BL236" s="16" t="s">
        <v>134</v>
      </c>
      <c r="BM236" s="228" t="s">
        <v>351</v>
      </c>
    </row>
    <row r="237" spans="1:51" s="13" customFormat="1" ht="12">
      <c r="A237" s="13"/>
      <c r="B237" s="230"/>
      <c r="C237" s="231"/>
      <c r="D237" s="232" t="s">
        <v>136</v>
      </c>
      <c r="E237" s="231"/>
      <c r="F237" s="234" t="s">
        <v>352</v>
      </c>
      <c r="G237" s="231"/>
      <c r="H237" s="235">
        <v>373.7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136</v>
      </c>
      <c r="AU237" s="241" t="s">
        <v>86</v>
      </c>
      <c r="AV237" s="13" t="s">
        <v>86</v>
      </c>
      <c r="AW237" s="13" t="s">
        <v>4</v>
      </c>
      <c r="AX237" s="13" t="s">
        <v>84</v>
      </c>
      <c r="AY237" s="241" t="s">
        <v>127</v>
      </c>
    </row>
    <row r="238" spans="1:65" s="2" customFormat="1" ht="24.15" customHeight="1">
      <c r="A238" s="37"/>
      <c r="B238" s="38"/>
      <c r="C238" s="217" t="s">
        <v>353</v>
      </c>
      <c r="D238" s="217" t="s">
        <v>129</v>
      </c>
      <c r="E238" s="218" t="s">
        <v>354</v>
      </c>
      <c r="F238" s="219" t="s">
        <v>355</v>
      </c>
      <c r="G238" s="220" t="s">
        <v>132</v>
      </c>
      <c r="H238" s="221">
        <v>20</v>
      </c>
      <c r="I238" s="222"/>
      <c r="J238" s="223">
        <f>ROUND(I238*H238,2)</f>
        <v>0</v>
      </c>
      <c r="K238" s="219" t="s">
        <v>133</v>
      </c>
      <c r="L238" s="43"/>
      <c r="M238" s="224" t="s">
        <v>1</v>
      </c>
      <c r="N238" s="225" t="s">
        <v>41</v>
      </c>
      <c r="O238" s="90"/>
      <c r="P238" s="226">
        <f>O238*H238</f>
        <v>0</v>
      </c>
      <c r="Q238" s="226">
        <v>0.08921999999999998</v>
      </c>
      <c r="R238" s="226">
        <f>Q238*H238</f>
        <v>1.7843999999999998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134</v>
      </c>
      <c r="AT238" s="228" t="s">
        <v>129</v>
      </c>
      <c r="AU238" s="228" t="s">
        <v>86</v>
      </c>
      <c r="AY238" s="16" t="s">
        <v>127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84</v>
      </c>
      <c r="BK238" s="229">
        <f>ROUND(I238*H238,2)</f>
        <v>0</v>
      </c>
      <c r="BL238" s="16" t="s">
        <v>134</v>
      </c>
      <c r="BM238" s="228" t="s">
        <v>356</v>
      </c>
    </row>
    <row r="239" spans="1:51" s="13" customFormat="1" ht="12">
      <c r="A239" s="13"/>
      <c r="B239" s="230"/>
      <c r="C239" s="231"/>
      <c r="D239" s="232" t="s">
        <v>136</v>
      </c>
      <c r="E239" s="233" t="s">
        <v>1</v>
      </c>
      <c r="F239" s="234" t="s">
        <v>301</v>
      </c>
      <c r="G239" s="231"/>
      <c r="H239" s="235">
        <v>20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136</v>
      </c>
      <c r="AU239" s="241" t="s">
        <v>86</v>
      </c>
      <c r="AV239" s="13" t="s">
        <v>86</v>
      </c>
      <c r="AW239" s="13" t="s">
        <v>32</v>
      </c>
      <c r="AX239" s="13" t="s">
        <v>84</v>
      </c>
      <c r="AY239" s="241" t="s">
        <v>127</v>
      </c>
    </row>
    <row r="240" spans="1:65" s="2" customFormat="1" ht="21.75" customHeight="1">
      <c r="A240" s="37"/>
      <c r="B240" s="38"/>
      <c r="C240" s="253" t="s">
        <v>357</v>
      </c>
      <c r="D240" s="253" t="s">
        <v>222</v>
      </c>
      <c r="E240" s="254" t="s">
        <v>358</v>
      </c>
      <c r="F240" s="255" t="s">
        <v>359</v>
      </c>
      <c r="G240" s="256" t="s">
        <v>132</v>
      </c>
      <c r="H240" s="257">
        <v>19.11</v>
      </c>
      <c r="I240" s="258"/>
      <c r="J240" s="259">
        <f>ROUND(I240*H240,2)</f>
        <v>0</v>
      </c>
      <c r="K240" s="255" t="s">
        <v>1</v>
      </c>
      <c r="L240" s="260"/>
      <c r="M240" s="261" t="s">
        <v>1</v>
      </c>
      <c r="N240" s="262" t="s">
        <v>41</v>
      </c>
      <c r="O240" s="90"/>
      <c r="P240" s="226">
        <f>O240*H240</f>
        <v>0</v>
      </c>
      <c r="Q240" s="226">
        <v>0.13</v>
      </c>
      <c r="R240" s="226">
        <f>Q240*H240</f>
        <v>2.4843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167</v>
      </c>
      <c r="AT240" s="228" t="s">
        <v>222</v>
      </c>
      <c r="AU240" s="228" t="s">
        <v>86</v>
      </c>
      <c r="AY240" s="16" t="s">
        <v>127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84</v>
      </c>
      <c r="BK240" s="229">
        <f>ROUND(I240*H240,2)</f>
        <v>0</v>
      </c>
      <c r="BL240" s="16" t="s">
        <v>134</v>
      </c>
      <c r="BM240" s="228" t="s">
        <v>360</v>
      </c>
    </row>
    <row r="241" spans="1:47" s="2" customFormat="1" ht="12">
      <c r="A241" s="37"/>
      <c r="B241" s="38"/>
      <c r="C241" s="39"/>
      <c r="D241" s="232" t="s">
        <v>284</v>
      </c>
      <c r="E241" s="39"/>
      <c r="F241" s="263" t="s">
        <v>361</v>
      </c>
      <c r="G241" s="39"/>
      <c r="H241" s="39"/>
      <c r="I241" s="264"/>
      <c r="J241" s="39"/>
      <c r="K241" s="39"/>
      <c r="L241" s="43"/>
      <c r="M241" s="265"/>
      <c r="N241" s="266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284</v>
      </c>
      <c r="AU241" s="16" t="s">
        <v>86</v>
      </c>
    </row>
    <row r="242" spans="1:51" s="13" customFormat="1" ht="12">
      <c r="A242" s="13"/>
      <c r="B242" s="230"/>
      <c r="C242" s="231"/>
      <c r="D242" s="232" t="s">
        <v>136</v>
      </c>
      <c r="E242" s="233" t="s">
        <v>1</v>
      </c>
      <c r="F242" s="234" t="s">
        <v>362</v>
      </c>
      <c r="G242" s="231"/>
      <c r="H242" s="235">
        <v>19.11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136</v>
      </c>
      <c r="AU242" s="241" t="s">
        <v>86</v>
      </c>
      <c r="AV242" s="13" t="s">
        <v>86</v>
      </c>
      <c r="AW242" s="13" t="s">
        <v>32</v>
      </c>
      <c r="AX242" s="13" t="s">
        <v>84</v>
      </c>
      <c r="AY242" s="241" t="s">
        <v>127</v>
      </c>
    </row>
    <row r="243" spans="1:65" s="2" customFormat="1" ht="24.15" customHeight="1">
      <c r="A243" s="37"/>
      <c r="B243" s="38"/>
      <c r="C243" s="253" t="s">
        <v>363</v>
      </c>
      <c r="D243" s="253" t="s">
        <v>222</v>
      </c>
      <c r="E243" s="254" t="s">
        <v>364</v>
      </c>
      <c r="F243" s="255" t="s">
        <v>365</v>
      </c>
      <c r="G243" s="256" t="s">
        <v>132</v>
      </c>
      <c r="H243" s="257">
        <v>1.89</v>
      </c>
      <c r="I243" s="258"/>
      <c r="J243" s="259">
        <f>ROUND(I243*H243,2)</f>
        <v>0</v>
      </c>
      <c r="K243" s="255" t="s">
        <v>1</v>
      </c>
      <c r="L243" s="260"/>
      <c r="M243" s="261" t="s">
        <v>1</v>
      </c>
      <c r="N243" s="262" t="s">
        <v>41</v>
      </c>
      <c r="O243" s="90"/>
      <c r="P243" s="226">
        <f>O243*H243</f>
        <v>0</v>
      </c>
      <c r="Q243" s="226">
        <v>0.14</v>
      </c>
      <c r="R243" s="226">
        <f>Q243*H243</f>
        <v>0.2646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167</v>
      </c>
      <c r="AT243" s="228" t="s">
        <v>222</v>
      </c>
      <c r="AU243" s="228" t="s">
        <v>86</v>
      </c>
      <c r="AY243" s="16" t="s">
        <v>127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84</v>
      </c>
      <c r="BK243" s="229">
        <f>ROUND(I243*H243,2)</f>
        <v>0</v>
      </c>
      <c r="BL243" s="16" t="s">
        <v>134</v>
      </c>
      <c r="BM243" s="228" t="s">
        <v>366</v>
      </c>
    </row>
    <row r="244" spans="1:51" s="13" customFormat="1" ht="12">
      <c r="A244" s="13"/>
      <c r="B244" s="230"/>
      <c r="C244" s="231"/>
      <c r="D244" s="232" t="s">
        <v>136</v>
      </c>
      <c r="E244" s="233" t="s">
        <v>1</v>
      </c>
      <c r="F244" s="234" t="s">
        <v>367</v>
      </c>
      <c r="G244" s="231"/>
      <c r="H244" s="235">
        <v>1.89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136</v>
      </c>
      <c r="AU244" s="241" t="s">
        <v>86</v>
      </c>
      <c r="AV244" s="13" t="s">
        <v>86</v>
      </c>
      <c r="AW244" s="13" t="s">
        <v>32</v>
      </c>
      <c r="AX244" s="13" t="s">
        <v>84</v>
      </c>
      <c r="AY244" s="241" t="s">
        <v>127</v>
      </c>
    </row>
    <row r="245" spans="1:65" s="2" customFormat="1" ht="24.15" customHeight="1">
      <c r="A245" s="37"/>
      <c r="B245" s="38"/>
      <c r="C245" s="217" t="s">
        <v>368</v>
      </c>
      <c r="D245" s="217" t="s">
        <v>129</v>
      </c>
      <c r="E245" s="218" t="s">
        <v>369</v>
      </c>
      <c r="F245" s="219" t="s">
        <v>370</v>
      </c>
      <c r="G245" s="220" t="s">
        <v>132</v>
      </c>
      <c r="H245" s="221">
        <v>288</v>
      </c>
      <c r="I245" s="222"/>
      <c r="J245" s="223">
        <f>ROUND(I245*H245,2)</f>
        <v>0</v>
      </c>
      <c r="K245" s="219" t="s">
        <v>133</v>
      </c>
      <c r="L245" s="43"/>
      <c r="M245" s="224" t="s">
        <v>1</v>
      </c>
      <c r="N245" s="225" t="s">
        <v>41</v>
      </c>
      <c r="O245" s="90"/>
      <c r="P245" s="226">
        <f>O245*H245</f>
        <v>0</v>
      </c>
      <c r="Q245" s="226">
        <v>0.11161999999999998</v>
      </c>
      <c r="R245" s="226">
        <f>Q245*H245</f>
        <v>32.14656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134</v>
      </c>
      <c r="AT245" s="228" t="s">
        <v>129</v>
      </c>
      <c r="AU245" s="228" t="s">
        <v>86</v>
      </c>
      <c r="AY245" s="16" t="s">
        <v>127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84</v>
      </c>
      <c r="BK245" s="229">
        <f>ROUND(I245*H245,2)</f>
        <v>0</v>
      </c>
      <c r="BL245" s="16" t="s">
        <v>134</v>
      </c>
      <c r="BM245" s="228" t="s">
        <v>371</v>
      </c>
    </row>
    <row r="246" spans="1:51" s="13" customFormat="1" ht="12">
      <c r="A246" s="13"/>
      <c r="B246" s="230"/>
      <c r="C246" s="231"/>
      <c r="D246" s="232" t="s">
        <v>136</v>
      </c>
      <c r="E246" s="233" t="s">
        <v>1</v>
      </c>
      <c r="F246" s="234" t="s">
        <v>308</v>
      </c>
      <c r="G246" s="231"/>
      <c r="H246" s="235">
        <v>288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136</v>
      </c>
      <c r="AU246" s="241" t="s">
        <v>86</v>
      </c>
      <c r="AV246" s="13" t="s">
        <v>86</v>
      </c>
      <c r="AW246" s="13" t="s">
        <v>32</v>
      </c>
      <c r="AX246" s="13" t="s">
        <v>84</v>
      </c>
      <c r="AY246" s="241" t="s">
        <v>127</v>
      </c>
    </row>
    <row r="247" spans="1:65" s="2" customFormat="1" ht="16.5" customHeight="1">
      <c r="A247" s="37"/>
      <c r="B247" s="38"/>
      <c r="C247" s="253" t="s">
        <v>372</v>
      </c>
      <c r="D247" s="253" t="s">
        <v>222</v>
      </c>
      <c r="E247" s="254" t="s">
        <v>373</v>
      </c>
      <c r="F247" s="255" t="s">
        <v>374</v>
      </c>
      <c r="G247" s="256" t="s">
        <v>132</v>
      </c>
      <c r="H247" s="257">
        <v>302.4</v>
      </c>
      <c r="I247" s="258"/>
      <c r="J247" s="259">
        <f>ROUND(I247*H247,2)</f>
        <v>0</v>
      </c>
      <c r="K247" s="255" t="s">
        <v>1</v>
      </c>
      <c r="L247" s="260"/>
      <c r="M247" s="261" t="s">
        <v>1</v>
      </c>
      <c r="N247" s="262" t="s">
        <v>41</v>
      </c>
      <c r="O247" s="90"/>
      <c r="P247" s="226">
        <f>O247*H247</f>
        <v>0</v>
      </c>
      <c r="Q247" s="226">
        <v>0.152</v>
      </c>
      <c r="R247" s="226">
        <f>Q247*H247</f>
        <v>45.9648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167</v>
      </c>
      <c r="AT247" s="228" t="s">
        <v>222</v>
      </c>
      <c r="AU247" s="228" t="s">
        <v>86</v>
      </c>
      <c r="AY247" s="16" t="s">
        <v>127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84</v>
      </c>
      <c r="BK247" s="229">
        <f>ROUND(I247*H247,2)</f>
        <v>0</v>
      </c>
      <c r="BL247" s="16" t="s">
        <v>134</v>
      </c>
      <c r="BM247" s="228" t="s">
        <v>375</v>
      </c>
    </row>
    <row r="248" spans="1:51" s="13" customFormat="1" ht="12">
      <c r="A248" s="13"/>
      <c r="B248" s="230"/>
      <c r="C248" s="231"/>
      <c r="D248" s="232" t="s">
        <v>136</v>
      </c>
      <c r="E248" s="233" t="s">
        <v>1</v>
      </c>
      <c r="F248" s="234" t="s">
        <v>376</v>
      </c>
      <c r="G248" s="231"/>
      <c r="H248" s="235">
        <v>302.4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136</v>
      </c>
      <c r="AU248" s="241" t="s">
        <v>86</v>
      </c>
      <c r="AV248" s="13" t="s">
        <v>86</v>
      </c>
      <c r="AW248" s="13" t="s">
        <v>32</v>
      </c>
      <c r="AX248" s="13" t="s">
        <v>84</v>
      </c>
      <c r="AY248" s="241" t="s">
        <v>127</v>
      </c>
    </row>
    <row r="249" spans="1:65" s="2" customFormat="1" ht="24.15" customHeight="1">
      <c r="A249" s="37"/>
      <c r="B249" s="38"/>
      <c r="C249" s="217" t="s">
        <v>377</v>
      </c>
      <c r="D249" s="217" t="s">
        <v>129</v>
      </c>
      <c r="E249" s="218" t="s">
        <v>378</v>
      </c>
      <c r="F249" s="219" t="s">
        <v>379</v>
      </c>
      <c r="G249" s="220" t="s">
        <v>132</v>
      </c>
      <c r="H249" s="221">
        <v>4</v>
      </c>
      <c r="I249" s="222"/>
      <c r="J249" s="223">
        <f>ROUND(I249*H249,2)</f>
        <v>0</v>
      </c>
      <c r="K249" s="219" t="s">
        <v>1</v>
      </c>
      <c r="L249" s="43"/>
      <c r="M249" s="224" t="s">
        <v>1</v>
      </c>
      <c r="N249" s="225" t="s">
        <v>41</v>
      </c>
      <c r="O249" s="90"/>
      <c r="P249" s="226">
        <f>O249*H249</f>
        <v>0</v>
      </c>
      <c r="Q249" s="226">
        <v>0.25</v>
      </c>
      <c r="R249" s="226">
        <f>Q249*H249</f>
        <v>1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134</v>
      </c>
      <c r="AT249" s="228" t="s">
        <v>129</v>
      </c>
      <c r="AU249" s="228" t="s">
        <v>86</v>
      </c>
      <c r="AY249" s="16" t="s">
        <v>127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84</v>
      </c>
      <c r="BK249" s="229">
        <f>ROUND(I249*H249,2)</f>
        <v>0</v>
      </c>
      <c r="BL249" s="16" t="s">
        <v>134</v>
      </c>
      <c r="BM249" s="228" t="s">
        <v>380</v>
      </c>
    </row>
    <row r="250" spans="1:51" s="13" customFormat="1" ht="12">
      <c r="A250" s="13"/>
      <c r="B250" s="230"/>
      <c r="C250" s="231"/>
      <c r="D250" s="232" t="s">
        <v>136</v>
      </c>
      <c r="E250" s="233" t="s">
        <v>1</v>
      </c>
      <c r="F250" s="234" t="s">
        <v>381</v>
      </c>
      <c r="G250" s="231"/>
      <c r="H250" s="235">
        <v>4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136</v>
      </c>
      <c r="AU250" s="241" t="s">
        <v>86</v>
      </c>
      <c r="AV250" s="13" t="s">
        <v>86</v>
      </c>
      <c r="AW250" s="13" t="s">
        <v>32</v>
      </c>
      <c r="AX250" s="13" t="s">
        <v>84</v>
      </c>
      <c r="AY250" s="241" t="s">
        <v>127</v>
      </c>
    </row>
    <row r="251" spans="1:65" s="2" customFormat="1" ht="24.15" customHeight="1">
      <c r="A251" s="37"/>
      <c r="B251" s="38"/>
      <c r="C251" s="217" t="s">
        <v>382</v>
      </c>
      <c r="D251" s="217" t="s">
        <v>129</v>
      </c>
      <c r="E251" s="218" t="s">
        <v>383</v>
      </c>
      <c r="F251" s="219" t="s">
        <v>384</v>
      </c>
      <c r="G251" s="220" t="s">
        <v>132</v>
      </c>
      <c r="H251" s="221">
        <v>28.2</v>
      </c>
      <c r="I251" s="222"/>
      <c r="J251" s="223">
        <f>ROUND(I251*H251,2)</f>
        <v>0</v>
      </c>
      <c r="K251" s="219" t="s">
        <v>1</v>
      </c>
      <c r="L251" s="43"/>
      <c r="M251" s="224" t="s">
        <v>1</v>
      </c>
      <c r="N251" s="225" t="s">
        <v>41</v>
      </c>
      <c r="O251" s="90"/>
      <c r="P251" s="226">
        <f>O251*H251</f>
        <v>0</v>
      </c>
      <c r="Q251" s="226">
        <v>0.25</v>
      </c>
      <c r="R251" s="226">
        <f>Q251*H251</f>
        <v>7.05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134</v>
      </c>
      <c r="AT251" s="228" t="s">
        <v>129</v>
      </c>
      <c r="AU251" s="228" t="s">
        <v>86</v>
      </c>
      <c r="AY251" s="16" t="s">
        <v>127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84</v>
      </c>
      <c r="BK251" s="229">
        <f>ROUND(I251*H251,2)</f>
        <v>0</v>
      </c>
      <c r="BL251" s="16" t="s">
        <v>134</v>
      </c>
      <c r="BM251" s="228" t="s">
        <v>385</v>
      </c>
    </row>
    <row r="252" spans="1:51" s="13" customFormat="1" ht="12">
      <c r="A252" s="13"/>
      <c r="B252" s="230"/>
      <c r="C252" s="231"/>
      <c r="D252" s="232" t="s">
        <v>136</v>
      </c>
      <c r="E252" s="233" t="s">
        <v>1</v>
      </c>
      <c r="F252" s="234" t="s">
        <v>386</v>
      </c>
      <c r="G252" s="231"/>
      <c r="H252" s="235">
        <v>28.2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136</v>
      </c>
      <c r="AU252" s="241" t="s">
        <v>86</v>
      </c>
      <c r="AV252" s="13" t="s">
        <v>86</v>
      </c>
      <c r="AW252" s="13" t="s">
        <v>32</v>
      </c>
      <c r="AX252" s="13" t="s">
        <v>84</v>
      </c>
      <c r="AY252" s="241" t="s">
        <v>127</v>
      </c>
    </row>
    <row r="253" spans="1:65" s="2" customFormat="1" ht="24.15" customHeight="1">
      <c r="A253" s="37"/>
      <c r="B253" s="38"/>
      <c r="C253" s="217" t="s">
        <v>387</v>
      </c>
      <c r="D253" s="217" t="s">
        <v>129</v>
      </c>
      <c r="E253" s="218" t="s">
        <v>388</v>
      </c>
      <c r="F253" s="219" t="s">
        <v>389</v>
      </c>
      <c r="G253" s="220" t="s">
        <v>132</v>
      </c>
      <c r="H253" s="221">
        <v>32</v>
      </c>
      <c r="I253" s="222"/>
      <c r="J253" s="223">
        <f>ROUND(I253*H253,2)</f>
        <v>0</v>
      </c>
      <c r="K253" s="219" t="s">
        <v>1</v>
      </c>
      <c r="L253" s="43"/>
      <c r="M253" s="224" t="s">
        <v>1</v>
      </c>
      <c r="N253" s="225" t="s">
        <v>41</v>
      </c>
      <c r="O253" s="90"/>
      <c r="P253" s="226">
        <f>O253*H253</f>
        <v>0</v>
      </c>
      <c r="Q253" s="226">
        <v>0.25</v>
      </c>
      <c r="R253" s="226">
        <f>Q253*H253</f>
        <v>8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134</v>
      </c>
      <c r="AT253" s="228" t="s">
        <v>129</v>
      </c>
      <c r="AU253" s="228" t="s">
        <v>86</v>
      </c>
      <c r="AY253" s="16" t="s">
        <v>127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84</v>
      </c>
      <c r="BK253" s="229">
        <f>ROUND(I253*H253,2)</f>
        <v>0</v>
      </c>
      <c r="BL253" s="16" t="s">
        <v>134</v>
      </c>
      <c r="BM253" s="228" t="s">
        <v>390</v>
      </c>
    </row>
    <row r="254" spans="1:51" s="13" customFormat="1" ht="12">
      <c r="A254" s="13"/>
      <c r="B254" s="230"/>
      <c r="C254" s="231"/>
      <c r="D254" s="232" t="s">
        <v>136</v>
      </c>
      <c r="E254" s="233" t="s">
        <v>1</v>
      </c>
      <c r="F254" s="234" t="s">
        <v>391</v>
      </c>
      <c r="G254" s="231"/>
      <c r="H254" s="235">
        <v>32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136</v>
      </c>
      <c r="AU254" s="241" t="s">
        <v>86</v>
      </c>
      <c r="AV254" s="13" t="s">
        <v>86</v>
      </c>
      <c r="AW254" s="13" t="s">
        <v>32</v>
      </c>
      <c r="AX254" s="13" t="s">
        <v>84</v>
      </c>
      <c r="AY254" s="241" t="s">
        <v>127</v>
      </c>
    </row>
    <row r="255" spans="1:65" s="2" customFormat="1" ht="16.5" customHeight="1">
      <c r="A255" s="37"/>
      <c r="B255" s="38"/>
      <c r="C255" s="217" t="s">
        <v>392</v>
      </c>
      <c r="D255" s="217" t="s">
        <v>129</v>
      </c>
      <c r="E255" s="218" t="s">
        <v>393</v>
      </c>
      <c r="F255" s="219" t="s">
        <v>394</v>
      </c>
      <c r="G255" s="220" t="s">
        <v>132</v>
      </c>
      <c r="H255" s="221">
        <v>370</v>
      </c>
      <c r="I255" s="222"/>
      <c r="J255" s="223">
        <f>ROUND(I255*H255,2)</f>
        <v>0</v>
      </c>
      <c r="K255" s="219" t="s">
        <v>1</v>
      </c>
      <c r="L255" s="43"/>
      <c r="M255" s="224" t="s">
        <v>1</v>
      </c>
      <c r="N255" s="225" t="s">
        <v>41</v>
      </c>
      <c r="O255" s="90"/>
      <c r="P255" s="226">
        <f>O255*H255</f>
        <v>0</v>
      </c>
      <c r="Q255" s="226">
        <v>0.09</v>
      </c>
      <c r="R255" s="226">
        <f>Q255*H255</f>
        <v>33.3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134</v>
      </c>
      <c r="AT255" s="228" t="s">
        <v>129</v>
      </c>
      <c r="AU255" s="228" t="s">
        <v>86</v>
      </c>
      <c r="AY255" s="16" t="s">
        <v>127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84</v>
      </c>
      <c r="BK255" s="229">
        <f>ROUND(I255*H255,2)</f>
        <v>0</v>
      </c>
      <c r="BL255" s="16" t="s">
        <v>134</v>
      </c>
      <c r="BM255" s="228" t="s">
        <v>395</v>
      </c>
    </row>
    <row r="256" spans="1:65" s="2" customFormat="1" ht="16.5" customHeight="1">
      <c r="A256" s="37"/>
      <c r="B256" s="38"/>
      <c r="C256" s="217" t="s">
        <v>396</v>
      </c>
      <c r="D256" s="217" t="s">
        <v>129</v>
      </c>
      <c r="E256" s="218" t="s">
        <v>397</v>
      </c>
      <c r="F256" s="219" t="s">
        <v>398</v>
      </c>
      <c r="G256" s="220" t="s">
        <v>282</v>
      </c>
      <c r="H256" s="221">
        <v>180</v>
      </c>
      <c r="I256" s="222"/>
      <c r="J256" s="223">
        <f>ROUND(I256*H256,2)</f>
        <v>0</v>
      </c>
      <c r="K256" s="219" t="s">
        <v>1</v>
      </c>
      <c r="L256" s="43"/>
      <c r="M256" s="224" t="s">
        <v>1</v>
      </c>
      <c r="N256" s="225" t="s">
        <v>41</v>
      </c>
      <c r="O256" s="90"/>
      <c r="P256" s="226">
        <f>O256*H256</f>
        <v>0</v>
      </c>
      <c r="Q256" s="226">
        <v>0.002</v>
      </c>
      <c r="R256" s="226">
        <f>Q256*H256</f>
        <v>0.36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134</v>
      </c>
      <c r="AT256" s="228" t="s">
        <v>129</v>
      </c>
      <c r="AU256" s="228" t="s">
        <v>86</v>
      </c>
      <c r="AY256" s="16" t="s">
        <v>127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84</v>
      </c>
      <c r="BK256" s="229">
        <f>ROUND(I256*H256,2)</f>
        <v>0</v>
      </c>
      <c r="BL256" s="16" t="s">
        <v>134</v>
      </c>
      <c r="BM256" s="228" t="s">
        <v>399</v>
      </c>
    </row>
    <row r="257" spans="1:63" s="12" customFormat="1" ht="22.8" customHeight="1">
      <c r="A257" s="12"/>
      <c r="B257" s="201"/>
      <c r="C257" s="202"/>
      <c r="D257" s="203" t="s">
        <v>75</v>
      </c>
      <c r="E257" s="215" t="s">
        <v>167</v>
      </c>
      <c r="F257" s="215" t="s">
        <v>400</v>
      </c>
      <c r="G257" s="202"/>
      <c r="H257" s="202"/>
      <c r="I257" s="205"/>
      <c r="J257" s="216">
        <f>BK257</f>
        <v>0</v>
      </c>
      <c r="K257" s="202"/>
      <c r="L257" s="207"/>
      <c r="M257" s="208"/>
      <c r="N257" s="209"/>
      <c r="O257" s="209"/>
      <c r="P257" s="210">
        <f>SUM(P258:P265)</f>
        <v>0</v>
      </c>
      <c r="Q257" s="209"/>
      <c r="R257" s="210">
        <f>SUM(R258:R265)</f>
        <v>16.52776</v>
      </c>
      <c r="S257" s="209"/>
      <c r="T257" s="211">
        <f>SUM(T258:T265)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2" t="s">
        <v>84</v>
      </c>
      <c r="AT257" s="213" t="s">
        <v>75</v>
      </c>
      <c r="AU257" s="213" t="s">
        <v>84</v>
      </c>
      <c r="AY257" s="212" t="s">
        <v>127</v>
      </c>
      <c r="BK257" s="214">
        <f>SUM(BK258:BK265)</f>
        <v>0</v>
      </c>
    </row>
    <row r="258" spans="1:65" s="2" customFormat="1" ht="24.15" customHeight="1">
      <c r="A258" s="37"/>
      <c r="B258" s="38"/>
      <c r="C258" s="217" t="s">
        <v>401</v>
      </c>
      <c r="D258" s="217" t="s">
        <v>129</v>
      </c>
      <c r="E258" s="218" t="s">
        <v>402</v>
      </c>
      <c r="F258" s="219" t="s">
        <v>403</v>
      </c>
      <c r="G258" s="220" t="s">
        <v>282</v>
      </c>
      <c r="H258" s="221">
        <v>7</v>
      </c>
      <c r="I258" s="222"/>
      <c r="J258" s="223">
        <f>ROUND(I258*H258,2)</f>
        <v>0</v>
      </c>
      <c r="K258" s="219" t="s">
        <v>133</v>
      </c>
      <c r="L258" s="43"/>
      <c r="M258" s="224" t="s">
        <v>1</v>
      </c>
      <c r="N258" s="225" t="s">
        <v>41</v>
      </c>
      <c r="O258" s="90"/>
      <c r="P258" s="226">
        <f>O258*H258</f>
        <v>0</v>
      </c>
      <c r="Q258" s="226">
        <v>0.4208</v>
      </c>
      <c r="R258" s="226">
        <f>Q258*H258</f>
        <v>2.9456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134</v>
      </c>
      <c r="AT258" s="228" t="s">
        <v>129</v>
      </c>
      <c r="AU258" s="228" t="s">
        <v>86</v>
      </c>
      <c r="AY258" s="16" t="s">
        <v>127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84</v>
      </c>
      <c r="BK258" s="229">
        <f>ROUND(I258*H258,2)</f>
        <v>0</v>
      </c>
      <c r="BL258" s="16" t="s">
        <v>134</v>
      </c>
      <c r="BM258" s="228" t="s">
        <v>404</v>
      </c>
    </row>
    <row r="259" spans="1:65" s="2" customFormat="1" ht="33" customHeight="1">
      <c r="A259" s="37"/>
      <c r="B259" s="38"/>
      <c r="C259" s="217" t="s">
        <v>405</v>
      </c>
      <c r="D259" s="217" t="s">
        <v>129</v>
      </c>
      <c r="E259" s="218" t="s">
        <v>406</v>
      </c>
      <c r="F259" s="219" t="s">
        <v>407</v>
      </c>
      <c r="G259" s="220" t="s">
        <v>282</v>
      </c>
      <c r="H259" s="221">
        <v>2</v>
      </c>
      <c r="I259" s="222"/>
      <c r="J259" s="223">
        <f>ROUND(I259*H259,2)</f>
        <v>0</v>
      </c>
      <c r="K259" s="219" t="s">
        <v>133</v>
      </c>
      <c r="L259" s="43"/>
      <c r="M259" s="224" t="s">
        <v>1</v>
      </c>
      <c r="N259" s="225" t="s">
        <v>41</v>
      </c>
      <c r="O259" s="90"/>
      <c r="P259" s="226">
        <f>O259*H259</f>
        <v>0</v>
      </c>
      <c r="Q259" s="226">
        <v>0.31108</v>
      </c>
      <c r="R259" s="226">
        <f>Q259*H259</f>
        <v>0.62216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134</v>
      </c>
      <c r="AT259" s="228" t="s">
        <v>129</v>
      </c>
      <c r="AU259" s="228" t="s">
        <v>86</v>
      </c>
      <c r="AY259" s="16" t="s">
        <v>127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84</v>
      </c>
      <c r="BK259" s="229">
        <f>ROUND(I259*H259,2)</f>
        <v>0</v>
      </c>
      <c r="BL259" s="16" t="s">
        <v>134</v>
      </c>
      <c r="BM259" s="228" t="s">
        <v>408</v>
      </c>
    </row>
    <row r="260" spans="1:65" s="2" customFormat="1" ht="37.8" customHeight="1">
      <c r="A260" s="37"/>
      <c r="B260" s="38"/>
      <c r="C260" s="217" t="s">
        <v>409</v>
      </c>
      <c r="D260" s="217" t="s">
        <v>129</v>
      </c>
      <c r="E260" s="218" t="s">
        <v>410</v>
      </c>
      <c r="F260" s="219" t="s">
        <v>411</v>
      </c>
      <c r="G260" s="220" t="s">
        <v>282</v>
      </c>
      <c r="H260" s="221">
        <v>2</v>
      </c>
      <c r="I260" s="222"/>
      <c r="J260" s="223">
        <f>ROUND(I260*H260,2)</f>
        <v>0</v>
      </c>
      <c r="K260" s="219" t="s">
        <v>1</v>
      </c>
      <c r="L260" s="43"/>
      <c r="M260" s="224" t="s">
        <v>1</v>
      </c>
      <c r="N260" s="225" t="s">
        <v>41</v>
      </c>
      <c r="O260" s="9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134</v>
      </c>
      <c r="AT260" s="228" t="s">
        <v>129</v>
      </c>
      <c r="AU260" s="228" t="s">
        <v>86</v>
      </c>
      <c r="AY260" s="16" t="s">
        <v>127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84</v>
      </c>
      <c r="BK260" s="229">
        <f>ROUND(I260*H260,2)</f>
        <v>0</v>
      </c>
      <c r="BL260" s="16" t="s">
        <v>134</v>
      </c>
      <c r="BM260" s="228" t="s">
        <v>412</v>
      </c>
    </row>
    <row r="261" spans="1:47" s="2" customFormat="1" ht="12">
      <c r="A261" s="37"/>
      <c r="B261" s="38"/>
      <c r="C261" s="39"/>
      <c r="D261" s="232" t="s">
        <v>284</v>
      </c>
      <c r="E261" s="39"/>
      <c r="F261" s="263" t="s">
        <v>413</v>
      </c>
      <c r="G261" s="39"/>
      <c r="H261" s="39"/>
      <c r="I261" s="264"/>
      <c r="J261" s="39"/>
      <c r="K261" s="39"/>
      <c r="L261" s="43"/>
      <c r="M261" s="265"/>
      <c r="N261" s="266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284</v>
      </c>
      <c r="AU261" s="16" t="s">
        <v>86</v>
      </c>
    </row>
    <row r="262" spans="1:65" s="2" customFormat="1" ht="24.15" customHeight="1">
      <c r="A262" s="37"/>
      <c r="B262" s="38"/>
      <c r="C262" s="217" t="s">
        <v>414</v>
      </c>
      <c r="D262" s="217" t="s">
        <v>129</v>
      </c>
      <c r="E262" s="218" t="s">
        <v>415</v>
      </c>
      <c r="F262" s="219" t="s">
        <v>416</v>
      </c>
      <c r="G262" s="220" t="s">
        <v>282</v>
      </c>
      <c r="H262" s="221">
        <v>10.5</v>
      </c>
      <c r="I262" s="222"/>
      <c r="J262" s="223">
        <f>ROUND(I262*H262,2)</f>
        <v>0</v>
      </c>
      <c r="K262" s="219" t="s">
        <v>1</v>
      </c>
      <c r="L262" s="43"/>
      <c r="M262" s="224" t="s">
        <v>1</v>
      </c>
      <c r="N262" s="225" t="s">
        <v>41</v>
      </c>
      <c r="O262" s="90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134</v>
      </c>
      <c r="AT262" s="228" t="s">
        <v>129</v>
      </c>
      <c r="AU262" s="228" t="s">
        <v>86</v>
      </c>
      <c r="AY262" s="16" t="s">
        <v>127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84</v>
      </c>
      <c r="BK262" s="229">
        <f>ROUND(I262*H262,2)</f>
        <v>0</v>
      </c>
      <c r="BL262" s="16" t="s">
        <v>134</v>
      </c>
      <c r="BM262" s="228" t="s">
        <v>417</v>
      </c>
    </row>
    <row r="263" spans="1:47" s="2" customFormat="1" ht="12">
      <c r="A263" s="37"/>
      <c r="B263" s="38"/>
      <c r="C263" s="39"/>
      <c r="D263" s="232" t="s">
        <v>284</v>
      </c>
      <c r="E263" s="39"/>
      <c r="F263" s="263" t="s">
        <v>413</v>
      </c>
      <c r="G263" s="39"/>
      <c r="H263" s="39"/>
      <c r="I263" s="264"/>
      <c r="J263" s="39"/>
      <c r="K263" s="39"/>
      <c r="L263" s="43"/>
      <c r="M263" s="265"/>
      <c r="N263" s="266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284</v>
      </c>
      <c r="AU263" s="16" t="s">
        <v>86</v>
      </c>
    </row>
    <row r="264" spans="1:65" s="2" customFormat="1" ht="24.15" customHeight="1">
      <c r="A264" s="37"/>
      <c r="B264" s="38"/>
      <c r="C264" s="217" t="s">
        <v>418</v>
      </c>
      <c r="D264" s="217" t="s">
        <v>129</v>
      </c>
      <c r="E264" s="218" t="s">
        <v>419</v>
      </c>
      <c r="F264" s="219" t="s">
        <v>420</v>
      </c>
      <c r="G264" s="220" t="s">
        <v>282</v>
      </c>
      <c r="H264" s="221">
        <v>43.2</v>
      </c>
      <c r="I264" s="222"/>
      <c r="J264" s="223">
        <f>ROUND(I264*H264,2)</f>
        <v>0</v>
      </c>
      <c r="K264" s="219" t="s">
        <v>1</v>
      </c>
      <c r="L264" s="43"/>
      <c r="M264" s="224" t="s">
        <v>1</v>
      </c>
      <c r="N264" s="225" t="s">
        <v>41</v>
      </c>
      <c r="O264" s="90"/>
      <c r="P264" s="226">
        <f>O264*H264</f>
        <v>0</v>
      </c>
      <c r="Q264" s="226">
        <v>0.3</v>
      </c>
      <c r="R264" s="226">
        <f>Q264*H264</f>
        <v>12.960000000000003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134</v>
      </c>
      <c r="AT264" s="228" t="s">
        <v>129</v>
      </c>
      <c r="AU264" s="228" t="s">
        <v>86</v>
      </c>
      <c r="AY264" s="16" t="s">
        <v>127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84</v>
      </c>
      <c r="BK264" s="229">
        <f>ROUND(I264*H264,2)</f>
        <v>0</v>
      </c>
      <c r="BL264" s="16" t="s">
        <v>134</v>
      </c>
      <c r="BM264" s="228" t="s">
        <v>421</v>
      </c>
    </row>
    <row r="265" spans="1:47" s="2" customFormat="1" ht="12">
      <c r="A265" s="37"/>
      <c r="B265" s="38"/>
      <c r="C265" s="39"/>
      <c r="D265" s="232" t="s">
        <v>284</v>
      </c>
      <c r="E265" s="39"/>
      <c r="F265" s="263" t="s">
        <v>413</v>
      </c>
      <c r="G265" s="39"/>
      <c r="H265" s="39"/>
      <c r="I265" s="264"/>
      <c r="J265" s="39"/>
      <c r="K265" s="39"/>
      <c r="L265" s="43"/>
      <c r="M265" s="265"/>
      <c r="N265" s="266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284</v>
      </c>
      <c r="AU265" s="16" t="s">
        <v>86</v>
      </c>
    </row>
    <row r="266" spans="1:63" s="12" customFormat="1" ht="22.8" customHeight="1">
      <c r="A266" s="12"/>
      <c r="B266" s="201"/>
      <c r="C266" s="202"/>
      <c r="D266" s="203" t="s">
        <v>75</v>
      </c>
      <c r="E266" s="215" t="s">
        <v>175</v>
      </c>
      <c r="F266" s="215" t="s">
        <v>422</v>
      </c>
      <c r="G266" s="202"/>
      <c r="H266" s="202"/>
      <c r="I266" s="205"/>
      <c r="J266" s="216">
        <f>BK266</f>
        <v>0</v>
      </c>
      <c r="K266" s="202"/>
      <c r="L266" s="207"/>
      <c r="M266" s="208"/>
      <c r="N266" s="209"/>
      <c r="O266" s="209"/>
      <c r="P266" s="210">
        <f>SUM(P267:P304)</f>
        <v>0</v>
      </c>
      <c r="Q266" s="209"/>
      <c r="R266" s="210">
        <f>SUM(R267:R304)</f>
        <v>100.8770312</v>
      </c>
      <c r="S266" s="209"/>
      <c r="T266" s="211">
        <f>SUM(T267:T304)</f>
        <v>0.8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2" t="s">
        <v>84</v>
      </c>
      <c r="AT266" s="213" t="s">
        <v>75</v>
      </c>
      <c r="AU266" s="213" t="s">
        <v>84</v>
      </c>
      <c r="AY266" s="212" t="s">
        <v>127</v>
      </c>
      <c r="BK266" s="214">
        <f>SUM(BK267:BK304)</f>
        <v>0</v>
      </c>
    </row>
    <row r="267" spans="1:65" s="2" customFormat="1" ht="16.5" customHeight="1">
      <c r="A267" s="37"/>
      <c r="B267" s="38"/>
      <c r="C267" s="217" t="s">
        <v>423</v>
      </c>
      <c r="D267" s="217" t="s">
        <v>129</v>
      </c>
      <c r="E267" s="218" t="s">
        <v>424</v>
      </c>
      <c r="F267" s="219" t="s">
        <v>425</v>
      </c>
      <c r="G267" s="220" t="s">
        <v>132</v>
      </c>
      <c r="H267" s="221">
        <v>27</v>
      </c>
      <c r="I267" s="222"/>
      <c r="J267" s="223">
        <f>ROUND(I267*H267,2)</f>
        <v>0</v>
      </c>
      <c r="K267" s="219" t="s">
        <v>426</v>
      </c>
      <c r="L267" s="43"/>
      <c r="M267" s="224" t="s">
        <v>1</v>
      </c>
      <c r="N267" s="225" t="s">
        <v>41</v>
      </c>
      <c r="O267" s="90"/>
      <c r="P267" s="226">
        <f>O267*H267</f>
        <v>0</v>
      </c>
      <c r="Q267" s="226">
        <v>0.0094</v>
      </c>
      <c r="R267" s="226">
        <f>Q267*H267</f>
        <v>0.2538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134</v>
      </c>
      <c r="AT267" s="228" t="s">
        <v>129</v>
      </c>
      <c r="AU267" s="228" t="s">
        <v>86</v>
      </c>
      <c r="AY267" s="16" t="s">
        <v>127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84</v>
      </c>
      <c r="BK267" s="229">
        <f>ROUND(I267*H267,2)</f>
        <v>0</v>
      </c>
      <c r="BL267" s="16" t="s">
        <v>134</v>
      </c>
      <c r="BM267" s="228" t="s">
        <v>427</v>
      </c>
    </row>
    <row r="268" spans="1:51" s="13" customFormat="1" ht="12">
      <c r="A268" s="13"/>
      <c r="B268" s="230"/>
      <c r="C268" s="231"/>
      <c r="D268" s="232" t="s">
        <v>136</v>
      </c>
      <c r="E268" s="233" t="s">
        <v>1</v>
      </c>
      <c r="F268" s="234" t="s">
        <v>428</v>
      </c>
      <c r="G268" s="231"/>
      <c r="H268" s="235">
        <v>27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136</v>
      </c>
      <c r="AU268" s="241" t="s">
        <v>86</v>
      </c>
      <c r="AV268" s="13" t="s">
        <v>86</v>
      </c>
      <c r="AW268" s="13" t="s">
        <v>32</v>
      </c>
      <c r="AX268" s="13" t="s">
        <v>84</v>
      </c>
      <c r="AY268" s="241" t="s">
        <v>127</v>
      </c>
    </row>
    <row r="269" spans="1:65" s="2" customFormat="1" ht="16.5" customHeight="1">
      <c r="A269" s="37"/>
      <c r="B269" s="38"/>
      <c r="C269" s="217" t="s">
        <v>429</v>
      </c>
      <c r="D269" s="217" t="s">
        <v>129</v>
      </c>
      <c r="E269" s="218" t="s">
        <v>430</v>
      </c>
      <c r="F269" s="219" t="s">
        <v>431</v>
      </c>
      <c r="G269" s="220" t="s">
        <v>132</v>
      </c>
      <c r="H269" s="221">
        <v>27</v>
      </c>
      <c r="I269" s="222"/>
      <c r="J269" s="223">
        <f>ROUND(I269*H269,2)</f>
        <v>0</v>
      </c>
      <c r="K269" s="219" t="s">
        <v>426</v>
      </c>
      <c r="L269" s="43"/>
      <c r="M269" s="224" t="s">
        <v>1</v>
      </c>
      <c r="N269" s="225" t="s">
        <v>41</v>
      </c>
      <c r="O269" s="90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134</v>
      </c>
      <c r="AT269" s="228" t="s">
        <v>129</v>
      </c>
      <c r="AU269" s="228" t="s">
        <v>86</v>
      </c>
      <c r="AY269" s="16" t="s">
        <v>127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84</v>
      </c>
      <c r="BK269" s="229">
        <f>ROUND(I269*H269,2)</f>
        <v>0</v>
      </c>
      <c r="BL269" s="16" t="s">
        <v>134</v>
      </c>
      <c r="BM269" s="228" t="s">
        <v>432</v>
      </c>
    </row>
    <row r="270" spans="1:65" s="2" customFormat="1" ht="24.15" customHeight="1">
      <c r="A270" s="37"/>
      <c r="B270" s="38"/>
      <c r="C270" s="217" t="s">
        <v>433</v>
      </c>
      <c r="D270" s="217" t="s">
        <v>129</v>
      </c>
      <c r="E270" s="218" t="s">
        <v>434</v>
      </c>
      <c r="F270" s="219" t="s">
        <v>435</v>
      </c>
      <c r="G270" s="220" t="s">
        <v>159</v>
      </c>
      <c r="H270" s="221">
        <v>54</v>
      </c>
      <c r="I270" s="222"/>
      <c r="J270" s="223">
        <f>ROUND(I270*H270,2)</f>
        <v>0</v>
      </c>
      <c r="K270" s="219" t="s">
        <v>133</v>
      </c>
      <c r="L270" s="43"/>
      <c r="M270" s="224" t="s">
        <v>1</v>
      </c>
      <c r="N270" s="225" t="s">
        <v>41</v>
      </c>
      <c r="O270" s="90"/>
      <c r="P270" s="226">
        <f>O270*H270</f>
        <v>0</v>
      </c>
      <c r="Q270" s="226">
        <v>0.00033</v>
      </c>
      <c r="R270" s="226">
        <f>Q270*H270</f>
        <v>0.01782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134</v>
      </c>
      <c r="AT270" s="228" t="s">
        <v>129</v>
      </c>
      <c r="AU270" s="228" t="s">
        <v>86</v>
      </c>
      <c r="AY270" s="16" t="s">
        <v>127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84</v>
      </c>
      <c r="BK270" s="229">
        <f>ROUND(I270*H270,2)</f>
        <v>0</v>
      </c>
      <c r="BL270" s="16" t="s">
        <v>134</v>
      </c>
      <c r="BM270" s="228" t="s">
        <v>436</v>
      </c>
    </row>
    <row r="271" spans="1:51" s="13" customFormat="1" ht="12">
      <c r="A271" s="13"/>
      <c r="B271" s="230"/>
      <c r="C271" s="231"/>
      <c r="D271" s="232" t="s">
        <v>136</v>
      </c>
      <c r="E271" s="233" t="s">
        <v>1</v>
      </c>
      <c r="F271" s="234" t="s">
        <v>437</v>
      </c>
      <c r="G271" s="231"/>
      <c r="H271" s="235">
        <v>54</v>
      </c>
      <c r="I271" s="236"/>
      <c r="J271" s="231"/>
      <c r="K271" s="231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136</v>
      </c>
      <c r="AU271" s="241" t="s">
        <v>86</v>
      </c>
      <c r="AV271" s="13" t="s">
        <v>86</v>
      </c>
      <c r="AW271" s="13" t="s">
        <v>32</v>
      </c>
      <c r="AX271" s="13" t="s">
        <v>84</v>
      </c>
      <c r="AY271" s="241" t="s">
        <v>127</v>
      </c>
    </row>
    <row r="272" spans="1:65" s="2" customFormat="1" ht="24.15" customHeight="1">
      <c r="A272" s="37"/>
      <c r="B272" s="38"/>
      <c r="C272" s="217" t="s">
        <v>438</v>
      </c>
      <c r="D272" s="217" t="s">
        <v>129</v>
      </c>
      <c r="E272" s="218" t="s">
        <v>439</v>
      </c>
      <c r="F272" s="219" t="s">
        <v>440</v>
      </c>
      <c r="G272" s="220" t="s">
        <v>159</v>
      </c>
      <c r="H272" s="221">
        <v>24</v>
      </c>
      <c r="I272" s="222"/>
      <c r="J272" s="223">
        <f>ROUND(I272*H272,2)</f>
        <v>0</v>
      </c>
      <c r="K272" s="219" t="s">
        <v>133</v>
      </c>
      <c r="L272" s="43"/>
      <c r="M272" s="224" t="s">
        <v>1</v>
      </c>
      <c r="N272" s="225" t="s">
        <v>41</v>
      </c>
      <c r="O272" s="90"/>
      <c r="P272" s="226">
        <f>O272*H272</f>
        <v>0</v>
      </c>
      <c r="Q272" s="226">
        <v>0.00065</v>
      </c>
      <c r="R272" s="226">
        <f>Q272*H272</f>
        <v>0.0156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134</v>
      </c>
      <c r="AT272" s="228" t="s">
        <v>129</v>
      </c>
      <c r="AU272" s="228" t="s">
        <v>86</v>
      </c>
      <c r="AY272" s="16" t="s">
        <v>127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84</v>
      </c>
      <c r="BK272" s="229">
        <f>ROUND(I272*H272,2)</f>
        <v>0</v>
      </c>
      <c r="BL272" s="16" t="s">
        <v>134</v>
      </c>
      <c r="BM272" s="228" t="s">
        <v>441</v>
      </c>
    </row>
    <row r="273" spans="1:51" s="13" customFormat="1" ht="12">
      <c r="A273" s="13"/>
      <c r="B273" s="230"/>
      <c r="C273" s="231"/>
      <c r="D273" s="232" t="s">
        <v>136</v>
      </c>
      <c r="E273" s="233" t="s">
        <v>1</v>
      </c>
      <c r="F273" s="234" t="s">
        <v>442</v>
      </c>
      <c r="G273" s="231"/>
      <c r="H273" s="235">
        <v>24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136</v>
      </c>
      <c r="AU273" s="241" t="s">
        <v>86</v>
      </c>
      <c r="AV273" s="13" t="s">
        <v>86</v>
      </c>
      <c r="AW273" s="13" t="s">
        <v>32</v>
      </c>
      <c r="AX273" s="13" t="s">
        <v>84</v>
      </c>
      <c r="AY273" s="241" t="s">
        <v>127</v>
      </c>
    </row>
    <row r="274" spans="1:65" s="2" customFormat="1" ht="24.15" customHeight="1">
      <c r="A274" s="37"/>
      <c r="B274" s="38"/>
      <c r="C274" s="217" t="s">
        <v>443</v>
      </c>
      <c r="D274" s="217" t="s">
        <v>129</v>
      </c>
      <c r="E274" s="218" t="s">
        <v>444</v>
      </c>
      <c r="F274" s="219" t="s">
        <v>445</v>
      </c>
      <c r="G274" s="220" t="s">
        <v>282</v>
      </c>
      <c r="H274" s="221">
        <v>2</v>
      </c>
      <c r="I274" s="222"/>
      <c r="J274" s="223">
        <f>ROUND(I274*H274,2)</f>
        <v>0</v>
      </c>
      <c r="K274" s="219" t="s">
        <v>133</v>
      </c>
      <c r="L274" s="43"/>
      <c r="M274" s="224" t="s">
        <v>1</v>
      </c>
      <c r="N274" s="225" t="s">
        <v>41</v>
      </c>
      <c r="O274" s="90"/>
      <c r="P274" s="226">
        <f>O274*H274</f>
        <v>0</v>
      </c>
      <c r="Q274" s="226">
        <v>0.00219</v>
      </c>
      <c r="R274" s="226">
        <f>Q274*H274</f>
        <v>0.00438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134</v>
      </c>
      <c r="AT274" s="228" t="s">
        <v>129</v>
      </c>
      <c r="AU274" s="228" t="s">
        <v>86</v>
      </c>
      <c r="AY274" s="16" t="s">
        <v>127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84</v>
      </c>
      <c r="BK274" s="229">
        <f>ROUND(I274*H274,2)</f>
        <v>0</v>
      </c>
      <c r="BL274" s="16" t="s">
        <v>134</v>
      </c>
      <c r="BM274" s="228" t="s">
        <v>446</v>
      </c>
    </row>
    <row r="275" spans="1:47" s="2" customFormat="1" ht="12">
      <c r="A275" s="37"/>
      <c r="B275" s="38"/>
      <c r="C275" s="39"/>
      <c r="D275" s="232" t="s">
        <v>284</v>
      </c>
      <c r="E275" s="39"/>
      <c r="F275" s="263" t="s">
        <v>447</v>
      </c>
      <c r="G275" s="39"/>
      <c r="H275" s="39"/>
      <c r="I275" s="264"/>
      <c r="J275" s="39"/>
      <c r="K275" s="39"/>
      <c r="L275" s="43"/>
      <c r="M275" s="265"/>
      <c r="N275" s="266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284</v>
      </c>
      <c r="AU275" s="16" t="s">
        <v>86</v>
      </c>
    </row>
    <row r="276" spans="1:51" s="13" customFormat="1" ht="12">
      <c r="A276" s="13"/>
      <c r="B276" s="230"/>
      <c r="C276" s="231"/>
      <c r="D276" s="232" t="s">
        <v>136</v>
      </c>
      <c r="E276" s="233" t="s">
        <v>1</v>
      </c>
      <c r="F276" s="234" t="s">
        <v>448</v>
      </c>
      <c r="G276" s="231"/>
      <c r="H276" s="235">
        <v>2</v>
      </c>
      <c r="I276" s="236"/>
      <c r="J276" s="231"/>
      <c r="K276" s="231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136</v>
      </c>
      <c r="AU276" s="241" t="s">
        <v>86</v>
      </c>
      <c r="AV276" s="13" t="s">
        <v>86</v>
      </c>
      <c r="AW276" s="13" t="s">
        <v>32</v>
      </c>
      <c r="AX276" s="13" t="s">
        <v>84</v>
      </c>
      <c r="AY276" s="241" t="s">
        <v>127</v>
      </c>
    </row>
    <row r="277" spans="1:65" s="2" customFormat="1" ht="33" customHeight="1">
      <c r="A277" s="37"/>
      <c r="B277" s="38"/>
      <c r="C277" s="217" t="s">
        <v>449</v>
      </c>
      <c r="D277" s="217" t="s">
        <v>129</v>
      </c>
      <c r="E277" s="218" t="s">
        <v>450</v>
      </c>
      <c r="F277" s="219" t="s">
        <v>451</v>
      </c>
      <c r="G277" s="220" t="s">
        <v>159</v>
      </c>
      <c r="H277" s="221">
        <v>358</v>
      </c>
      <c r="I277" s="222"/>
      <c r="J277" s="223">
        <f>ROUND(I277*H277,2)</f>
        <v>0</v>
      </c>
      <c r="K277" s="219" t="s">
        <v>133</v>
      </c>
      <c r="L277" s="43"/>
      <c r="M277" s="224" t="s">
        <v>1</v>
      </c>
      <c r="N277" s="225" t="s">
        <v>41</v>
      </c>
      <c r="O277" s="90"/>
      <c r="P277" s="226">
        <f>O277*H277</f>
        <v>0</v>
      </c>
      <c r="Q277" s="226">
        <v>0.12950000000000003</v>
      </c>
      <c r="R277" s="226">
        <f>Q277*H277</f>
        <v>46.36100000000001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134</v>
      </c>
      <c r="AT277" s="228" t="s">
        <v>129</v>
      </c>
      <c r="AU277" s="228" t="s">
        <v>86</v>
      </c>
      <c r="AY277" s="16" t="s">
        <v>127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84</v>
      </c>
      <c r="BK277" s="229">
        <f>ROUND(I277*H277,2)</f>
        <v>0</v>
      </c>
      <c r="BL277" s="16" t="s">
        <v>134</v>
      </c>
      <c r="BM277" s="228" t="s">
        <v>452</v>
      </c>
    </row>
    <row r="278" spans="1:51" s="13" customFormat="1" ht="12">
      <c r="A278" s="13"/>
      <c r="B278" s="230"/>
      <c r="C278" s="231"/>
      <c r="D278" s="232" t="s">
        <v>136</v>
      </c>
      <c r="E278" s="233" t="s">
        <v>1</v>
      </c>
      <c r="F278" s="234" t="s">
        <v>453</v>
      </c>
      <c r="G278" s="231"/>
      <c r="H278" s="235">
        <v>342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136</v>
      </c>
      <c r="AU278" s="241" t="s">
        <v>86</v>
      </c>
      <c r="AV278" s="13" t="s">
        <v>86</v>
      </c>
      <c r="AW278" s="13" t="s">
        <v>32</v>
      </c>
      <c r="AX278" s="13" t="s">
        <v>76</v>
      </c>
      <c r="AY278" s="241" t="s">
        <v>127</v>
      </c>
    </row>
    <row r="279" spans="1:51" s="13" customFormat="1" ht="12">
      <c r="A279" s="13"/>
      <c r="B279" s="230"/>
      <c r="C279" s="231"/>
      <c r="D279" s="232" t="s">
        <v>136</v>
      </c>
      <c r="E279" s="233" t="s">
        <v>1</v>
      </c>
      <c r="F279" s="234" t="s">
        <v>454</v>
      </c>
      <c r="G279" s="231"/>
      <c r="H279" s="235">
        <v>16</v>
      </c>
      <c r="I279" s="236"/>
      <c r="J279" s="231"/>
      <c r="K279" s="231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136</v>
      </c>
      <c r="AU279" s="241" t="s">
        <v>86</v>
      </c>
      <c r="AV279" s="13" t="s">
        <v>86</v>
      </c>
      <c r="AW279" s="13" t="s">
        <v>32</v>
      </c>
      <c r="AX279" s="13" t="s">
        <v>76</v>
      </c>
      <c r="AY279" s="241" t="s">
        <v>127</v>
      </c>
    </row>
    <row r="280" spans="1:51" s="14" customFormat="1" ht="12">
      <c r="A280" s="14"/>
      <c r="B280" s="242"/>
      <c r="C280" s="243"/>
      <c r="D280" s="232" t="s">
        <v>136</v>
      </c>
      <c r="E280" s="244" t="s">
        <v>1</v>
      </c>
      <c r="F280" s="245" t="s">
        <v>147</v>
      </c>
      <c r="G280" s="243"/>
      <c r="H280" s="246">
        <v>358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136</v>
      </c>
      <c r="AU280" s="252" t="s">
        <v>86</v>
      </c>
      <c r="AV280" s="14" t="s">
        <v>134</v>
      </c>
      <c r="AW280" s="14" t="s">
        <v>32</v>
      </c>
      <c r="AX280" s="14" t="s">
        <v>84</v>
      </c>
      <c r="AY280" s="252" t="s">
        <v>127</v>
      </c>
    </row>
    <row r="281" spans="1:65" s="2" customFormat="1" ht="21.75" customHeight="1">
      <c r="A281" s="37"/>
      <c r="B281" s="38"/>
      <c r="C281" s="253" t="s">
        <v>455</v>
      </c>
      <c r="D281" s="253" t="s">
        <v>222</v>
      </c>
      <c r="E281" s="254" t="s">
        <v>456</v>
      </c>
      <c r="F281" s="255" t="s">
        <v>457</v>
      </c>
      <c r="G281" s="256" t="s">
        <v>282</v>
      </c>
      <c r="H281" s="257">
        <v>345.42</v>
      </c>
      <c r="I281" s="258"/>
      <c r="J281" s="259">
        <f>ROUND(I281*H281,2)</f>
        <v>0</v>
      </c>
      <c r="K281" s="255" t="s">
        <v>1</v>
      </c>
      <c r="L281" s="260"/>
      <c r="M281" s="261" t="s">
        <v>1</v>
      </c>
      <c r="N281" s="262" t="s">
        <v>41</v>
      </c>
      <c r="O281" s="90"/>
      <c r="P281" s="226">
        <f>O281*H281</f>
        <v>0</v>
      </c>
      <c r="Q281" s="226">
        <v>0.05612</v>
      </c>
      <c r="R281" s="226">
        <f>Q281*H281</f>
        <v>19.3849704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167</v>
      </c>
      <c r="AT281" s="228" t="s">
        <v>222</v>
      </c>
      <c r="AU281" s="228" t="s">
        <v>86</v>
      </c>
      <c r="AY281" s="16" t="s">
        <v>127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84</v>
      </c>
      <c r="BK281" s="229">
        <f>ROUND(I281*H281,2)</f>
        <v>0</v>
      </c>
      <c r="BL281" s="16" t="s">
        <v>134</v>
      </c>
      <c r="BM281" s="228" t="s">
        <v>458</v>
      </c>
    </row>
    <row r="282" spans="1:51" s="13" customFormat="1" ht="12">
      <c r="A282" s="13"/>
      <c r="B282" s="230"/>
      <c r="C282" s="231"/>
      <c r="D282" s="232" t="s">
        <v>136</v>
      </c>
      <c r="E282" s="233" t="s">
        <v>1</v>
      </c>
      <c r="F282" s="234" t="s">
        <v>459</v>
      </c>
      <c r="G282" s="231"/>
      <c r="H282" s="235">
        <v>345.42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136</v>
      </c>
      <c r="AU282" s="241" t="s">
        <v>86</v>
      </c>
      <c r="AV282" s="13" t="s">
        <v>86</v>
      </c>
      <c r="AW282" s="13" t="s">
        <v>32</v>
      </c>
      <c r="AX282" s="13" t="s">
        <v>84</v>
      </c>
      <c r="AY282" s="241" t="s">
        <v>127</v>
      </c>
    </row>
    <row r="283" spans="1:65" s="2" customFormat="1" ht="16.5" customHeight="1">
      <c r="A283" s="37"/>
      <c r="B283" s="38"/>
      <c r="C283" s="253" t="s">
        <v>460</v>
      </c>
      <c r="D283" s="253" t="s">
        <v>222</v>
      </c>
      <c r="E283" s="254" t="s">
        <v>461</v>
      </c>
      <c r="F283" s="255" t="s">
        <v>462</v>
      </c>
      <c r="G283" s="256" t="s">
        <v>159</v>
      </c>
      <c r="H283" s="257">
        <v>16.16</v>
      </c>
      <c r="I283" s="258"/>
      <c r="J283" s="259">
        <f>ROUND(I283*H283,2)</f>
        <v>0</v>
      </c>
      <c r="K283" s="255" t="s">
        <v>133</v>
      </c>
      <c r="L283" s="260"/>
      <c r="M283" s="261" t="s">
        <v>1</v>
      </c>
      <c r="N283" s="262" t="s">
        <v>41</v>
      </c>
      <c r="O283" s="90"/>
      <c r="P283" s="226">
        <f>O283*H283</f>
        <v>0</v>
      </c>
      <c r="Q283" s="226">
        <v>0.085</v>
      </c>
      <c r="R283" s="226">
        <f>Q283*H283</f>
        <v>1.3736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167</v>
      </c>
      <c r="AT283" s="228" t="s">
        <v>222</v>
      </c>
      <c r="AU283" s="228" t="s">
        <v>86</v>
      </c>
      <c r="AY283" s="16" t="s">
        <v>127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84</v>
      </c>
      <c r="BK283" s="229">
        <f>ROUND(I283*H283,2)</f>
        <v>0</v>
      </c>
      <c r="BL283" s="16" t="s">
        <v>134</v>
      </c>
      <c r="BM283" s="228" t="s">
        <v>463</v>
      </c>
    </row>
    <row r="284" spans="1:51" s="13" customFormat="1" ht="12">
      <c r="A284" s="13"/>
      <c r="B284" s="230"/>
      <c r="C284" s="231"/>
      <c r="D284" s="232" t="s">
        <v>136</v>
      </c>
      <c r="E284" s="233" t="s">
        <v>1</v>
      </c>
      <c r="F284" s="234" t="s">
        <v>464</v>
      </c>
      <c r="G284" s="231"/>
      <c r="H284" s="235">
        <v>16.16</v>
      </c>
      <c r="I284" s="236"/>
      <c r="J284" s="231"/>
      <c r="K284" s="231"/>
      <c r="L284" s="237"/>
      <c r="M284" s="238"/>
      <c r="N284" s="239"/>
      <c r="O284" s="239"/>
      <c r="P284" s="239"/>
      <c r="Q284" s="239"/>
      <c r="R284" s="239"/>
      <c r="S284" s="239"/>
      <c r="T284" s="24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1" t="s">
        <v>136</v>
      </c>
      <c r="AU284" s="241" t="s">
        <v>86</v>
      </c>
      <c r="AV284" s="13" t="s">
        <v>86</v>
      </c>
      <c r="AW284" s="13" t="s">
        <v>32</v>
      </c>
      <c r="AX284" s="13" t="s">
        <v>84</v>
      </c>
      <c r="AY284" s="241" t="s">
        <v>127</v>
      </c>
    </row>
    <row r="285" spans="1:65" s="2" customFormat="1" ht="24.15" customHeight="1">
      <c r="A285" s="37"/>
      <c r="B285" s="38"/>
      <c r="C285" s="217" t="s">
        <v>465</v>
      </c>
      <c r="D285" s="217" t="s">
        <v>129</v>
      </c>
      <c r="E285" s="218" t="s">
        <v>466</v>
      </c>
      <c r="F285" s="219" t="s">
        <v>467</v>
      </c>
      <c r="G285" s="220" t="s">
        <v>170</v>
      </c>
      <c r="H285" s="221">
        <v>14.32</v>
      </c>
      <c r="I285" s="222"/>
      <c r="J285" s="223">
        <f>ROUND(I285*H285,2)</f>
        <v>0</v>
      </c>
      <c r="K285" s="219" t="s">
        <v>133</v>
      </c>
      <c r="L285" s="43"/>
      <c r="M285" s="224" t="s">
        <v>1</v>
      </c>
      <c r="N285" s="225" t="s">
        <v>41</v>
      </c>
      <c r="O285" s="90"/>
      <c r="P285" s="226">
        <f>O285*H285</f>
        <v>0</v>
      </c>
      <c r="Q285" s="226">
        <v>2.25634</v>
      </c>
      <c r="R285" s="226">
        <f>Q285*H285</f>
        <v>32.3107888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134</v>
      </c>
      <c r="AT285" s="228" t="s">
        <v>129</v>
      </c>
      <c r="AU285" s="228" t="s">
        <v>86</v>
      </c>
      <c r="AY285" s="16" t="s">
        <v>127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84</v>
      </c>
      <c r="BK285" s="229">
        <f>ROUND(I285*H285,2)</f>
        <v>0</v>
      </c>
      <c r="BL285" s="16" t="s">
        <v>134</v>
      </c>
      <c r="BM285" s="228" t="s">
        <v>468</v>
      </c>
    </row>
    <row r="286" spans="1:51" s="13" customFormat="1" ht="12">
      <c r="A286" s="13"/>
      <c r="B286" s="230"/>
      <c r="C286" s="231"/>
      <c r="D286" s="232" t="s">
        <v>136</v>
      </c>
      <c r="E286" s="233" t="s">
        <v>1</v>
      </c>
      <c r="F286" s="234" t="s">
        <v>469</v>
      </c>
      <c r="G286" s="231"/>
      <c r="H286" s="235">
        <v>14.32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136</v>
      </c>
      <c r="AU286" s="241" t="s">
        <v>86</v>
      </c>
      <c r="AV286" s="13" t="s">
        <v>86</v>
      </c>
      <c r="AW286" s="13" t="s">
        <v>32</v>
      </c>
      <c r="AX286" s="13" t="s">
        <v>84</v>
      </c>
      <c r="AY286" s="241" t="s">
        <v>127</v>
      </c>
    </row>
    <row r="287" spans="1:65" s="2" customFormat="1" ht="24.15" customHeight="1">
      <c r="A287" s="37"/>
      <c r="B287" s="38"/>
      <c r="C287" s="217" t="s">
        <v>470</v>
      </c>
      <c r="D287" s="217" t="s">
        <v>129</v>
      </c>
      <c r="E287" s="218" t="s">
        <v>471</v>
      </c>
      <c r="F287" s="219" t="s">
        <v>472</v>
      </c>
      <c r="G287" s="220" t="s">
        <v>132</v>
      </c>
      <c r="H287" s="221">
        <v>1411.8</v>
      </c>
      <c r="I287" s="222"/>
      <c r="J287" s="223">
        <f>ROUND(I287*H287,2)</f>
        <v>0</v>
      </c>
      <c r="K287" s="219" t="s">
        <v>133</v>
      </c>
      <c r="L287" s="43"/>
      <c r="M287" s="224" t="s">
        <v>1</v>
      </c>
      <c r="N287" s="225" t="s">
        <v>41</v>
      </c>
      <c r="O287" s="90"/>
      <c r="P287" s="226">
        <f>O287*H287</f>
        <v>0</v>
      </c>
      <c r="Q287" s="226">
        <v>0.00069</v>
      </c>
      <c r="R287" s="226">
        <f>Q287*H287</f>
        <v>0.974142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134</v>
      </c>
      <c r="AT287" s="228" t="s">
        <v>129</v>
      </c>
      <c r="AU287" s="228" t="s">
        <v>86</v>
      </c>
      <c r="AY287" s="16" t="s">
        <v>127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84</v>
      </c>
      <c r="BK287" s="229">
        <f>ROUND(I287*H287,2)</f>
        <v>0</v>
      </c>
      <c r="BL287" s="16" t="s">
        <v>134</v>
      </c>
      <c r="BM287" s="228" t="s">
        <v>473</v>
      </c>
    </row>
    <row r="288" spans="1:51" s="13" customFormat="1" ht="12">
      <c r="A288" s="13"/>
      <c r="B288" s="230"/>
      <c r="C288" s="231"/>
      <c r="D288" s="232" t="s">
        <v>136</v>
      </c>
      <c r="E288" s="233" t="s">
        <v>1</v>
      </c>
      <c r="F288" s="234" t="s">
        <v>474</v>
      </c>
      <c r="G288" s="231"/>
      <c r="H288" s="235">
        <v>964.6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1" t="s">
        <v>136</v>
      </c>
      <c r="AU288" s="241" t="s">
        <v>86</v>
      </c>
      <c r="AV288" s="13" t="s">
        <v>86</v>
      </c>
      <c r="AW288" s="13" t="s">
        <v>32</v>
      </c>
      <c r="AX288" s="13" t="s">
        <v>76</v>
      </c>
      <c r="AY288" s="241" t="s">
        <v>127</v>
      </c>
    </row>
    <row r="289" spans="1:51" s="13" customFormat="1" ht="12">
      <c r="A289" s="13"/>
      <c r="B289" s="230"/>
      <c r="C289" s="231"/>
      <c r="D289" s="232" t="s">
        <v>136</v>
      </c>
      <c r="E289" s="233" t="s">
        <v>1</v>
      </c>
      <c r="F289" s="234" t="s">
        <v>475</v>
      </c>
      <c r="G289" s="231"/>
      <c r="H289" s="235">
        <v>447.2</v>
      </c>
      <c r="I289" s="236"/>
      <c r="J289" s="231"/>
      <c r="K289" s="231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136</v>
      </c>
      <c r="AU289" s="241" t="s">
        <v>86</v>
      </c>
      <c r="AV289" s="13" t="s">
        <v>86</v>
      </c>
      <c r="AW289" s="13" t="s">
        <v>32</v>
      </c>
      <c r="AX289" s="13" t="s">
        <v>76</v>
      </c>
      <c r="AY289" s="241" t="s">
        <v>127</v>
      </c>
    </row>
    <row r="290" spans="1:51" s="14" customFormat="1" ht="12">
      <c r="A290" s="14"/>
      <c r="B290" s="242"/>
      <c r="C290" s="243"/>
      <c r="D290" s="232" t="s">
        <v>136</v>
      </c>
      <c r="E290" s="244" t="s">
        <v>1</v>
      </c>
      <c r="F290" s="245" t="s">
        <v>147</v>
      </c>
      <c r="G290" s="243"/>
      <c r="H290" s="246">
        <v>1411.8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136</v>
      </c>
      <c r="AU290" s="252" t="s">
        <v>86</v>
      </c>
      <c r="AV290" s="14" t="s">
        <v>134</v>
      </c>
      <c r="AW290" s="14" t="s">
        <v>32</v>
      </c>
      <c r="AX290" s="14" t="s">
        <v>84</v>
      </c>
      <c r="AY290" s="252" t="s">
        <v>127</v>
      </c>
    </row>
    <row r="291" spans="1:65" s="2" customFormat="1" ht="21.75" customHeight="1">
      <c r="A291" s="37"/>
      <c r="B291" s="38"/>
      <c r="C291" s="217" t="s">
        <v>476</v>
      </c>
      <c r="D291" s="217" t="s">
        <v>129</v>
      </c>
      <c r="E291" s="218" t="s">
        <v>477</v>
      </c>
      <c r="F291" s="219" t="s">
        <v>478</v>
      </c>
      <c r="G291" s="220" t="s">
        <v>159</v>
      </c>
      <c r="H291" s="221">
        <v>42</v>
      </c>
      <c r="I291" s="222"/>
      <c r="J291" s="223">
        <f>ROUND(I291*H291,2)</f>
        <v>0</v>
      </c>
      <c r="K291" s="219" t="s">
        <v>133</v>
      </c>
      <c r="L291" s="43"/>
      <c r="M291" s="224" t="s">
        <v>1</v>
      </c>
      <c r="N291" s="225" t="s">
        <v>41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134</v>
      </c>
      <c r="AT291" s="228" t="s">
        <v>129</v>
      </c>
      <c r="AU291" s="228" t="s">
        <v>86</v>
      </c>
      <c r="AY291" s="16" t="s">
        <v>127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84</v>
      </c>
      <c r="BK291" s="229">
        <f>ROUND(I291*H291,2)</f>
        <v>0</v>
      </c>
      <c r="BL291" s="16" t="s">
        <v>134</v>
      </c>
      <c r="BM291" s="228" t="s">
        <v>479</v>
      </c>
    </row>
    <row r="292" spans="1:65" s="2" customFormat="1" ht="21.75" customHeight="1">
      <c r="A292" s="37"/>
      <c r="B292" s="38"/>
      <c r="C292" s="217" t="s">
        <v>480</v>
      </c>
      <c r="D292" s="217" t="s">
        <v>129</v>
      </c>
      <c r="E292" s="218" t="s">
        <v>481</v>
      </c>
      <c r="F292" s="219" t="s">
        <v>482</v>
      </c>
      <c r="G292" s="220" t="s">
        <v>159</v>
      </c>
      <c r="H292" s="221">
        <v>3</v>
      </c>
      <c r="I292" s="222"/>
      <c r="J292" s="223">
        <f>ROUND(I292*H292,2)</f>
        <v>0</v>
      </c>
      <c r="K292" s="219" t="s">
        <v>133</v>
      </c>
      <c r="L292" s="43"/>
      <c r="M292" s="224" t="s">
        <v>1</v>
      </c>
      <c r="N292" s="225" t="s">
        <v>41</v>
      </c>
      <c r="O292" s="90"/>
      <c r="P292" s="226">
        <f>O292*H292</f>
        <v>0</v>
      </c>
      <c r="Q292" s="226">
        <v>0.00011</v>
      </c>
      <c r="R292" s="226">
        <f>Q292*H292</f>
        <v>0.00033</v>
      </c>
      <c r="S292" s="226">
        <v>0</v>
      </c>
      <c r="T292" s="22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8" t="s">
        <v>134</v>
      </c>
      <c r="AT292" s="228" t="s">
        <v>129</v>
      </c>
      <c r="AU292" s="228" t="s">
        <v>86</v>
      </c>
      <c r="AY292" s="16" t="s">
        <v>127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6" t="s">
        <v>84</v>
      </c>
      <c r="BK292" s="229">
        <f>ROUND(I292*H292,2)</f>
        <v>0</v>
      </c>
      <c r="BL292" s="16" t="s">
        <v>134</v>
      </c>
      <c r="BM292" s="228" t="s">
        <v>483</v>
      </c>
    </row>
    <row r="293" spans="1:65" s="2" customFormat="1" ht="21.75" customHeight="1">
      <c r="A293" s="37"/>
      <c r="B293" s="38"/>
      <c r="C293" s="217" t="s">
        <v>484</v>
      </c>
      <c r="D293" s="217" t="s">
        <v>129</v>
      </c>
      <c r="E293" s="218" t="s">
        <v>485</v>
      </c>
      <c r="F293" s="219" t="s">
        <v>486</v>
      </c>
      <c r="G293" s="220" t="s">
        <v>159</v>
      </c>
      <c r="H293" s="221">
        <v>18</v>
      </c>
      <c r="I293" s="222"/>
      <c r="J293" s="223">
        <f>ROUND(I293*H293,2)</f>
        <v>0</v>
      </c>
      <c r="K293" s="219" t="s">
        <v>1</v>
      </c>
      <c r="L293" s="43"/>
      <c r="M293" s="224" t="s">
        <v>1</v>
      </c>
      <c r="N293" s="225" t="s">
        <v>41</v>
      </c>
      <c r="O293" s="90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134</v>
      </c>
      <c r="AT293" s="228" t="s">
        <v>129</v>
      </c>
      <c r="AU293" s="228" t="s">
        <v>86</v>
      </c>
      <c r="AY293" s="16" t="s">
        <v>127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84</v>
      </c>
      <c r="BK293" s="229">
        <f>ROUND(I293*H293,2)</f>
        <v>0</v>
      </c>
      <c r="BL293" s="16" t="s">
        <v>134</v>
      </c>
      <c r="BM293" s="228" t="s">
        <v>487</v>
      </c>
    </row>
    <row r="294" spans="1:47" s="2" customFormat="1" ht="12">
      <c r="A294" s="37"/>
      <c r="B294" s="38"/>
      <c r="C294" s="39"/>
      <c r="D294" s="232" t="s">
        <v>284</v>
      </c>
      <c r="E294" s="39"/>
      <c r="F294" s="263" t="s">
        <v>488</v>
      </c>
      <c r="G294" s="39"/>
      <c r="H294" s="39"/>
      <c r="I294" s="264"/>
      <c r="J294" s="39"/>
      <c r="K294" s="39"/>
      <c r="L294" s="43"/>
      <c r="M294" s="265"/>
      <c r="N294" s="266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284</v>
      </c>
      <c r="AU294" s="16" t="s">
        <v>86</v>
      </c>
    </row>
    <row r="295" spans="1:65" s="2" customFormat="1" ht="21.75" customHeight="1">
      <c r="A295" s="37"/>
      <c r="B295" s="38"/>
      <c r="C295" s="217" t="s">
        <v>489</v>
      </c>
      <c r="D295" s="217" t="s">
        <v>129</v>
      </c>
      <c r="E295" s="218" t="s">
        <v>490</v>
      </c>
      <c r="F295" s="219" t="s">
        <v>491</v>
      </c>
      <c r="G295" s="220" t="s">
        <v>159</v>
      </c>
      <c r="H295" s="221">
        <v>18</v>
      </c>
      <c r="I295" s="222"/>
      <c r="J295" s="223">
        <f>ROUND(I295*H295,2)</f>
        <v>0</v>
      </c>
      <c r="K295" s="219" t="s">
        <v>1</v>
      </c>
      <c r="L295" s="43"/>
      <c r="M295" s="224" t="s">
        <v>1</v>
      </c>
      <c r="N295" s="225" t="s">
        <v>41</v>
      </c>
      <c r="O295" s="90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8" t="s">
        <v>134</v>
      </c>
      <c r="AT295" s="228" t="s">
        <v>129</v>
      </c>
      <c r="AU295" s="228" t="s">
        <v>86</v>
      </c>
      <c r="AY295" s="16" t="s">
        <v>127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6" t="s">
        <v>84</v>
      </c>
      <c r="BK295" s="229">
        <f>ROUND(I295*H295,2)</f>
        <v>0</v>
      </c>
      <c r="BL295" s="16" t="s">
        <v>134</v>
      </c>
      <c r="BM295" s="228" t="s">
        <v>492</v>
      </c>
    </row>
    <row r="296" spans="1:47" s="2" customFormat="1" ht="12">
      <c r="A296" s="37"/>
      <c r="B296" s="38"/>
      <c r="C296" s="39"/>
      <c r="D296" s="232" t="s">
        <v>284</v>
      </c>
      <c r="E296" s="39"/>
      <c r="F296" s="263" t="s">
        <v>493</v>
      </c>
      <c r="G296" s="39"/>
      <c r="H296" s="39"/>
      <c r="I296" s="264"/>
      <c r="J296" s="39"/>
      <c r="K296" s="39"/>
      <c r="L296" s="43"/>
      <c r="M296" s="265"/>
      <c r="N296" s="266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284</v>
      </c>
      <c r="AU296" s="16" t="s">
        <v>86</v>
      </c>
    </row>
    <row r="297" spans="1:65" s="2" customFormat="1" ht="16.5" customHeight="1">
      <c r="A297" s="37"/>
      <c r="B297" s="38"/>
      <c r="C297" s="217" t="s">
        <v>494</v>
      </c>
      <c r="D297" s="217" t="s">
        <v>129</v>
      </c>
      <c r="E297" s="218" t="s">
        <v>495</v>
      </c>
      <c r="F297" s="219" t="s">
        <v>496</v>
      </c>
      <c r="G297" s="220" t="s">
        <v>282</v>
      </c>
      <c r="H297" s="221">
        <v>5</v>
      </c>
      <c r="I297" s="222"/>
      <c r="J297" s="223">
        <f>ROUND(I297*H297,2)</f>
        <v>0</v>
      </c>
      <c r="K297" s="219" t="s">
        <v>1</v>
      </c>
      <c r="L297" s="43"/>
      <c r="M297" s="224" t="s">
        <v>1</v>
      </c>
      <c r="N297" s="225" t="s">
        <v>41</v>
      </c>
      <c r="O297" s="90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8" t="s">
        <v>134</v>
      </c>
      <c r="AT297" s="228" t="s">
        <v>129</v>
      </c>
      <c r="AU297" s="228" t="s">
        <v>86</v>
      </c>
      <c r="AY297" s="16" t="s">
        <v>127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6" t="s">
        <v>84</v>
      </c>
      <c r="BK297" s="229">
        <f>ROUND(I297*H297,2)</f>
        <v>0</v>
      </c>
      <c r="BL297" s="16" t="s">
        <v>134</v>
      </c>
      <c r="BM297" s="228" t="s">
        <v>497</v>
      </c>
    </row>
    <row r="298" spans="1:47" s="2" customFormat="1" ht="12">
      <c r="A298" s="37"/>
      <c r="B298" s="38"/>
      <c r="C298" s="39"/>
      <c r="D298" s="232" t="s">
        <v>284</v>
      </c>
      <c r="E298" s="39"/>
      <c r="F298" s="263" t="s">
        <v>498</v>
      </c>
      <c r="G298" s="39"/>
      <c r="H298" s="39"/>
      <c r="I298" s="264"/>
      <c r="J298" s="39"/>
      <c r="K298" s="39"/>
      <c r="L298" s="43"/>
      <c r="M298" s="265"/>
      <c r="N298" s="266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284</v>
      </c>
      <c r="AU298" s="16" t="s">
        <v>86</v>
      </c>
    </row>
    <row r="299" spans="1:51" s="13" customFormat="1" ht="12">
      <c r="A299" s="13"/>
      <c r="B299" s="230"/>
      <c r="C299" s="231"/>
      <c r="D299" s="232" t="s">
        <v>136</v>
      </c>
      <c r="E299" s="233" t="s">
        <v>1</v>
      </c>
      <c r="F299" s="234" t="s">
        <v>499</v>
      </c>
      <c r="G299" s="231"/>
      <c r="H299" s="235">
        <v>5</v>
      </c>
      <c r="I299" s="236"/>
      <c r="J299" s="231"/>
      <c r="K299" s="231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136</v>
      </c>
      <c r="AU299" s="241" t="s">
        <v>86</v>
      </c>
      <c r="AV299" s="13" t="s">
        <v>86</v>
      </c>
      <c r="AW299" s="13" t="s">
        <v>32</v>
      </c>
      <c r="AX299" s="13" t="s">
        <v>84</v>
      </c>
      <c r="AY299" s="241" t="s">
        <v>127</v>
      </c>
    </row>
    <row r="300" spans="1:65" s="2" customFormat="1" ht="16.5" customHeight="1">
      <c r="A300" s="37"/>
      <c r="B300" s="38"/>
      <c r="C300" s="217" t="s">
        <v>500</v>
      </c>
      <c r="D300" s="217" t="s">
        <v>129</v>
      </c>
      <c r="E300" s="218" t="s">
        <v>501</v>
      </c>
      <c r="F300" s="219" t="s">
        <v>502</v>
      </c>
      <c r="G300" s="220" t="s">
        <v>282</v>
      </c>
      <c r="H300" s="221">
        <v>2</v>
      </c>
      <c r="I300" s="222"/>
      <c r="J300" s="223">
        <f>ROUND(I300*H300,2)</f>
        <v>0</v>
      </c>
      <c r="K300" s="219" t="s">
        <v>1</v>
      </c>
      <c r="L300" s="43"/>
      <c r="M300" s="224" t="s">
        <v>1</v>
      </c>
      <c r="N300" s="225" t="s">
        <v>41</v>
      </c>
      <c r="O300" s="90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8" t="s">
        <v>134</v>
      </c>
      <c r="AT300" s="228" t="s">
        <v>129</v>
      </c>
      <c r="AU300" s="228" t="s">
        <v>86</v>
      </c>
      <c r="AY300" s="16" t="s">
        <v>127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6" t="s">
        <v>84</v>
      </c>
      <c r="BK300" s="229">
        <f>ROUND(I300*H300,2)</f>
        <v>0</v>
      </c>
      <c r="BL300" s="16" t="s">
        <v>134</v>
      </c>
      <c r="BM300" s="228" t="s">
        <v>503</v>
      </c>
    </row>
    <row r="301" spans="1:51" s="13" customFormat="1" ht="12">
      <c r="A301" s="13"/>
      <c r="B301" s="230"/>
      <c r="C301" s="231"/>
      <c r="D301" s="232" t="s">
        <v>136</v>
      </c>
      <c r="E301" s="233" t="s">
        <v>1</v>
      </c>
      <c r="F301" s="234" t="s">
        <v>504</v>
      </c>
      <c r="G301" s="231"/>
      <c r="H301" s="235">
        <v>2</v>
      </c>
      <c r="I301" s="236"/>
      <c r="J301" s="231"/>
      <c r="K301" s="231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136</v>
      </c>
      <c r="AU301" s="241" t="s">
        <v>86</v>
      </c>
      <c r="AV301" s="13" t="s">
        <v>86</v>
      </c>
      <c r="AW301" s="13" t="s">
        <v>32</v>
      </c>
      <c r="AX301" s="13" t="s">
        <v>84</v>
      </c>
      <c r="AY301" s="241" t="s">
        <v>127</v>
      </c>
    </row>
    <row r="302" spans="1:65" s="2" customFormat="1" ht="16.5" customHeight="1">
      <c r="A302" s="37"/>
      <c r="B302" s="38"/>
      <c r="C302" s="217" t="s">
        <v>505</v>
      </c>
      <c r="D302" s="217" t="s">
        <v>129</v>
      </c>
      <c r="E302" s="218" t="s">
        <v>506</v>
      </c>
      <c r="F302" s="219" t="s">
        <v>507</v>
      </c>
      <c r="G302" s="220" t="s">
        <v>159</v>
      </c>
      <c r="H302" s="221">
        <v>42</v>
      </c>
      <c r="I302" s="222"/>
      <c r="J302" s="223">
        <f>ROUND(I302*H302,2)</f>
        <v>0</v>
      </c>
      <c r="K302" s="219" t="s">
        <v>1</v>
      </c>
      <c r="L302" s="43"/>
      <c r="M302" s="224" t="s">
        <v>1</v>
      </c>
      <c r="N302" s="225" t="s">
        <v>41</v>
      </c>
      <c r="O302" s="90"/>
      <c r="P302" s="226">
        <f>O302*H302</f>
        <v>0</v>
      </c>
      <c r="Q302" s="226">
        <v>0.0043</v>
      </c>
      <c r="R302" s="226">
        <f>Q302*H302</f>
        <v>0.18060000000000004</v>
      </c>
      <c r="S302" s="226">
        <v>0</v>
      </c>
      <c r="T302" s="22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8" t="s">
        <v>134</v>
      </c>
      <c r="AT302" s="228" t="s">
        <v>129</v>
      </c>
      <c r="AU302" s="228" t="s">
        <v>86</v>
      </c>
      <c r="AY302" s="16" t="s">
        <v>127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6" t="s">
        <v>84</v>
      </c>
      <c r="BK302" s="229">
        <f>ROUND(I302*H302,2)</f>
        <v>0</v>
      </c>
      <c r="BL302" s="16" t="s">
        <v>134</v>
      </c>
      <c r="BM302" s="228" t="s">
        <v>508</v>
      </c>
    </row>
    <row r="303" spans="1:65" s="2" customFormat="1" ht="21.75" customHeight="1">
      <c r="A303" s="37"/>
      <c r="B303" s="38"/>
      <c r="C303" s="217" t="s">
        <v>509</v>
      </c>
      <c r="D303" s="217" t="s">
        <v>129</v>
      </c>
      <c r="E303" s="218" t="s">
        <v>510</v>
      </c>
      <c r="F303" s="219" t="s">
        <v>511</v>
      </c>
      <c r="G303" s="220" t="s">
        <v>282</v>
      </c>
      <c r="H303" s="221">
        <v>4</v>
      </c>
      <c r="I303" s="222"/>
      <c r="J303" s="223">
        <f>ROUND(I303*H303,2)</f>
        <v>0</v>
      </c>
      <c r="K303" s="219" t="s">
        <v>1</v>
      </c>
      <c r="L303" s="43"/>
      <c r="M303" s="224" t="s">
        <v>1</v>
      </c>
      <c r="N303" s="225" t="s">
        <v>41</v>
      </c>
      <c r="O303" s="90"/>
      <c r="P303" s="226">
        <f>O303*H303</f>
        <v>0</v>
      </c>
      <c r="Q303" s="226">
        <v>0</v>
      </c>
      <c r="R303" s="226">
        <f>Q303*H303</f>
        <v>0</v>
      </c>
      <c r="S303" s="226">
        <v>0.2</v>
      </c>
      <c r="T303" s="227">
        <f>S303*H303</f>
        <v>0.8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8" t="s">
        <v>134</v>
      </c>
      <c r="AT303" s="228" t="s">
        <v>129</v>
      </c>
      <c r="AU303" s="228" t="s">
        <v>86</v>
      </c>
      <c r="AY303" s="16" t="s">
        <v>127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6" t="s">
        <v>84</v>
      </c>
      <c r="BK303" s="229">
        <f>ROUND(I303*H303,2)</f>
        <v>0</v>
      </c>
      <c r="BL303" s="16" t="s">
        <v>134</v>
      </c>
      <c r="BM303" s="228" t="s">
        <v>512</v>
      </c>
    </row>
    <row r="304" spans="1:47" s="2" customFormat="1" ht="12">
      <c r="A304" s="37"/>
      <c r="B304" s="38"/>
      <c r="C304" s="39"/>
      <c r="D304" s="232" t="s">
        <v>284</v>
      </c>
      <c r="E304" s="39"/>
      <c r="F304" s="263" t="s">
        <v>513</v>
      </c>
      <c r="G304" s="39"/>
      <c r="H304" s="39"/>
      <c r="I304" s="264"/>
      <c r="J304" s="39"/>
      <c r="K304" s="39"/>
      <c r="L304" s="43"/>
      <c r="M304" s="265"/>
      <c r="N304" s="266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284</v>
      </c>
      <c r="AU304" s="16" t="s">
        <v>86</v>
      </c>
    </row>
    <row r="305" spans="1:63" s="12" customFormat="1" ht="22.8" customHeight="1">
      <c r="A305" s="12"/>
      <c r="B305" s="201"/>
      <c r="C305" s="202"/>
      <c r="D305" s="203" t="s">
        <v>75</v>
      </c>
      <c r="E305" s="215" t="s">
        <v>514</v>
      </c>
      <c r="F305" s="215" t="s">
        <v>515</v>
      </c>
      <c r="G305" s="202"/>
      <c r="H305" s="202"/>
      <c r="I305" s="205"/>
      <c r="J305" s="216">
        <f>BK305</f>
        <v>0</v>
      </c>
      <c r="K305" s="202"/>
      <c r="L305" s="207"/>
      <c r="M305" s="208"/>
      <c r="N305" s="209"/>
      <c r="O305" s="209"/>
      <c r="P305" s="210">
        <f>SUM(P306:P313)</f>
        <v>0</v>
      </c>
      <c r="Q305" s="209"/>
      <c r="R305" s="210">
        <f>SUM(R306:R313)</f>
        <v>0</v>
      </c>
      <c r="S305" s="209"/>
      <c r="T305" s="211">
        <f>SUM(T306:T313)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2" t="s">
        <v>84</v>
      </c>
      <c r="AT305" s="213" t="s">
        <v>75</v>
      </c>
      <c r="AU305" s="213" t="s">
        <v>84</v>
      </c>
      <c r="AY305" s="212" t="s">
        <v>127</v>
      </c>
      <c r="BK305" s="214">
        <f>SUM(BK306:BK313)</f>
        <v>0</v>
      </c>
    </row>
    <row r="306" spans="1:65" s="2" customFormat="1" ht="21.75" customHeight="1">
      <c r="A306" s="37"/>
      <c r="B306" s="38"/>
      <c r="C306" s="217" t="s">
        <v>516</v>
      </c>
      <c r="D306" s="217" t="s">
        <v>129</v>
      </c>
      <c r="E306" s="218" t="s">
        <v>517</v>
      </c>
      <c r="F306" s="219" t="s">
        <v>518</v>
      </c>
      <c r="G306" s="220" t="s">
        <v>210</v>
      </c>
      <c r="H306" s="221">
        <v>154.225</v>
      </c>
      <c r="I306" s="222"/>
      <c r="J306" s="223">
        <f>ROUND(I306*H306,2)</f>
        <v>0</v>
      </c>
      <c r="K306" s="219" t="s">
        <v>133</v>
      </c>
      <c r="L306" s="43"/>
      <c r="M306" s="224" t="s">
        <v>1</v>
      </c>
      <c r="N306" s="225" t="s">
        <v>41</v>
      </c>
      <c r="O306" s="90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8" t="s">
        <v>134</v>
      </c>
      <c r="AT306" s="228" t="s">
        <v>129</v>
      </c>
      <c r="AU306" s="228" t="s">
        <v>86</v>
      </c>
      <c r="AY306" s="16" t="s">
        <v>127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6" t="s">
        <v>84</v>
      </c>
      <c r="BK306" s="229">
        <f>ROUND(I306*H306,2)</f>
        <v>0</v>
      </c>
      <c r="BL306" s="16" t="s">
        <v>134</v>
      </c>
      <c r="BM306" s="228" t="s">
        <v>519</v>
      </c>
    </row>
    <row r="307" spans="1:65" s="2" customFormat="1" ht="24.15" customHeight="1">
      <c r="A307" s="37"/>
      <c r="B307" s="38"/>
      <c r="C307" s="217" t="s">
        <v>520</v>
      </c>
      <c r="D307" s="217" t="s">
        <v>129</v>
      </c>
      <c r="E307" s="218" t="s">
        <v>521</v>
      </c>
      <c r="F307" s="219" t="s">
        <v>522</v>
      </c>
      <c r="G307" s="220" t="s">
        <v>210</v>
      </c>
      <c r="H307" s="221">
        <v>2930.275</v>
      </c>
      <c r="I307" s="222"/>
      <c r="J307" s="223">
        <f>ROUND(I307*H307,2)</f>
        <v>0</v>
      </c>
      <c r="K307" s="219" t="s">
        <v>133</v>
      </c>
      <c r="L307" s="43"/>
      <c r="M307" s="224" t="s">
        <v>1</v>
      </c>
      <c r="N307" s="225" t="s">
        <v>41</v>
      </c>
      <c r="O307" s="90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8" t="s">
        <v>134</v>
      </c>
      <c r="AT307" s="228" t="s">
        <v>129</v>
      </c>
      <c r="AU307" s="228" t="s">
        <v>86</v>
      </c>
      <c r="AY307" s="16" t="s">
        <v>127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6" t="s">
        <v>84</v>
      </c>
      <c r="BK307" s="229">
        <f>ROUND(I307*H307,2)</f>
        <v>0</v>
      </c>
      <c r="BL307" s="16" t="s">
        <v>134</v>
      </c>
      <c r="BM307" s="228" t="s">
        <v>523</v>
      </c>
    </row>
    <row r="308" spans="1:51" s="13" customFormat="1" ht="12">
      <c r="A308" s="13"/>
      <c r="B308" s="230"/>
      <c r="C308" s="231"/>
      <c r="D308" s="232" t="s">
        <v>136</v>
      </c>
      <c r="E308" s="231"/>
      <c r="F308" s="234" t="s">
        <v>524</v>
      </c>
      <c r="G308" s="231"/>
      <c r="H308" s="235">
        <v>2930.275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136</v>
      </c>
      <c r="AU308" s="241" t="s">
        <v>86</v>
      </c>
      <c r="AV308" s="13" t="s">
        <v>86</v>
      </c>
      <c r="AW308" s="13" t="s">
        <v>4</v>
      </c>
      <c r="AX308" s="13" t="s">
        <v>84</v>
      </c>
      <c r="AY308" s="241" t="s">
        <v>127</v>
      </c>
    </row>
    <row r="309" spans="1:65" s="2" customFormat="1" ht="24.15" customHeight="1">
      <c r="A309" s="37"/>
      <c r="B309" s="38"/>
      <c r="C309" s="217" t="s">
        <v>525</v>
      </c>
      <c r="D309" s="217" t="s">
        <v>129</v>
      </c>
      <c r="E309" s="218" t="s">
        <v>526</v>
      </c>
      <c r="F309" s="219" t="s">
        <v>527</v>
      </c>
      <c r="G309" s="220" t="s">
        <v>210</v>
      </c>
      <c r="H309" s="221">
        <v>154.225</v>
      </c>
      <c r="I309" s="222"/>
      <c r="J309" s="223">
        <f>ROUND(I309*H309,2)</f>
        <v>0</v>
      </c>
      <c r="K309" s="219" t="s">
        <v>133</v>
      </c>
      <c r="L309" s="43"/>
      <c r="M309" s="224" t="s">
        <v>1</v>
      </c>
      <c r="N309" s="225" t="s">
        <v>41</v>
      </c>
      <c r="O309" s="90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8" t="s">
        <v>134</v>
      </c>
      <c r="AT309" s="228" t="s">
        <v>129</v>
      </c>
      <c r="AU309" s="228" t="s">
        <v>86</v>
      </c>
      <c r="AY309" s="16" t="s">
        <v>127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6" t="s">
        <v>84</v>
      </c>
      <c r="BK309" s="229">
        <f>ROUND(I309*H309,2)</f>
        <v>0</v>
      </c>
      <c r="BL309" s="16" t="s">
        <v>134</v>
      </c>
      <c r="BM309" s="228" t="s">
        <v>528</v>
      </c>
    </row>
    <row r="310" spans="1:65" s="2" customFormat="1" ht="33" customHeight="1">
      <c r="A310" s="37"/>
      <c r="B310" s="38"/>
      <c r="C310" s="217" t="s">
        <v>529</v>
      </c>
      <c r="D310" s="217" t="s">
        <v>129</v>
      </c>
      <c r="E310" s="218" t="s">
        <v>530</v>
      </c>
      <c r="F310" s="219" t="s">
        <v>531</v>
      </c>
      <c r="G310" s="220" t="s">
        <v>210</v>
      </c>
      <c r="H310" s="221">
        <v>20.828</v>
      </c>
      <c r="I310" s="222"/>
      <c r="J310" s="223">
        <f>ROUND(I310*H310,2)</f>
        <v>0</v>
      </c>
      <c r="K310" s="219" t="s">
        <v>133</v>
      </c>
      <c r="L310" s="43"/>
      <c r="M310" s="224" t="s">
        <v>1</v>
      </c>
      <c r="N310" s="225" t="s">
        <v>41</v>
      </c>
      <c r="O310" s="90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134</v>
      </c>
      <c r="AT310" s="228" t="s">
        <v>129</v>
      </c>
      <c r="AU310" s="228" t="s">
        <v>86</v>
      </c>
      <c r="AY310" s="16" t="s">
        <v>127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84</v>
      </c>
      <c r="BK310" s="229">
        <f>ROUND(I310*H310,2)</f>
        <v>0</v>
      </c>
      <c r="BL310" s="16" t="s">
        <v>134</v>
      </c>
      <c r="BM310" s="228" t="s">
        <v>532</v>
      </c>
    </row>
    <row r="311" spans="1:65" s="2" customFormat="1" ht="37.8" customHeight="1">
      <c r="A311" s="37"/>
      <c r="B311" s="38"/>
      <c r="C311" s="217" t="s">
        <v>533</v>
      </c>
      <c r="D311" s="217" t="s">
        <v>129</v>
      </c>
      <c r="E311" s="218" t="s">
        <v>534</v>
      </c>
      <c r="F311" s="219" t="s">
        <v>535</v>
      </c>
      <c r="G311" s="220" t="s">
        <v>210</v>
      </c>
      <c r="H311" s="221">
        <v>133.743</v>
      </c>
      <c r="I311" s="222"/>
      <c r="J311" s="223">
        <f>ROUND(I311*H311,2)</f>
        <v>0</v>
      </c>
      <c r="K311" s="219" t="s">
        <v>133</v>
      </c>
      <c r="L311" s="43"/>
      <c r="M311" s="224" t="s">
        <v>1</v>
      </c>
      <c r="N311" s="225" t="s">
        <v>41</v>
      </c>
      <c r="O311" s="90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8" t="s">
        <v>134</v>
      </c>
      <c r="AT311" s="228" t="s">
        <v>129</v>
      </c>
      <c r="AU311" s="228" t="s">
        <v>86</v>
      </c>
      <c r="AY311" s="16" t="s">
        <v>127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6" t="s">
        <v>84</v>
      </c>
      <c r="BK311" s="229">
        <f>ROUND(I311*H311,2)</f>
        <v>0</v>
      </c>
      <c r="BL311" s="16" t="s">
        <v>134</v>
      </c>
      <c r="BM311" s="228" t="s">
        <v>536</v>
      </c>
    </row>
    <row r="312" spans="1:65" s="2" customFormat="1" ht="33" customHeight="1">
      <c r="A312" s="37"/>
      <c r="B312" s="38"/>
      <c r="C312" s="217" t="s">
        <v>537</v>
      </c>
      <c r="D312" s="217" t="s">
        <v>129</v>
      </c>
      <c r="E312" s="218" t="s">
        <v>538</v>
      </c>
      <c r="F312" s="219" t="s">
        <v>539</v>
      </c>
      <c r="G312" s="220" t="s">
        <v>210</v>
      </c>
      <c r="H312" s="221">
        <v>38.12</v>
      </c>
      <c r="I312" s="222"/>
      <c r="J312" s="223">
        <f>ROUND(I312*H312,2)</f>
        <v>0</v>
      </c>
      <c r="K312" s="219" t="s">
        <v>133</v>
      </c>
      <c r="L312" s="43"/>
      <c r="M312" s="224" t="s">
        <v>1</v>
      </c>
      <c r="N312" s="225" t="s">
        <v>41</v>
      </c>
      <c r="O312" s="90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134</v>
      </c>
      <c r="AT312" s="228" t="s">
        <v>129</v>
      </c>
      <c r="AU312" s="228" t="s">
        <v>86</v>
      </c>
      <c r="AY312" s="16" t="s">
        <v>127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84</v>
      </c>
      <c r="BK312" s="229">
        <f>ROUND(I312*H312,2)</f>
        <v>0</v>
      </c>
      <c r="BL312" s="16" t="s">
        <v>134</v>
      </c>
      <c r="BM312" s="228" t="s">
        <v>540</v>
      </c>
    </row>
    <row r="313" spans="1:65" s="2" customFormat="1" ht="24.15" customHeight="1">
      <c r="A313" s="37"/>
      <c r="B313" s="38"/>
      <c r="C313" s="217" t="s">
        <v>541</v>
      </c>
      <c r="D313" s="217" t="s">
        <v>129</v>
      </c>
      <c r="E313" s="218" t="s">
        <v>542</v>
      </c>
      <c r="F313" s="219" t="s">
        <v>209</v>
      </c>
      <c r="G313" s="220" t="s">
        <v>210</v>
      </c>
      <c r="H313" s="221">
        <v>3.19</v>
      </c>
      <c r="I313" s="222"/>
      <c r="J313" s="223">
        <f>ROUND(I313*H313,2)</f>
        <v>0</v>
      </c>
      <c r="K313" s="219" t="s">
        <v>133</v>
      </c>
      <c r="L313" s="43"/>
      <c r="M313" s="224" t="s">
        <v>1</v>
      </c>
      <c r="N313" s="225" t="s">
        <v>41</v>
      </c>
      <c r="O313" s="90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134</v>
      </c>
      <c r="AT313" s="228" t="s">
        <v>129</v>
      </c>
      <c r="AU313" s="228" t="s">
        <v>86</v>
      </c>
      <c r="AY313" s="16" t="s">
        <v>127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84</v>
      </c>
      <c r="BK313" s="229">
        <f>ROUND(I313*H313,2)</f>
        <v>0</v>
      </c>
      <c r="BL313" s="16" t="s">
        <v>134</v>
      </c>
      <c r="BM313" s="228" t="s">
        <v>543</v>
      </c>
    </row>
    <row r="314" spans="1:63" s="12" customFormat="1" ht="22.8" customHeight="1">
      <c r="A314" s="12"/>
      <c r="B314" s="201"/>
      <c r="C314" s="202"/>
      <c r="D314" s="203" t="s">
        <v>75</v>
      </c>
      <c r="E314" s="215" t="s">
        <v>544</v>
      </c>
      <c r="F314" s="215" t="s">
        <v>545</v>
      </c>
      <c r="G314" s="202"/>
      <c r="H314" s="202"/>
      <c r="I314" s="205"/>
      <c r="J314" s="216">
        <f>BK314</f>
        <v>0</v>
      </c>
      <c r="K314" s="202"/>
      <c r="L314" s="207"/>
      <c r="M314" s="208"/>
      <c r="N314" s="209"/>
      <c r="O314" s="209"/>
      <c r="P314" s="210">
        <f>P315</f>
        <v>0</v>
      </c>
      <c r="Q314" s="209"/>
      <c r="R314" s="210">
        <f>R315</f>
        <v>0</v>
      </c>
      <c r="S314" s="209"/>
      <c r="T314" s="211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2" t="s">
        <v>84</v>
      </c>
      <c r="AT314" s="213" t="s">
        <v>75</v>
      </c>
      <c r="AU314" s="213" t="s">
        <v>84</v>
      </c>
      <c r="AY314" s="212" t="s">
        <v>127</v>
      </c>
      <c r="BK314" s="214">
        <f>BK315</f>
        <v>0</v>
      </c>
    </row>
    <row r="315" spans="1:65" s="2" customFormat="1" ht="24.15" customHeight="1">
      <c r="A315" s="37"/>
      <c r="B315" s="38"/>
      <c r="C315" s="217" t="s">
        <v>546</v>
      </c>
      <c r="D315" s="217" t="s">
        <v>129</v>
      </c>
      <c r="E315" s="218" t="s">
        <v>547</v>
      </c>
      <c r="F315" s="219" t="s">
        <v>548</v>
      </c>
      <c r="G315" s="220" t="s">
        <v>210</v>
      </c>
      <c r="H315" s="221">
        <v>466.502</v>
      </c>
      <c r="I315" s="222"/>
      <c r="J315" s="223">
        <f>ROUND(I315*H315,2)</f>
        <v>0</v>
      </c>
      <c r="K315" s="219" t="s">
        <v>133</v>
      </c>
      <c r="L315" s="43"/>
      <c r="M315" s="267" t="s">
        <v>1</v>
      </c>
      <c r="N315" s="268" t="s">
        <v>41</v>
      </c>
      <c r="O315" s="269"/>
      <c r="P315" s="270">
        <f>O315*H315</f>
        <v>0</v>
      </c>
      <c r="Q315" s="270">
        <v>0</v>
      </c>
      <c r="R315" s="270">
        <f>Q315*H315</f>
        <v>0</v>
      </c>
      <c r="S315" s="270">
        <v>0</v>
      </c>
      <c r="T315" s="27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8" t="s">
        <v>134</v>
      </c>
      <c r="AT315" s="228" t="s">
        <v>129</v>
      </c>
      <c r="AU315" s="228" t="s">
        <v>86</v>
      </c>
      <c r="AY315" s="16" t="s">
        <v>127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6" t="s">
        <v>84</v>
      </c>
      <c r="BK315" s="229">
        <f>ROUND(I315*H315,2)</f>
        <v>0</v>
      </c>
      <c r="BL315" s="16" t="s">
        <v>134</v>
      </c>
      <c r="BM315" s="228" t="s">
        <v>549</v>
      </c>
    </row>
    <row r="316" spans="1:31" s="2" customFormat="1" ht="6.95" customHeight="1">
      <c r="A316" s="37"/>
      <c r="B316" s="65"/>
      <c r="C316" s="66"/>
      <c r="D316" s="66"/>
      <c r="E316" s="66"/>
      <c r="F316" s="66"/>
      <c r="G316" s="66"/>
      <c r="H316" s="66"/>
      <c r="I316" s="66"/>
      <c r="J316" s="66"/>
      <c r="K316" s="66"/>
      <c r="L316" s="43"/>
      <c r="M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</sheetData>
  <sheetProtection password="CC35" sheet="1" objects="1" scenarios="1" formatColumns="0" formatRows="0" autoFilter="0"/>
  <autoFilter ref="C123:K31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VÝSTAVBA PARKOVACÍ PLOCHY NA UL. STUDENTSKÁ V KARVINÉ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550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ROUND((SUM(BE124:BE188)),2)</f>
        <v>0</v>
      </c>
      <c r="G33" s="37"/>
      <c r="H33" s="37"/>
      <c r="I33" s="154">
        <v>0.21</v>
      </c>
      <c r="J33" s="153">
        <f>ROUND(((SUM(BE124:BE188))*I33),2)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ROUND((SUM(BF124:BF188)),2)</f>
        <v>0</v>
      </c>
      <c r="G34" s="37"/>
      <c r="H34" s="37"/>
      <c r="I34" s="154">
        <v>0.15</v>
      </c>
      <c r="J34" s="153">
        <f>ROUND(((SUM(BF124:BF188))*I34),2)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ROUND((SUM(BG124:BG188)),2)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ROUND((SUM(BH124:BH188)),2)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ROUND((SUM(BI124:BI188)),2)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VÝSTAVBA PARKOVACÍ PLOCHY NA UL. STUDENTSKÁ V KARVINÉ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301 - Dešťová kanaizace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Karviná</v>
      </c>
      <c r="G89" s="39"/>
      <c r="H89" s="39"/>
      <c r="I89" s="31" t="s">
        <v>22</v>
      </c>
      <c r="J89" s="78" t="str">
        <f>IF(J12="","",J12)</f>
        <v>15. 9. 2021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551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552</v>
      </c>
      <c r="E99" s="187"/>
      <c r="F99" s="187"/>
      <c r="G99" s="187"/>
      <c r="H99" s="187"/>
      <c r="I99" s="187"/>
      <c r="J99" s="188">
        <f>J155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J158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553</v>
      </c>
      <c r="E101" s="187"/>
      <c r="F101" s="187"/>
      <c r="G101" s="187"/>
      <c r="H101" s="187"/>
      <c r="I101" s="187"/>
      <c r="J101" s="188">
        <f>J161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108</v>
      </c>
      <c r="E102" s="187"/>
      <c r="F102" s="187"/>
      <c r="G102" s="187"/>
      <c r="H102" s="187"/>
      <c r="I102" s="187"/>
      <c r="J102" s="188">
        <f>J162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110</v>
      </c>
      <c r="E103" s="187"/>
      <c r="F103" s="187"/>
      <c r="G103" s="187"/>
      <c r="H103" s="187"/>
      <c r="I103" s="187"/>
      <c r="J103" s="188">
        <f>J178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111</v>
      </c>
      <c r="E104" s="187"/>
      <c r="F104" s="187"/>
      <c r="G104" s="187"/>
      <c r="H104" s="187"/>
      <c r="I104" s="187"/>
      <c r="J104" s="188">
        <f>J187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9"/>
      <c r="D114" s="39"/>
      <c r="E114" s="173" t="str">
        <f>E7</f>
        <v>VÝSTAVBA PARKOVACÍ PLOCHY NA UL. STUDENTSKÁ V KARVINÉ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 xml:space="preserve">SO 301 - Dešťová kanaizace 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Karviná</v>
      </c>
      <c r="G118" s="39"/>
      <c r="H118" s="39"/>
      <c r="I118" s="31" t="s">
        <v>22</v>
      </c>
      <c r="J118" s="78" t="str">
        <f>IF(J12="","",J12)</f>
        <v>15. 9. 2021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Statutární město Karviná</v>
      </c>
      <c r="G120" s="39"/>
      <c r="H120" s="39"/>
      <c r="I120" s="31" t="s">
        <v>30</v>
      </c>
      <c r="J120" s="35" t="str">
        <f>E21</f>
        <v>ATRIS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113</v>
      </c>
      <c r="D123" s="193" t="s">
        <v>61</v>
      </c>
      <c r="E123" s="193" t="s">
        <v>57</v>
      </c>
      <c r="F123" s="193" t="s">
        <v>58</v>
      </c>
      <c r="G123" s="193" t="s">
        <v>114</v>
      </c>
      <c r="H123" s="193" t="s">
        <v>115</v>
      </c>
      <c r="I123" s="193" t="s">
        <v>116</v>
      </c>
      <c r="J123" s="193" t="s">
        <v>101</v>
      </c>
      <c r="K123" s="194" t="s">
        <v>117</v>
      </c>
      <c r="L123" s="195"/>
      <c r="M123" s="99" t="s">
        <v>1</v>
      </c>
      <c r="N123" s="100" t="s">
        <v>40</v>
      </c>
      <c r="O123" s="100" t="s">
        <v>118</v>
      </c>
      <c r="P123" s="100" t="s">
        <v>119</v>
      </c>
      <c r="Q123" s="100" t="s">
        <v>120</v>
      </c>
      <c r="R123" s="100" t="s">
        <v>121</v>
      </c>
      <c r="S123" s="100" t="s">
        <v>122</v>
      </c>
      <c r="T123" s="101" t="s">
        <v>123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124</v>
      </c>
      <c r="D124" s="39"/>
      <c r="E124" s="39"/>
      <c r="F124" s="39"/>
      <c r="G124" s="39"/>
      <c r="H124" s="39"/>
      <c r="I124" s="39"/>
      <c r="J124" s="196">
        <f>BK124</f>
        <v>0</v>
      </c>
      <c r="K124" s="39"/>
      <c r="L124" s="43"/>
      <c r="M124" s="102"/>
      <c r="N124" s="197"/>
      <c r="O124" s="103"/>
      <c r="P124" s="198">
        <f>P125</f>
        <v>0</v>
      </c>
      <c r="Q124" s="103"/>
      <c r="R124" s="198">
        <f>R125</f>
        <v>278.58445</v>
      </c>
      <c r="S124" s="103"/>
      <c r="T124" s="199">
        <f>T125</f>
        <v>50.66625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103</v>
      </c>
      <c r="BK124" s="200">
        <f>BK125</f>
        <v>0</v>
      </c>
    </row>
    <row r="125" spans="1:63" s="12" customFormat="1" ht="25.9" customHeight="1">
      <c r="A125" s="12"/>
      <c r="B125" s="201"/>
      <c r="C125" s="202"/>
      <c r="D125" s="203" t="s">
        <v>75</v>
      </c>
      <c r="E125" s="204" t="s">
        <v>125</v>
      </c>
      <c r="F125" s="204" t="s">
        <v>126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P126+P155+P158+P162+P178+P187</f>
        <v>0</v>
      </c>
      <c r="Q125" s="209"/>
      <c r="R125" s="210">
        <f>R126+R155+R158+R162+R178+R187</f>
        <v>278.58445</v>
      </c>
      <c r="S125" s="209"/>
      <c r="T125" s="211">
        <f>T126+T155+T158+T162+T178+T187</f>
        <v>50.66625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75</v>
      </c>
      <c r="AU125" s="213" t="s">
        <v>76</v>
      </c>
      <c r="AY125" s="212" t="s">
        <v>127</v>
      </c>
      <c r="BK125" s="214">
        <f>BK126+BK155+BK158+BK162+BK178+BK187</f>
        <v>0</v>
      </c>
    </row>
    <row r="126" spans="1:63" s="12" customFormat="1" ht="22.8" customHeight="1">
      <c r="A126" s="12"/>
      <c r="B126" s="201"/>
      <c r="C126" s="202"/>
      <c r="D126" s="203" t="s">
        <v>75</v>
      </c>
      <c r="E126" s="215" t="s">
        <v>84</v>
      </c>
      <c r="F126" s="215" t="s">
        <v>554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SUM(P127:P154)</f>
        <v>0</v>
      </c>
      <c r="Q126" s="209"/>
      <c r="R126" s="210">
        <f>SUM(R127:R154)</f>
        <v>278.33436</v>
      </c>
      <c r="S126" s="209"/>
      <c r="T126" s="211">
        <f>SUM(T127:T154)</f>
        <v>50.66625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84</v>
      </c>
      <c r="AT126" s="213" t="s">
        <v>75</v>
      </c>
      <c r="AU126" s="213" t="s">
        <v>84</v>
      </c>
      <c r="AY126" s="212" t="s">
        <v>127</v>
      </c>
      <c r="BK126" s="214">
        <f>SUM(BK127:BK154)</f>
        <v>0</v>
      </c>
    </row>
    <row r="127" spans="1:65" s="2" customFormat="1" ht="24.15" customHeight="1">
      <c r="A127" s="37"/>
      <c r="B127" s="38"/>
      <c r="C127" s="217" t="s">
        <v>84</v>
      </c>
      <c r="D127" s="217" t="s">
        <v>129</v>
      </c>
      <c r="E127" s="218" t="s">
        <v>555</v>
      </c>
      <c r="F127" s="219" t="s">
        <v>556</v>
      </c>
      <c r="G127" s="220" t="s">
        <v>132</v>
      </c>
      <c r="H127" s="221">
        <v>72</v>
      </c>
      <c r="I127" s="222"/>
      <c r="J127" s="223">
        <f>ROUND(I127*H127,2)</f>
        <v>0</v>
      </c>
      <c r="K127" s="219" t="s">
        <v>557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0.26</v>
      </c>
      <c r="T127" s="227">
        <f>S127*H127</f>
        <v>18.72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134</v>
      </c>
      <c r="AT127" s="228" t="s">
        <v>129</v>
      </c>
      <c r="AU127" s="228" t="s">
        <v>86</v>
      </c>
      <c r="AY127" s="16" t="s">
        <v>127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134</v>
      </c>
      <c r="BM127" s="228" t="s">
        <v>558</v>
      </c>
    </row>
    <row r="128" spans="1:51" s="13" customFormat="1" ht="12">
      <c r="A128" s="13"/>
      <c r="B128" s="230"/>
      <c r="C128" s="231"/>
      <c r="D128" s="232" t="s">
        <v>136</v>
      </c>
      <c r="E128" s="233" t="s">
        <v>1</v>
      </c>
      <c r="F128" s="234" t="s">
        <v>559</v>
      </c>
      <c r="G128" s="231"/>
      <c r="H128" s="235">
        <v>72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136</v>
      </c>
      <c r="AU128" s="241" t="s">
        <v>86</v>
      </c>
      <c r="AV128" s="13" t="s">
        <v>86</v>
      </c>
      <c r="AW128" s="13" t="s">
        <v>32</v>
      </c>
      <c r="AX128" s="13" t="s">
        <v>84</v>
      </c>
      <c r="AY128" s="241" t="s">
        <v>127</v>
      </c>
    </row>
    <row r="129" spans="1:65" s="2" customFormat="1" ht="24.15" customHeight="1">
      <c r="A129" s="37"/>
      <c r="B129" s="38"/>
      <c r="C129" s="217" t="s">
        <v>86</v>
      </c>
      <c r="D129" s="217" t="s">
        <v>129</v>
      </c>
      <c r="E129" s="218" t="s">
        <v>560</v>
      </c>
      <c r="F129" s="219" t="s">
        <v>561</v>
      </c>
      <c r="G129" s="220" t="s">
        <v>132</v>
      </c>
      <c r="H129" s="221">
        <v>81.75</v>
      </c>
      <c r="I129" s="222"/>
      <c r="J129" s="223">
        <f>ROUND(I129*H129,2)</f>
        <v>0</v>
      </c>
      <c r="K129" s="219" t="s">
        <v>557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0.29</v>
      </c>
      <c r="T129" s="227">
        <f>S129*H129</f>
        <v>23.7075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134</v>
      </c>
      <c r="AT129" s="228" t="s">
        <v>129</v>
      </c>
      <c r="AU129" s="228" t="s">
        <v>86</v>
      </c>
      <c r="AY129" s="16" t="s">
        <v>127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134</v>
      </c>
      <c r="BM129" s="228" t="s">
        <v>562</v>
      </c>
    </row>
    <row r="130" spans="1:51" s="13" customFormat="1" ht="12">
      <c r="A130" s="13"/>
      <c r="B130" s="230"/>
      <c r="C130" s="231"/>
      <c r="D130" s="232" t="s">
        <v>136</v>
      </c>
      <c r="E130" s="233" t="s">
        <v>1</v>
      </c>
      <c r="F130" s="234" t="s">
        <v>563</v>
      </c>
      <c r="G130" s="231"/>
      <c r="H130" s="235">
        <v>81.75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136</v>
      </c>
      <c r="AU130" s="241" t="s">
        <v>86</v>
      </c>
      <c r="AV130" s="13" t="s">
        <v>86</v>
      </c>
      <c r="AW130" s="13" t="s">
        <v>32</v>
      </c>
      <c r="AX130" s="13" t="s">
        <v>84</v>
      </c>
      <c r="AY130" s="241" t="s">
        <v>127</v>
      </c>
    </row>
    <row r="131" spans="1:65" s="2" customFormat="1" ht="24.15" customHeight="1">
      <c r="A131" s="37"/>
      <c r="B131" s="38"/>
      <c r="C131" s="217" t="s">
        <v>141</v>
      </c>
      <c r="D131" s="217" t="s">
        <v>129</v>
      </c>
      <c r="E131" s="218" t="s">
        <v>564</v>
      </c>
      <c r="F131" s="219" t="s">
        <v>565</v>
      </c>
      <c r="G131" s="220" t="s">
        <v>132</v>
      </c>
      <c r="H131" s="221">
        <v>9.75</v>
      </c>
      <c r="I131" s="222"/>
      <c r="J131" s="223">
        <f>ROUND(I131*H131,2)</f>
        <v>0</v>
      </c>
      <c r="K131" s="219" t="s">
        <v>557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0.625</v>
      </c>
      <c r="T131" s="227">
        <f>S131*H131</f>
        <v>6.09375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134</v>
      </c>
      <c r="AT131" s="228" t="s">
        <v>129</v>
      </c>
      <c r="AU131" s="228" t="s">
        <v>86</v>
      </c>
      <c r="AY131" s="16" t="s">
        <v>127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134</v>
      </c>
      <c r="BM131" s="228" t="s">
        <v>566</v>
      </c>
    </row>
    <row r="132" spans="1:65" s="2" customFormat="1" ht="16.5" customHeight="1">
      <c r="A132" s="37"/>
      <c r="B132" s="38"/>
      <c r="C132" s="217" t="s">
        <v>134</v>
      </c>
      <c r="D132" s="217" t="s">
        <v>129</v>
      </c>
      <c r="E132" s="218" t="s">
        <v>567</v>
      </c>
      <c r="F132" s="219" t="s">
        <v>568</v>
      </c>
      <c r="G132" s="220" t="s">
        <v>132</v>
      </c>
      <c r="H132" s="221">
        <v>9.75</v>
      </c>
      <c r="I132" s="222"/>
      <c r="J132" s="223">
        <f>ROUND(I132*H132,2)</f>
        <v>0</v>
      </c>
      <c r="K132" s="219" t="s">
        <v>557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0.22</v>
      </c>
      <c r="T132" s="227">
        <f>S132*H132</f>
        <v>2.145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134</v>
      </c>
      <c r="AT132" s="228" t="s">
        <v>129</v>
      </c>
      <c r="AU132" s="228" t="s">
        <v>86</v>
      </c>
      <c r="AY132" s="16" t="s">
        <v>127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134</v>
      </c>
      <c r="BM132" s="228" t="s">
        <v>569</v>
      </c>
    </row>
    <row r="133" spans="1:51" s="13" customFormat="1" ht="12">
      <c r="A133" s="13"/>
      <c r="B133" s="230"/>
      <c r="C133" s="231"/>
      <c r="D133" s="232" t="s">
        <v>136</v>
      </c>
      <c r="E133" s="233" t="s">
        <v>1</v>
      </c>
      <c r="F133" s="234" t="s">
        <v>570</v>
      </c>
      <c r="G133" s="231"/>
      <c r="H133" s="235">
        <v>9.75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136</v>
      </c>
      <c r="AU133" s="241" t="s">
        <v>86</v>
      </c>
      <c r="AV133" s="13" t="s">
        <v>86</v>
      </c>
      <c r="AW133" s="13" t="s">
        <v>32</v>
      </c>
      <c r="AX133" s="13" t="s">
        <v>84</v>
      </c>
      <c r="AY133" s="241" t="s">
        <v>127</v>
      </c>
    </row>
    <row r="134" spans="1:65" s="2" customFormat="1" ht="24.15" customHeight="1">
      <c r="A134" s="37"/>
      <c r="B134" s="38"/>
      <c r="C134" s="217" t="s">
        <v>152</v>
      </c>
      <c r="D134" s="217" t="s">
        <v>129</v>
      </c>
      <c r="E134" s="218" t="s">
        <v>571</v>
      </c>
      <c r="F134" s="219" t="s">
        <v>572</v>
      </c>
      <c r="G134" s="220" t="s">
        <v>170</v>
      </c>
      <c r="H134" s="221">
        <v>41.88</v>
      </c>
      <c r="I134" s="222"/>
      <c r="J134" s="223">
        <f>ROUND(I134*H134,2)</f>
        <v>0</v>
      </c>
      <c r="K134" s="219" t="s">
        <v>133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134</v>
      </c>
      <c r="AT134" s="228" t="s">
        <v>129</v>
      </c>
      <c r="AU134" s="228" t="s">
        <v>86</v>
      </c>
      <c r="AY134" s="16" t="s">
        <v>127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134</v>
      </c>
      <c r="BM134" s="228" t="s">
        <v>573</v>
      </c>
    </row>
    <row r="135" spans="1:51" s="13" customFormat="1" ht="12">
      <c r="A135" s="13"/>
      <c r="B135" s="230"/>
      <c r="C135" s="231"/>
      <c r="D135" s="232" t="s">
        <v>136</v>
      </c>
      <c r="E135" s="233" t="s">
        <v>1</v>
      </c>
      <c r="F135" s="234" t="s">
        <v>574</v>
      </c>
      <c r="G135" s="231"/>
      <c r="H135" s="235">
        <v>11.88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136</v>
      </c>
      <c r="AU135" s="241" t="s">
        <v>86</v>
      </c>
      <c r="AV135" s="13" t="s">
        <v>86</v>
      </c>
      <c r="AW135" s="13" t="s">
        <v>32</v>
      </c>
      <c r="AX135" s="13" t="s">
        <v>76</v>
      </c>
      <c r="AY135" s="241" t="s">
        <v>127</v>
      </c>
    </row>
    <row r="136" spans="1:51" s="13" customFormat="1" ht="12">
      <c r="A136" s="13"/>
      <c r="B136" s="230"/>
      <c r="C136" s="231"/>
      <c r="D136" s="232" t="s">
        <v>136</v>
      </c>
      <c r="E136" s="233" t="s">
        <v>1</v>
      </c>
      <c r="F136" s="234" t="s">
        <v>575</v>
      </c>
      <c r="G136" s="231"/>
      <c r="H136" s="235">
        <v>30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136</v>
      </c>
      <c r="AU136" s="241" t="s">
        <v>86</v>
      </c>
      <c r="AV136" s="13" t="s">
        <v>86</v>
      </c>
      <c r="AW136" s="13" t="s">
        <v>32</v>
      </c>
      <c r="AX136" s="13" t="s">
        <v>76</v>
      </c>
      <c r="AY136" s="241" t="s">
        <v>127</v>
      </c>
    </row>
    <row r="137" spans="1:51" s="14" customFormat="1" ht="12">
      <c r="A137" s="14"/>
      <c r="B137" s="242"/>
      <c r="C137" s="243"/>
      <c r="D137" s="232" t="s">
        <v>136</v>
      </c>
      <c r="E137" s="244" t="s">
        <v>1</v>
      </c>
      <c r="F137" s="245" t="s">
        <v>147</v>
      </c>
      <c r="G137" s="243"/>
      <c r="H137" s="246">
        <v>41.88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136</v>
      </c>
      <c r="AU137" s="252" t="s">
        <v>86</v>
      </c>
      <c r="AV137" s="14" t="s">
        <v>134</v>
      </c>
      <c r="AW137" s="14" t="s">
        <v>32</v>
      </c>
      <c r="AX137" s="14" t="s">
        <v>84</v>
      </c>
      <c r="AY137" s="252" t="s">
        <v>127</v>
      </c>
    </row>
    <row r="138" spans="1:65" s="2" customFormat="1" ht="33" customHeight="1">
      <c r="A138" s="37"/>
      <c r="B138" s="38"/>
      <c r="C138" s="217" t="s">
        <v>156</v>
      </c>
      <c r="D138" s="217" t="s">
        <v>129</v>
      </c>
      <c r="E138" s="218" t="s">
        <v>576</v>
      </c>
      <c r="F138" s="219" t="s">
        <v>577</v>
      </c>
      <c r="G138" s="220" t="s">
        <v>170</v>
      </c>
      <c r="H138" s="221">
        <v>167.52</v>
      </c>
      <c r="I138" s="222"/>
      <c r="J138" s="223">
        <f>ROUND(I138*H138,2)</f>
        <v>0</v>
      </c>
      <c r="K138" s="219" t="s">
        <v>557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134</v>
      </c>
      <c r="AT138" s="228" t="s">
        <v>129</v>
      </c>
      <c r="AU138" s="228" t="s">
        <v>86</v>
      </c>
      <c r="AY138" s="16" t="s">
        <v>127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134</v>
      </c>
      <c r="BM138" s="228" t="s">
        <v>578</v>
      </c>
    </row>
    <row r="139" spans="1:51" s="13" customFormat="1" ht="12">
      <c r="A139" s="13"/>
      <c r="B139" s="230"/>
      <c r="C139" s="231"/>
      <c r="D139" s="232" t="s">
        <v>136</v>
      </c>
      <c r="E139" s="233" t="s">
        <v>1</v>
      </c>
      <c r="F139" s="234" t="s">
        <v>579</v>
      </c>
      <c r="G139" s="231"/>
      <c r="H139" s="235">
        <v>47.52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136</v>
      </c>
      <c r="AU139" s="241" t="s">
        <v>86</v>
      </c>
      <c r="AV139" s="13" t="s">
        <v>86</v>
      </c>
      <c r="AW139" s="13" t="s">
        <v>32</v>
      </c>
      <c r="AX139" s="13" t="s">
        <v>76</v>
      </c>
      <c r="AY139" s="241" t="s">
        <v>127</v>
      </c>
    </row>
    <row r="140" spans="1:51" s="13" customFormat="1" ht="12">
      <c r="A140" s="13"/>
      <c r="B140" s="230"/>
      <c r="C140" s="231"/>
      <c r="D140" s="232" t="s">
        <v>136</v>
      </c>
      <c r="E140" s="233" t="s">
        <v>1</v>
      </c>
      <c r="F140" s="234" t="s">
        <v>580</v>
      </c>
      <c r="G140" s="231"/>
      <c r="H140" s="235">
        <v>120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136</v>
      </c>
      <c r="AU140" s="241" t="s">
        <v>86</v>
      </c>
      <c r="AV140" s="13" t="s">
        <v>86</v>
      </c>
      <c r="AW140" s="13" t="s">
        <v>32</v>
      </c>
      <c r="AX140" s="13" t="s">
        <v>76</v>
      </c>
      <c r="AY140" s="241" t="s">
        <v>127</v>
      </c>
    </row>
    <row r="141" spans="1:51" s="14" customFormat="1" ht="12">
      <c r="A141" s="14"/>
      <c r="B141" s="242"/>
      <c r="C141" s="243"/>
      <c r="D141" s="232" t="s">
        <v>136</v>
      </c>
      <c r="E141" s="244" t="s">
        <v>1</v>
      </c>
      <c r="F141" s="245" t="s">
        <v>147</v>
      </c>
      <c r="G141" s="243"/>
      <c r="H141" s="246">
        <v>167.52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136</v>
      </c>
      <c r="AU141" s="252" t="s">
        <v>86</v>
      </c>
      <c r="AV141" s="14" t="s">
        <v>134</v>
      </c>
      <c r="AW141" s="14" t="s">
        <v>32</v>
      </c>
      <c r="AX141" s="14" t="s">
        <v>84</v>
      </c>
      <c r="AY141" s="252" t="s">
        <v>127</v>
      </c>
    </row>
    <row r="142" spans="1:65" s="2" customFormat="1" ht="21.75" customHeight="1">
      <c r="A142" s="37"/>
      <c r="B142" s="38"/>
      <c r="C142" s="217" t="s">
        <v>162</v>
      </c>
      <c r="D142" s="217" t="s">
        <v>129</v>
      </c>
      <c r="E142" s="218" t="s">
        <v>581</v>
      </c>
      <c r="F142" s="219" t="s">
        <v>582</v>
      </c>
      <c r="G142" s="220" t="s">
        <v>132</v>
      </c>
      <c r="H142" s="221">
        <v>279</v>
      </c>
      <c r="I142" s="222"/>
      <c r="J142" s="223">
        <f>ROUND(I142*H142,2)</f>
        <v>0</v>
      </c>
      <c r="K142" s="219" t="s">
        <v>557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0.00084</v>
      </c>
      <c r="R142" s="226">
        <f>Q142*H142</f>
        <v>0.23436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134</v>
      </c>
      <c r="AT142" s="228" t="s">
        <v>129</v>
      </c>
      <c r="AU142" s="228" t="s">
        <v>86</v>
      </c>
      <c r="AY142" s="16" t="s">
        <v>127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134</v>
      </c>
      <c r="BM142" s="228" t="s">
        <v>583</v>
      </c>
    </row>
    <row r="143" spans="1:65" s="2" customFormat="1" ht="24.15" customHeight="1">
      <c r="A143" s="37"/>
      <c r="B143" s="38"/>
      <c r="C143" s="217" t="s">
        <v>167</v>
      </c>
      <c r="D143" s="217" t="s">
        <v>129</v>
      </c>
      <c r="E143" s="218" t="s">
        <v>584</v>
      </c>
      <c r="F143" s="219" t="s">
        <v>585</v>
      </c>
      <c r="G143" s="220" t="s">
        <v>132</v>
      </c>
      <c r="H143" s="221">
        <v>279</v>
      </c>
      <c r="I143" s="222"/>
      <c r="J143" s="223">
        <f>ROUND(I143*H143,2)</f>
        <v>0</v>
      </c>
      <c r="K143" s="219" t="s">
        <v>557</v>
      </c>
      <c r="L143" s="43"/>
      <c r="M143" s="224" t="s">
        <v>1</v>
      </c>
      <c r="N143" s="225" t="s">
        <v>41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134</v>
      </c>
      <c r="AT143" s="228" t="s">
        <v>129</v>
      </c>
      <c r="AU143" s="228" t="s">
        <v>86</v>
      </c>
      <c r="AY143" s="16" t="s">
        <v>127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84</v>
      </c>
      <c r="BK143" s="229">
        <f>ROUND(I143*H143,2)</f>
        <v>0</v>
      </c>
      <c r="BL143" s="16" t="s">
        <v>134</v>
      </c>
      <c r="BM143" s="228" t="s">
        <v>586</v>
      </c>
    </row>
    <row r="144" spans="1:65" s="2" customFormat="1" ht="33" customHeight="1">
      <c r="A144" s="37"/>
      <c r="B144" s="38"/>
      <c r="C144" s="217" t="s">
        <v>175</v>
      </c>
      <c r="D144" s="217" t="s">
        <v>129</v>
      </c>
      <c r="E144" s="218" t="s">
        <v>199</v>
      </c>
      <c r="F144" s="219" t="s">
        <v>200</v>
      </c>
      <c r="G144" s="220" t="s">
        <v>170</v>
      </c>
      <c r="H144" s="221">
        <v>209.4</v>
      </c>
      <c r="I144" s="222"/>
      <c r="J144" s="223">
        <f>ROUND(I144*H144,2)</f>
        <v>0</v>
      </c>
      <c r="K144" s="219" t="s">
        <v>557</v>
      </c>
      <c r="L144" s="43"/>
      <c r="M144" s="224" t="s">
        <v>1</v>
      </c>
      <c r="N144" s="225" t="s">
        <v>41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134</v>
      </c>
      <c r="AT144" s="228" t="s">
        <v>129</v>
      </c>
      <c r="AU144" s="228" t="s">
        <v>86</v>
      </c>
      <c r="AY144" s="16" t="s">
        <v>127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84</v>
      </c>
      <c r="BK144" s="229">
        <f>ROUND(I144*H144,2)</f>
        <v>0</v>
      </c>
      <c r="BL144" s="16" t="s">
        <v>134</v>
      </c>
      <c r="BM144" s="228" t="s">
        <v>587</v>
      </c>
    </row>
    <row r="145" spans="1:51" s="13" customFormat="1" ht="12">
      <c r="A145" s="13"/>
      <c r="B145" s="230"/>
      <c r="C145" s="231"/>
      <c r="D145" s="232" t="s">
        <v>136</v>
      </c>
      <c r="E145" s="233" t="s">
        <v>1</v>
      </c>
      <c r="F145" s="234" t="s">
        <v>588</v>
      </c>
      <c r="G145" s="231"/>
      <c r="H145" s="235">
        <v>209.4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136</v>
      </c>
      <c r="AU145" s="241" t="s">
        <v>86</v>
      </c>
      <c r="AV145" s="13" t="s">
        <v>86</v>
      </c>
      <c r="AW145" s="13" t="s">
        <v>32</v>
      </c>
      <c r="AX145" s="13" t="s">
        <v>84</v>
      </c>
      <c r="AY145" s="241" t="s">
        <v>127</v>
      </c>
    </row>
    <row r="146" spans="1:65" s="2" customFormat="1" ht="37.8" customHeight="1">
      <c r="A146" s="37"/>
      <c r="B146" s="38"/>
      <c r="C146" s="217" t="s">
        <v>182</v>
      </c>
      <c r="D146" s="217" t="s">
        <v>129</v>
      </c>
      <c r="E146" s="218" t="s">
        <v>204</v>
      </c>
      <c r="F146" s="219" t="s">
        <v>205</v>
      </c>
      <c r="G146" s="220" t="s">
        <v>170</v>
      </c>
      <c r="H146" s="221">
        <v>2094</v>
      </c>
      <c r="I146" s="222"/>
      <c r="J146" s="223">
        <f>ROUND(I146*H146,2)</f>
        <v>0</v>
      </c>
      <c r="K146" s="219" t="s">
        <v>557</v>
      </c>
      <c r="L146" s="43"/>
      <c r="M146" s="224" t="s">
        <v>1</v>
      </c>
      <c r="N146" s="225" t="s">
        <v>41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134</v>
      </c>
      <c r="AT146" s="228" t="s">
        <v>129</v>
      </c>
      <c r="AU146" s="228" t="s">
        <v>86</v>
      </c>
      <c r="AY146" s="16" t="s">
        <v>127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84</v>
      </c>
      <c r="BK146" s="229">
        <f>ROUND(I146*H146,2)</f>
        <v>0</v>
      </c>
      <c r="BL146" s="16" t="s">
        <v>134</v>
      </c>
      <c r="BM146" s="228" t="s">
        <v>589</v>
      </c>
    </row>
    <row r="147" spans="1:51" s="13" customFormat="1" ht="12">
      <c r="A147" s="13"/>
      <c r="B147" s="230"/>
      <c r="C147" s="231"/>
      <c r="D147" s="232" t="s">
        <v>136</v>
      </c>
      <c r="E147" s="233" t="s">
        <v>1</v>
      </c>
      <c r="F147" s="234" t="s">
        <v>590</v>
      </c>
      <c r="G147" s="231"/>
      <c r="H147" s="235">
        <v>2094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136</v>
      </c>
      <c r="AU147" s="241" t="s">
        <v>86</v>
      </c>
      <c r="AV147" s="13" t="s">
        <v>86</v>
      </c>
      <c r="AW147" s="13" t="s">
        <v>32</v>
      </c>
      <c r="AX147" s="13" t="s">
        <v>84</v>
      </c>
      <c r="AY147" s="241" t="s">
        <v>127</v>
      </c>
    </row>
    <row r="148" spans="1:65" s="2" customFormat="1" ht="24.15" customHeight="1">
      <c r="A148" s="37"/>
      <c r="B148" s="38"/>
      <c r="C148" s="217" t="s">
        <v>189</v>
      </c>
      <c r="D148" s="217" t="s">
        <v>129</v>
      </c>
      <c r="E148" s="218" t="s">
        <v>208</v>
      </c>
      <c r="F148" s="219" t="s">
        <v>209</v>
      </c>
      <c r="G148" s="220" t="s">
        <v>210</v>
      </c>
      <c r="H148" s="221">
        <v>376.92</v>
      </c>
      <c r="I148" s="222"/>
      <c r="J148" s="223">
        <f>ROUND(I148*H148,2)</f>
        <v>0</v>
      </c>
      <c r="K148" s="219" t="s">
        <v>557</v>
      </c>
      <c r="L148" s="43"/>
      <c r="M148" s="224" t="s">
        <v>1</v>
      </c>
      <c r="N148" s="225" t="s">
        <v>41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134</v>
      </c>
      <c r="AT148" s="228" t="s">
        <v>129</v>
      </c>
      <c r="AU148" s="228" t="s">
        <v>86</v>
      </c>
      <c r="AY148" s="16" t="s">
        <v>127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84</v>
      </c>
      <c r="BK148" s="229">
        <f>ROUND(I148*H148,2)</f>
        <v>0</v>
      </c>
      <c r="BL148" s="16" t="s">
        <v>134</v>
      </c>
      <c r="BM148" s="228" t="s">
        <v>591</v>
      </c>
    </row>
    <row r="149" spans="1:51" s="13" customFormat="1" ht="12">
      <c r="A149" s="13"/>
      <c r="B149" s="230"/>
      <c r="C149" s="231"/>
      <c r="D149" s="232" t="s">
        <v>136</v>
      </c>
      <c r="E149" s="233" t="s">
        <v>1</v>
      </c>
      <c r="F149" s="234" t="s">
        <v>592</v>
      </c>
      <c r="G149" s="231"/>
      <c r="H149" s="235">
        <v>376.92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136</v>
      </c>
      <c r="AU149" s="241" t="s">
        <v>86</v>
      </c>
      <c r="AV149" s="13" t="s">
        <v>86</v>
      </c>
      <c r="AW149" s="13" t="s">
        <v>32</v>
      </c>
      <c r="AX149" s="13" t="s">
        <v>84</v>
      </c>
      <c r="AY149" s="241" t="s">
        <v>127</v>
      </c>
    </row>
    <row r="150" spans="1:65" s="2" customFormat="1" ht="16.5" customHeight="1">
      <c r="A150" s="37"/>
      <c r="B150" s="38"/>
      <c r="C150" s="217" t="s">
        <v>193</v>
      </c>
      <c r="D150" s="217" t="s">
        <v>129</v>
      </c>
      <c r="E150" s="218" t="s">
        <v>214</v>
      </c>
      <c r="F150" s="219" t="s">
        <v>215</v>
      </c>
      <c r="G150" s="220" t="s">
        <v>170</v>
      </c>
      <c r="H150" s="221">
        <v>209.4</v>
      </c>
      <c r="I150" s="222"/>
      <c r="J150" s="223">
        <f>ROUND(I150*H150,2)</f>
        <v>0</v>
      </c>
      <c r="K150" s="219" t="s">
        <v>557</v>
      </c>
      <c r="L150" s="43"/>
      <c r="M150" s="224" t="s">
        <v>1</v>
      </c>
      <c r="N150" s="225" t="s">
        <v>41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134</v>
      </c>
      <c r="AT150" s="228" t="s">
        <v>129</v>
      </c>
      <c r="AU150" s="228" t="s">
        <v>86</v>
      </c>
      <c r="AY150" s="16" t="s">
        <v>127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84</v>
      </c>
      <c r="BK150" s="229">
        <f>ROUND(I150*H150,2)</f>
        <v>0</v>
      </c>
      <c r="BL150" s="16" t="s">
        <v>134</v>
      </c>
      <c r="BM150" s="228" t="s">
        <v>593</v>
      </c>
    </row>
    <row r="151" spans="1:65" s="2" customFormat="1" ht="24.15" customHeight="1">
      <c r="A151" s="37"/>
      <c r="B151" s="38"/>
      <c r="C151" s="217" t="s">
        <v>198</v>
      </c>
      <c r="D151" s="217" t="s">
        <v>129</v>
      </c>
      <c r="E151" s="218" t="s">
        <v>218</v>
      </c>
      <c r="F151" s="219" t="s">
        <v>219</v>
      </c>
      <c r="G151" s="220" t="s">
        <v>170</v>
      </c>
      <c r="H151" s="221">
        <v>154.5</v>
      </c>
      <c r="I151" s="222"/>
      <c r="J151" s="223">
        <f>ROUND(I151*H151,2)</f>
        <v>0</v>
      </c>
      <c r="K151" s="219" t="s">
        <v>557</v>
      </c>
      <c r="L151" s="43"/>
      <c r="M151" s="224" t="s">
        <v>1</v>
      </c>
      <c r="N151" s="225" t="s">
        <v>41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134</v>
      </c>
      <c r="AT151" s="228" t="s">
        <v>129</v>
      </c>
      <c r="AU151" s="228" t="s">
        <v>86</v>
      </c>
      <c r="AY151" s="16" t="s">
        <v>127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84</v>
      </c>
      <c r="BK151" s="229">
        <f>ROUND(I151*H151,2)</f>
        <v>0</v>
      </c>
      <c r="BL151" s="16" t="s">
        <v>134</v>
      </c>
      <c r="BM151" s="228" t="s">
        <v>594</v>
      </c>
    </row>
    <row r="152" spans="1:51" s="13" customFormat="1" ht="12">
      <c r="A152" s="13"/>
      <c r="B152" s="230"/>
      <c r="C152" s="231"/>
      <c r="D152" s="232" t="s">
        <v>136</v>
      </c>
      <c r="E152" s="233" t="s">
        <v>1</v>
      </c>
      <c r="F152" s="234" t="s">
        <v>595</v>
      </c>
      <c r="G152" s="231"/>
      <c r="H152" s="235">
        <v>154.5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136</v>
      </c>
      <c r="AU152" s="241" t="s">
        <v>86</v>
      </c>
      <c r="AV152" s="13" t="s">
        <v>86</v>
      </c>
      <c r="AW152" s="13" t="s">
        <v>32</v>
      </c>
      <c r="AX152" s="13" t="s">
        <v>84</v>
      </c>
      <c r="AY152" s="241" t="s">
        <v>127</v>
      </c>
    </row>
    <row r="153" spans="1:65" s="2" customFormat="1" ht="16.5" customHeight="1">
      <c r="A153" s="37"/>
      <c r="B153" s="38"/>
      <c r="C153" s="253" t="s">
        <v>203</v>
      </c>
      <c r="D153" s="253" t="s">
        <v>222</v>
      </c>
      <c r="E153" s="254" t="s">
        <v>596</v>
      </c>
      <c r="F153" s="255" t="s">
        <v>597</v>
      </c>
      <c r="G153" s="256" t="s">
        <v>210</v>
      </c>
      <c r="H153" s="257">
        <v>278.1</v>
      </c>
      <c r="I153" s="258"/>
      <c r="J153" s="259">
        <f>ROUND(I153*H153,2)</f>
        <v>0</v>
      </c>
      <c r="K153" s="255" t="s">
        <v>557</v>
      </c>
      <c r="L153" s="260"/>
      <c r="M153" s="261" t="s">
        <v>1</v>
      </c>
      <c r="N153" s="262" t="s">
        <v>41</v>
      </c>
      <c r="O153" s="90"/>
      <c r="P153" s="226">
        <f>O153*H153</f>
        <v>0</v>
      </c>
      <c r="Q153" s="226">
        <v>1</v>
      </c>
      <c r="R153" s="226">
        <f>Q153*H153</f>
        <v>278.1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167</v>
      </c>
      <c r="AT153" s="228" t="s">
        <v>222</v>
      </c>
      <c r="AU153" s="228" t="s">
        <v>86</v>
      </c>
      <c r="AY153" s="16" t="s">
        <v>127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84</v>
      </c>
      <c r="BK153" s="229">
        <f>ROUND(I153*H153,2)</f>
        <v>0</v>
      </c>
      <c r="BL153" s="16" t="s">
        <v>134</v>
      </c>
      <c r="BM153" s="228" t="s">
        <v>598</v>
      </c>
    </row>
    <row r="154" spans="1:51" s="13" customFormat="1" ht="12">
      <c r="A154" s="13"/>
      <c r="B154" s="230"/>
      <c r="C154" s="231"/>
      <c r="D154" s="232" t="s">
        <v>136</v>
      </c>
      <c r="E154" s="231"/>
      <c r="F154" s="234" t="s">
        <v>599</v>
      </c>
      <c r="G154" s="231"/>
      <c r="H154" s="235">
        <v>278.1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136</v>
      </c>
      <c r="AU154" s="241" t="s">
        <v>86</v>
      </c>
      <c r="AV154" s="13" t="s">
        <v>86</v>
      </c>
      <c r="AW154" s="13" t="s">
        <v>4</v>
      </c>
      <c r="AX154" s="13" t="s">
        <v>84</v>
      </c>
      <c r="AY154" s="241" t="s">
        <v>127</v>
      </c>
    </row>
    <row r="155" spans="1:63" s="12" customFormat="1" ht="22.8" customHeight="1">
      <c r="A155" s="12"/>
      <c r="B155" s="201"/>
      <c r="C155" s="202"/>
      <c r="D155" s="203" t="s">
        <v>75</v>
      </c>
      <c r="E155" s="215" t="s">
        <v>134</v>
      </c>
      <c r="F155" s="215" t="s">
        <v>600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SUM(P156:P157)</f>
        <v>0</v>
      </c>
      <c r="Q155" s="209"/>
      <c r="R155" s="210">
        <f>SUM(R156:R157)</f>
        <v>0</v>
      </c>
      <c r="S155" s="209"/>
      <c r="T155" s="211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84</v>
      </c>
      <c r="AT155" s="213" t="s">
        <v>75</v>
      </c>
      <c r="AU155" s="213" t="s">
        <v>84</v>
      </c>
      <c r="AY155" s="212" t="s">
        <v>127</v>
      </c>
      <c r="BK155" s="214">
        <f>SUM(BK156:BK157)</f>
        <v>0</v>
      </c>
    </row>
    <row r="156" spans="1:65" s="2" customFormat="1" ht="16.5" customHeight="1">
      <c r="A156" s="37"/>
      <c r="B156" s="38"/>
      <c r="C156" s="217" t="s">
        <v>8</v>
      </c>
      <c r="D156" s="217" t="s">
        <v>129</v>
      </c>
      <c r="E156" s="218" t="s">
        <v>601</v>
      </c>
      <c r="F156" s="219" t="s">
        <v>602</v>
      </c>
      <c r="G156" s="220" t="s">
        <v>170</v>
      </c>
      <c r="H156" s="221">
        <v>54.9</v>
      </c>
      <c r="I156" s="222"/>
      <c r="J156" s="223">
        <f>ROUND(I156*H156,2)</f>
        <v>0</v>
      </c>
      <c r="K156" s="219" t="s">
        <v>557</v>
      </c>
      <c r="L156" s="43"/>
      <c r="M156" s="224" t="s">
        <v>1</v>
      </c>
      <c r="N156" s="225" t="s">
        <v>41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134</v>
      </c>
      <c r="AT156" s="228" t="s">
        <v>129</v>
      </c>
      <c r="AU156" s="228" t="s">
        <v>86</v>
      </c>
      <c r="AY156" s="16" t="s">
        <v>127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84</v>
      </c>
      <c r="BK156" s="229">
        <f>ROUND(I156*H156,2)</f>
        <v>0</v>
      </c>
      <c r="BL156" s="16" t="s">
        <v>134</v>
      </c>
      <c r="BM156" s="228" t="s">
        <v>603</v>
      </c>
    </row>
    <row r="157" spans="1:51" s="13" customFormat="1" ht="12">
      <c r="A157" s="13"/>
      <c r="B157" s="230"/>
      <c r="C157" s="231"/>
      <c r="D157" s="232" t="s">
        <v>136</v>
      </c>
      <c r="E157" s="233" t="s">
        <v>1</v>
      </c>
      <c r="F157" s="234" t="s">
        <v>604</v>
      </c>
      <c r="G157" s="231"/>
      <c r="H157" s="235">
        <v>54.9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136</v>
      </c>
      <c r="AU157" s="241" t="s">
        <v>86</v>
      </c>
      <c r="AV157" s="13" t="s">
        <v>86</v>
      </c>
      <c r="AW157" s="13" t="s">
        <v>32</v>
      </c>
      <c r="AX157" s="13" t="s">
        <v>84</v>
      </c>
      <c r="AY157" s="241" t="s">
        <v>127</v>
      </c>
    </row>
    <row r="158" spans="1:63" s="12" customFormat="1" ht="22.8" customHeight="1">
      <c r="A158" s="12"/>
      <c r="B158" s="201"/>
      <c r="C158" s="202"/>
      <c r="D158" s="203" t="s">
        <v>75</v>
      </c>
      <c r="E158" s="215" t="s">
        <v>152</v>
      </c>
      <c r="F158" s="215" t="s">
        <v>296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SUM(P159:P161)</f>
        <v>0</v>
      </c>
      <c r="Q158" s="209"/>
      <c r="R158" s="210">
        <f>SUM(R159:R161)</f>
        <v>0</v>
      </c>
      <c r="S158" s="209"/>
      <c r="T158" s="211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84</v>
      </c>
      <c r="AT158" s="213" t="s">
        <v>75</v>
      </c>
      <c r="AU158" s="213" t="s">
        <v>84</v>
      </c>
      <c r="AY158" s="212" t="s">
        <v>127</v>
      </c>
      <c r="BK158" s="214">
        <f>SUM(BK159:BK161)</f>
        <v>0</v>
      </c>
    </row>
    <row r="159" spans="1:65" s="2" customFormat="1" ht="33" customHeight="1">
      <c r="A159" s="37"/>
      <c r="B159" s="38"/>
      <c r="C159" s="217" t="s">
        <v>213</v>
      </c>
      <c r="D159" s="217" t="s">
        <v>129</v>
      </c>
      <c r="E159" s="218" t="s">
        <v>605</v>
      </c>
      <c r="F159" s="219" t="s">
        <v>606</v>
      </c>
      <c r="G159" s="220" t="s">
        <v>132</v>
      </c>
      <c r="H159" s="221">
        <v>72</v>
      </c>
      <c r="I159" s="222"/>
      <c r="J159" s="223">
        <f>ROUND(I159*H159,2)</f>
        <v>0</v>
      </c>
      <c r="K159" s="219" t="s">
        <v>1</v>
      </c>
      <c r="L159" s="43"/>
      <c r="M159" s="224" t="s">
        <v>1</v>
      </c>
      <c r="N159" s="225" t="s">
        <v>41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134</v>
      </c>
      <c r="AT159" s="228" t="s">
        <v>129</v>
      </c>
      <c r="AU159" s="228" t="s">
        <v>86</v>
      </c>
      <c r="AY159" s="16" t="s">
        <v>127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84</v>
      </c>
      <c r="BK159" s="229">
        <f>ROUND(I159*H159,2)</f>
        <v>0</v>
      </c>
      <c r="BL159" s="16" t="s">
        <v>134</v>
      </c>
      <c r="BM159" s="228" t="s">
        <v>607</v>
      </c>
    </row>
    <row r="160" spans="1:65" s="2" customFormat="1" ht="24.15" customHeight="1">
      <c r="A160" s="37"/>
      <c r="B160" s="38"/>
      <c r="C160" s="217" t="s">
        <v>217</v>
      </c>
      <c r="D160" s="217" t="s">
        <v>129</v>
      </c>
      <c r="E160" s="218" t="s">
        <v>608</v>
      </c>
      <c r="F160" s="219" t="s">
        <v>609</v>
      </c>
      <c r="G160" s="220" t="s">
        <v>132</v>
      </c>
      <c r="H160" s="221">
        <v>9.75</v>
      </c>
      <c r="I160" s="222"/>
      <c r="J160" s="223">
        <f>ROUND(I160*H160,2)</f>
        <v>0</v>
      </c>
      <c r="K160" s="219" t="s">
        <v>1</v>
      </c>
      <c r="L160" s="43"/>
      <c r="M160" s="224" t="s">
        <v>1</v>
      </c>
      <c r="N160" s="225" t="s">
        <v>41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134</v>
      </c>
      <c r="AT160" s="228" t="s">
        <v>129</v>
      </c>
      <c r="AU160" s="228" t="s">
        <v>86</v>
      </c>
      <c r="AY160" s="16" t="s">
        <v>127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84</v>
      </c>
      <c r="BK160" s="229">
        <f>ROUND(I160*H160,2)</f>
        <v>0</v>
      </c>
      <c r="BL160" s="16" t="s">
        <v>134</v>
      </c>
      <c r="BM160" s="228" t="s">
        <v>610</v>
      </c>
    </row>
    <row r="161" spans="1:63" s="12" customFormat="1" ht="20.85" customHeight="1">
      <c r="A161" s="12"/>
      <c r="B161" s="201"/>
      <c r="C161" s="202"/>
      <c r="D161" s="203" t="s">
        <v>75</v>
      </c>
      <c r="E161" s="215" t="s">
        <v>405</v>
      </c>
      <c r="F161" s="215" t="s">
        <v>611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v>0</v>
      </c>
      <c r="Q161" s="209"/>
      <c r="R161" s="210">
        <v>0</v>
      </c>
      <c r="S161" s="209"/>
      <c r="T161" s="211"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84</v>
      </c>
      <c r="AT161" s="213" t="s">
        <v>75</v>
      </c>
      <c r="AU161" s="213" t="s">
        <v>86</v>
      </c>
      <c r="AY161" s="212" t="s">
        <v>127</v>
      </c>
      <c r="BK161" s="214">
        <v>0</v>
      </c>
    </row>
    <row r="162" spans="1:63" s="12" customFormat="1" ht="22.8" customHeight="1">
      <c r="A162" s="12"/>
      <c r="B162" s="201"/>
      <c r="C162" s="202"/>
      <c r="D162" s="203" t="s">
        <v>75</v>
      </c>
      <c r="E162" s="215" t="s">
        <v>167</v>
      </c>
      <c r="F162" s="215" t="s">
        <v>400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f>SUM(P163:P177)</f>
        <v>0</v>
      </c>
      <c r="Q162" s="209"/>
      <c r="R162" s="210">
        <f>SUM(R163:R177)</f>
        <v>0.25009000000000003</v>
      </c>
      <c r="S162" s="209"/>
      <c r="T162" s="211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84</v>
      </c>
      <c r="AT162" s="213" t="s">
        <v>75</v>
      </c>
      <c r="AU162" s="213" t="s">
        <v>84</v>
      </c>
      <c r="AY162" s="212" t="s">
        <v>127</v>
      </c>
      <c r="BK162" s="214">
        <f>SUM(BK163:BK177)</f>
        <v>0</v>
      </c>
    </row>
    <row r="163" spans="1:65" s="2" customFormat="1" ht="24.15" customHeight="1">
      <c r="A163" s="37"/>
      <c r="B163" s="38"/>
      <c r="C163" s="217" t="s">
        <v>221</v>
      </c>
      <c r="D163" s="217" t="s">
        <v>129</v>
      </c>
      <c r="E163" s="218" t="s">
        <v>612</v>
      </c>
      <c r="F163" s="219" t="s">
        <v>613</v>
      </c>
      <c r="G163" s="220" t="s">
        <v>159</v>
      </c>
      <c r="H163" s="221">
        <v>16</v>
      </c>
      <c r="I163" s="222"/>
      <c r="J163" s="223">
        <f>ROUND(I163*H163,2)</f>
        <v>0</v>
      </c>
      <c r="K163" s="219" t="s">
        <v>557</v>
      </c>
      <c r="L163" s="43"/>
      <c r="M163" s="224" t="s">
        <v>1</v>
      </c>
      <c r="N163" s="225" t="s">
        <v>41</v>
      </c>
      <c r="O163" s="90"/>
      <c r="P163" s="226">
        <f>O163*H163</f>
        <v>0</v>
      </c>
      <c r="Q163" s="226">
        <v>0.0027599999999999994</v>
      </c>
      <c r="R163" s="226">
        <f>Q163*H163</f>
        <v>0.04415999999999999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134</v>
      </c>
      <c r="AT163" s="228" t="s">
        <v>129</v>
      </c>
      <c r="AU163" s="228" t="s">
        <v>86</v>
      </c>
      <c r="AY163" s="16" t="s">
        <v>127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84</v>
      </c>
      <c r="BK163" s="229">
        <f>ROUND(I163*H163,2)</f>
        <v>0</v>
      </c>
      <c r="BL163" s="16" t="s">
        <v>134</v>
      </c>
      <c r="BM163" s="228" t="s">
        <v>614</v>
      </c>
    </row>
    <row r="164" spans="1:47" s="2" customFormat="1" ht="12">
      <c r="A164" s="37"/>
      <c r="B164" s="38"/>
      <c r="C164" s="39"/>
      <c r="D164" s="232" t="s">
        <v>284</v>
      </c>
      <c r="E164" s="39"/>
      <c r="F164" s="263" t="s">
        <v>615</v>
      </c>
      <c r="G164" s="39"/>
      <c r="H164" s="39"/>
      <c r="I164" s="264"/>
      <c r="J164" s="39"/>
      <c r="K164" s="39"/>
      <c r="L164" s="43"/>
      <c r="M164" s="265"/>
      <c r="N164" s="26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284</v>
      </c>
      <c r="AU164" s="16" t="s">
        <v>86</v>
      </c>
    </row>
    <row r="165" spans="1:51" s="13" customFormat="1" ht="12">
      <c r="A165" s="13"/>
      <c r="B165" s="230"/>
      <c r="C165" s="231"/>
      <c r="D165" s="232" t="s">
        <v>136</v>
      </c>
      <c r="E165" s="233" t="s">
        <v>1</v>
      </c>
      <c r="F165" s="234" t="s">
        <v>616</v>
      </c>
      <c r="G165" s="231"/>
      <c r="H165" s="235">
        <v>16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136</v>
      </c>
      <c r="AU165" s="241" t="s">
        <v>86</v>
      </c>
      <c r="AV165" s="13" t="s">
        <v>86</v>
      </c>
      <c r="AW165" s="13" t="s">
        <v>32</v>
      </c>
      <c r="AX165" s="13" t="s">
        <v>84</v>
      </c>
      <c r="AY165" s="241" t="s">
        <v>127</v>
      </c>
    </row>
    <row r="166" spans="1:65" s="2" customFormat="1" ht="24.15" customHeight="1">
      <c r="A166" s="37"/>
      <c r="B166" s="38"/>
      <c r="C166" s="217" t="s">
        <v>227</v>
      </c>
      <c r="D166" s="217" t="s">
        <v>129</v>
      </c>
      <c r="E166" s="218" t="s">
        <v>617</v>
      </c>
      <c r="F166" s="219" t="s">
        <v>618</v>
      </c>
      <c r="G166" s="220" t="s">
        <v>159</v>
      </c>
      <c r="H166" s="221">
        <v>45</v>
      </c>
      <c r="I166" s="222"/>
      <c r="J166" s="223">
        <f>ROUND(I166*H166,2)</f>
        <v>0</v>
      </c>
      <c r="K166" s="219" t="s">
        <v>557</v>
      </c>
      <c r="L166" s="43"/>
      <c r="M166" s="224" t="s">
        <v>1</v>
      </c>
      <c r="N166" s="225" t="s">
        <v>41</v>
      </c>
      <c r="O166" s="90"/>
      <c r="P166" s="226">
        <f>O166*H166</f>
        <v>0</v>
      </c>
      <c r="Q166" s="226">
        <v>0.0044</v>
      </c>
      <c r="R166" s="226">
        <f>Q166*H166</f>
        <v>0.198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134</v>
      </c>
      <c r="AT166" s="228" t="s">
        <v>129</v>
      </c>
      <c r="AU166" s="228" t="s">
        <v>86</v>
      </c>
      <c r="AY166" s="16" t="s">
        <v>127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84</v>
      </c>
      <c r="BK166" s="229">
        <f>ROUND(I166*H166,2)</f>
        <v>0</v>
      </c>
      <c r="BL166" s="16" t="s">
        <v>134</v>
      </c>
      <c r="BM166" s="228" t="s">
        <v>619</v>
      </c>
    </row>
    <row r="167" spans="1:47" s="2" customFormat="1" ht="12">
      <c r="A167" s="37"/>
      <c r="B167" s="38"/>
      <c r="C167" s="39"/>
      <c r="D167" s="232" t="s">
        <v>284</v>
      </c>
      <c r="E167" s="39"/>
      <c r="F167" s="263" t="s">
        <v>615</v>
      </c>
      <c r="G167" s="39"/>
      <c r="H167" s="39"/>
      <c r="I167" s="264"/>
      <c r="J167" s="39"/>
      <c r="K167" s="39"/>
      <c r="L167" s="43"/>
      <c r="M167" s="265"/>
      <c r="N167" s="266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284</v>
      </c>
      <c r="AU167" s="16" t="s">
        <v>86</v>
      </c>
    </row>
    <row r="168" spans="1:51" s="13" customFormat="1" ht="12">
      <c r="A168" s="13"/>
      <c r="B168" s="230"/>
      <c r="C168" s="231"/>
      <c r="D168" s="232" t="s">
        <v>136</v>
      </c>
      <c r="E168" s="233" t="s">
        <v>1</v>
      </c>
      <c r="F168" s="234" t="s">
        <v>620</v>
      </c>
      <c r="G168" s="231"/>
      <c r="H168" s="235">
        <v>45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136</v>
      </c>
      <c r="AU168" s="241" t="s">
        <v>86</v>
      </c>
      <c r="AV168" s="13" t="s">
        <v>86</v>
      </c>
      <c r="AW168" s="13" t="s">
        <v>32</v>
      </c>
      <c r="AX168" s="13" t="s">
        <v>84</v>
      </c>
      <c r="AY168" s="241" t="s">
        <v>127</v>
      </c>
    </row>
    <row r="169" spans="1:65" s="2" customFormat="1" ht="21.75" customHeight="1">
      <c r="A169" s="37"/>
      <c r="B169" s="38"/>
      <c r="C169" s="217" t="s">
        <v>232</v>
      </c>
      <c r="D169" s="217" t="s">
        <v>129</v>
      </c>
      <c r="E169" s="218" t="s">
        <v>621</v>
      </c>
      <c r="F169" s="219" t="s">
        <v>622</v>
      </c>
      <c r="G169" s="220" t="s">
        <v>159</v>
      </c>
      <c r="H169" s="221">
        <v>61</v>
      </c>
      <c r="I169" s="222"/>
      <c r="J169" s="223">
        <f>ROUND(I169*H169,2)</f>
        <v>0</v>
      </c>
      <c r="K169" s="219" t="s">
        <v>557</v>
      </c>
      <c r="L169" s="43"/>
      <c r="M169" s="224" t="s">
        <v>1</v>
      </c>
      <c r="N169" s="225" t="s">
        <v>41</v>
      </c>
      <c r="O169" s="90"/>
      <c r="P169" s="226">
        <f>O169*H169</f>
        <v>0</v>
      </c>
      <c r="Q169" s="226">
        <v>0.00013</v>
      </c>
      <c r="R169" s="226">
        <f>Q169*H169</f>
        <v>0.00793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134</v>
      </c>
      <c r="AT169" s="228" t="s">
        <v>129</v>
      </c>
      <c r="AU169" s="228" t="s">
        <v>86</v>
      </c>
      <c r="AY169" s="16" t="s">
        <v>127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84</v>
      </c>
      <c r="BK169" s="229">
        <f>ROUND(I169*H169,2)</f>
        <v>0</v>
      </c>
      <c r="BL169" s="16" t="s">
        <v>134</v>
      </c>
      <c r="BM169" s="228" t="s">
        <v>623</v>
      </c>
    </row>
    <row r="170" spans="1:51" s="13" customFormat="1" ht="12">
      <c r="A170" s="13"/>
      <c r="B170" s="230"/>
      <c r="C170" s="231"/>
      <c r="D170" s="232" t="s">
        <v>136</v>
      </c>
      <c r="E170" s="233" t="s">
        <v>1</v>
      </c>
      <c r="F170" s="234" t="s">
        <v>624</v>
      </c>
      <c r="G170" s="231"/>
      <c r="H170" s="235">
        <v>61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136</v>
      </c>
      <c r="AU170" s="241" t="s">
        <v>86</v>
      </c>
      <c r="AV170" s="13" t="s">
        <v>86</v>
      </c>
      <c r="AW170" s="13" t="s">
        <v>32</v>
      </c>
      <c r="AX170" s="13" t="s">
        <v>84</v>
      </c>
      <c r="AY170" s="241" t="s">
        <v>127</v>
      </c>
    </row>
    <row r="171" spans="1:65" s="2" customFormat="1" ht="24.15" customHeight="1">
      <c r="A171" s="37"/>
      <c r="B171" s="38"/>
      <c r="C171" s="217" t="s">
        <v>7</v>
      </c>
      <c r="D171" s="217" t="s">
        <v>129</v>
      </c>
      <c r="E171" s="218" t="s">
        <v>625</v>
      </c>
      <c r="F171" s="219" t="s">
        <v>626</v>
      </c>
      <c r="G171" s="220" t="s">
        <v>282</v>
      </c>
      <c r="H171" s="221">
        <v>4</v>
      </c>
      <c r="I171" s="222"/>
      <c r="J171" s="223">
        <f>ROUND(I171*H171,2)</f>
        <v>0</v>
      </c>
      <c r="K171" s="219" t="s">
        <v>1</v>
      </c>
      <c r="L171" s="43"/>
      <c r="M171" s="224" t="s">
        <v>1</v>
      </c>
      <c r="N171" s="225" t="s">
        <v>41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134</v>
      </c>
      <c r="AT171" s="228" t="s">
        <v>129</v>
      </c>
      <c r="AU171" s="228" t="s">
        <v>86</v>
      </c>
      <c r="AY171" s="16" t="s">
        <v>127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84</v>
      </c>
      <c r="BK171" s="229">
        <f>ROUND(I171*H171,2)</f>
        <v>0</v>
      </c>
      <c r="BL171" s="16" t="s">
        <v>134</v>
      </c>
      <c r="BM171" s="228" t="s">
        <v>627</v>
      </c>
    </row>
    <row r="172" spans="1:47" s="2" customFormat="1" ht="12">
      <c r="A172" s="37"/>
      <c r="B172" s="38"/>
      <c r="C172" s="39"/>
      <c r="D172" s="232" t="s">
        <v>284</v>
      </c>
      <c r="E172" s="39"/>
      <c r="F172" s="263" t="s">
        <v>628</v>
      </c>
      <c r="G172" s="39"/>
      <c r="H172" s="39"/>
      <c r="I172" s="264"/>
      <c r="J172" s="39"/>
      <c r="K172" s="39"/>
      <c r="L172" s="43"/>
      <c r="M172" s="265"/>
      <c r="N172" s="266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284</v>
      </c>
      <c r="AU172" s="16" t="s">
        <v>86</v>
      </c>
    </row>
    <row r="173" spans="1:51" s="13" customFormat="1" ht="12">
      <c r="A173" s="13"/>
      <c r="B173" s="230"/>
      <c r="C173" s="231"/>
      <c r="D173" s="232" t="s">
        <v>136</v>
      </c>
      <c r="E173" s="233" t="s">
        <v>1</v>
      </c>
      <c r="F173" s="234" t="s">
        <v>629</v>
      </c>
      <c r="G173" s="231"/>
      <c r="H173" s="235">
        <v>4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136</v>
      </c>
      <c r="AU173" s="241" t="s">
        <v>86</v>
      </c>
      <c r="AV173" s="13" t="s">
        <v>86</v>
      </c>
      <c r="AW173" s="13" t="s">
        <v>32</v>
      </c>
      <c r="AX173" s="13" t="s">
        <v>84</v>
      </c>
      <c r="AY173" s="241" t="s">
        <v>127</v>
      </c>
    </row>
    <row r="174" spans="1:65" s="2" customFormat="1" ht="16.5" customHeight="1">
      <c r="A174" s="37"/>
      <c r="B174" s="38"/>
      <c r="C174" s="217" t="s">
        <v>240</v>
      </c>
      <c r="D174" s="217" t="s">
        <v>129</v>
      </c>
      <c r="E174" s="218" t="s">
        <v>630</v>
      </c>
      <c r="F174" s="219" t="s">
        <v>631</v>
      </c>
      <c r="G174" s="220" t="s">
        <v>282</v>
      </c>
      <c r="H174" s="221">
        <v>1</v>
      </c>
      <c r="I174" s="222"/>
      <c r="J174" s="223">
        <f>ROUND(I174*H174,2)</f>
        <v>0</v>
      </c>
      <c r="K174" s="219" t="s">
        <v>1</v>
      </c>
      <c r="L174" s="43"/>
      <c r="M174" s="224" t="s">
        <v>1</v>
      </c>
      <c r="N174" s="225" t="s">
        <v>41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134</v>
      </c>
      <c r="AT174" s="228" t="s">
        <v>129</v>
      </c>
      <c r="AU174" s="228" t="s">
        <v>86</v>
      </c>
      <c r="AY174" s="16" t="s">
        <v>127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84</v>
      </c>
      <c r="BK174" s="229">
        <f>ROUND(I174*H174,2)</f>
        <v>0</v>
      </c>
      <c r="BL174" s="16" t="s">
        <v>134</v>
      </c>
      <c r="BM174" s="228" t="s">
        <v>632</v>
      </c>
    </row>
    <row r="175" spans="1:47" s="2" customFormat="1" ht="12">
      <c r="A175" s="37"/>
      <c r="B175" s="38"/>
      <c r="C175" s="39"/>
      <c r="D175" s="232" t="s">
        <v>284</v>
      </c>
      <c r="E175" s="39"/>
      <c r="F175" s="263" t="s">
        <v>633</v>
      </c>
      <c r="G175" s="39"/>
      <c r="H175" s="39"/>
      <c r="I175" s="264"/>
      <c r="J175" s="39"/>
      <c r="K175" s="39"/>
      <c r="L175" s="43"/>
      <c r="M175" s="265"/>
      <c r="N175" s="26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284</v>
      </c>
      <c r="AU175" s="16" t="s">
        <v>86</v>
      </c>
    </row>
    <row r="176" spans="1:51" s="13" customFormat="1" ht="12">
      <c r="A176" s="13"/>
      <c r="B176" s="230"/>
      <c r="C176" s="231"/>
      <c r="D176" s="232" t="s">
        <v>136</v>
      </c>
      <c r="E176" s="233" t="s">
        <v>1</v>
      </c>
      <c r="F176" s="234" t="s">
        <v>634</v>
      </c>
      <c r="G176" s="231"/>
      <c r="H176" s="235">
        <v>1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136</v>
      </c>
      <c r="AU176" s="241" t="s">
        <v>86</v>
      </c>
      <c r="AV176" s="13" t="s">
        <v>86</v>
      </c>
      <c r="AW176" s="13" t="s">
        <v>32</v>
      </c>
      <c r="AX176" s="13" t="s">
        <v>84</v>
      </c>
      <c r="AY176" s="241" t="s">
        <v>127</v>
      </c>
    </row>
    <row r="177" spans="1:65" s="2" customFormat="1" ht="24.15" customHeight="1">
      <c r="A177" s="37"/>
      <c r="B177" s="38"/>
      <c r="C177" s="217" t="s">
        <v>244</v>
      </c>
      <c r="D177" s="217" t="s">
        <v>129</v>
      </c>
      <c r="E177" s="218" t="s">
        <v>635</v>
      </c>
      <c r="F177" s="219" t="s">
        <v>636</v>
      </c>
      <c r="G177" s="220" t="s">
        <v>282</v>
      </c>
      <c r="H177" s="221">
        <v>1</v>
      </c>
      <c r="I177" s="222"/>
      <c r="J177" s="223">
        <f>ROUND(I177*H177,2)</f>
        <v>0</v>
      </c>
      <c r="K177" s="219" t="s">
        <v>1</v>
      </c>
      <c r="L177" s="43"/>
      <c r="M177" s="224" t="s">
        <v>1</v>
      </c>
      <c r="N177" s="225" t="s">
        <v>41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134</v>
      </c>
      <c r="AT177" s="228" t="s">
        <v>129</v>
      </c>
      <c r="AU177" s="228" t="s">
        <v>86</v>
      </c>
      <c r="AY177" s="16" t="s">
        <v>127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84</v>
      </c>
      <c r="BK177" s="229">
        <f>ROUND(I177*H177,2)</f>
        <v>0</v>
      </c>
      <c r="BL177" s="16" t="s">
        <v>134</v>
      </c>
      <c r="BM177" s="228" t="s">
        <v>637</v>
      </c>
    </row>
    <row r="178" spans="1:63" s="12" customFormat="1" ht="22.8" customHeight="1">
      <c r="A178" s="12"/>
      <c r="B178" s="201"/>
      <c r="C178" s="202"/>
      <c r="D178" s="203" t="s">
        <v>75</v>
      </c>
      <c r="E178" s="215" t="s">
        <v>514</v>
      </c>
      <c r="F178" s="215" t="s">
        <v>515</v>
      </c>
      <c r="G178" s="202"/>
      <c r="H178" s="202"/>
      <c r="I178" s="205"/>
      <c r="J178" s="216">
        <f>BK178</f>
        <v>0</v>
      </c>
      <c r="K178" s="202"/>
      <c r="L178" s="207"/>
      <c r="M178" s="208"/>
      <c r="N178" s="209"/>
      <c r="O178" s="209"/>
      <c r="P178" s="210">
        <f>SUM(P179:P186)</f>
        <v>0</v>
      </c>
      <c r="Q178" s="209"/>
      <c r="R178" s="210">
        <f>SUM(R179:R186)</f>
        <v>0</v>
      </c>
      <c r="S178" s="209"/>
      <c r="T178" s="211">
        <f>SUM(T179:T186)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84</v>
      </c>
      <c r="AT178" s="213" t="s">
        <v>75</v>
      </c>
      <c r="AU178" s="213" t="s">
        <v>84</v>
      </c>
      <c r="AY178" s="212" t="s">
        <v>127</v>
      </c>
      <c r="BK178" s="214">
        <f>SUM(BK179:BK186)</f>
        <v>0</v>
      </c>
    </row>
    <row r="179" spans="1:65" s="2" customFormat="1" ht="21.75" customHeight="1">
      <c r="A179" s="37"/>
      <c r="B179" s="38"/>
      <c r="C179" s="217" t="s">
        <v>249</v>
      </c>
      <c r="D179" s="217" t="s">
        <v>129</v>
      </c>
      <c r="E179" s="218" t="s">
        <v>517</v>
      </c>
      <c r="F179" s="219" t="s">
        <v>518</v>
      </c>
      <c r="G179" s="220" t="s">
        <v>210</v>
      </c>
      <c r="H179" s="221">
        <v>50.666</v>
      </c>
      <c r="I179" s="222"/>
      <c r="J179" s="223">
        <f>ROUND(I179*H179,2)</f>
        <v>0</v>
      </c>
      <c r="K179" s="219" t="s">
        <v>557</v>
      </c>
      <c r="L179" s="43"/>
      <c r="M179" s="224" t="s">
        <v>1</v>
      </c>
      <c r="N179" s="225" t="s">
        <v>41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134</v>
      </c>
      <c r="AT179" s="228" t="s">
        <v>129</v>
      </c>
      <c r="AU179" s="228" t="s">
        <v>86</v>
      </c>
      <c r="AY179" s="16" t="s">
        <v>127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84</v>
      </c>
      <c r="BK179" s="229">
        <f>ROUND(I179*H179,2)</f>
        <v>0</v>
      </c>
      <c r="BL179" s="16" t="s">
        <v>134</v>
      </c>
      <c r="BM179" s="228" t="s">
        <v>638</v>
      </c>
    </row>
    <row r="180" spans="1:65" s="2" customFormat="1" ht="24.15" customHeight="1">
      <c r="A180" s="37"/>
      <c r="B180" s="38"/>
      <c r="C180" s="217" t="s">
        <v>253</v>
      </c>
      <c r="D180" s="217" t="s">
        <v>129</v>
      </c>
      <c r="E180" s="218" t="s">
        <v>521</v>
      </c>
      <c r="F180" s="219" t="s">
        <v>522</v>
      </c>
      <c r="G180" s="220" t="s">
        <v>210</v>
      </c>
      <c r="H180" s="221">
        <v>962.654</v>
      </c>
      <c r="I180" s="222"/>
      <c r="J180" s="223">
        <f>ROUND(I180*H180,2)</f>
        <v>0</v>
      </c>
      <c r="K180" s="219" t="s">
        <v>557</v>
      </c>
      <c r="L180" s="43"/>
      <c r="M180" s="224" t="s">
        <v>1</v>
      </c>
      <c r="N180" s="225" t="s">
        <v>41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134</v>
      </c>
      <c r="AT180" s="228" t="s">
        <v>129</v>
      </c>
      <c r="AU180" s="228" t="s">
        <v>86</v>
      </c>
      <c r="AY180" s="16" t="s">
        <v>127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84</v>
      </c>
      <c r="BK180" s="229">
        <f>ROUND(I180*H180,2)</f>
        <v>0</v>
      </c>
      <c r="BL180" s="16" t="s">
        <v>134</v>
      </c>
      <c r="BM180" s="228" t="s">
        <v>639</v>
      </c>
    </row>
    <row r="181" spans="1:51" s="13" customFormat="1" ht="12">
      <c r="A181" s="13"/>
      <c r="B181" s="230"/>
      <c r="C181" s="231"/>
      <c r="D181" s="232" t="s">
        <v>136</v>
      </c>
      <c r="E181" s="231"/>
      <c r="F181" s="234" t="s">
        <v>640</v>
      </c>
      <c r="G181" s="231"/>
      <c r="H181" s="235">
        <v>962.654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136</v>
      </c>
      <c r="AU181" s="241" t="s">
        <v>86</v>
      </c>
      <c r="AV181" s="13" t="s">
        <v>86</v>
      </c>
      <c r="AW181" s="13" t="s">
        <v>4</v>
      </c>
      <c r="AX181" s="13" t="s">
        <v>84</v>
      </c>
      <c r="AY181" s="241" t="s">
        <v>127</v>
      </c>
    </row>
    <row r="182" spans="1:65" s="2" customFormat="1" ht="24.15" customHeight="1">
      <c r="A182" s="37"/>
      <c r="B182" s="38"/>
      <c r="C182" s="217" t="s">
        <v>258</v>
      </c>
      <c r="D182" s="217" t="s">
        <v>129</v>
      </c>
      <c r="E182" s="218" t="s">
        <v>526</v>
      </c>
      <c r="F182" s="219" t="s">
        <v>527</v>
      </c>
      <c r="G182" s="220" t="s">
        <v>210</v>
      </c>
      <c r="H182" s="221">
        <v>50.666</v>
      </c>
      <c r="I182" s="222"/>
      <c r="J182" s="223">
        <f>ROUND(I182*H182,2)</f>
        <v>0</v>
      </c>
      <c r="K182" s="219" t="s">
        <v>557</v>
      </c>
      <c r="L182" s="43"/>
      <c r="M182" s="224" t="s">
        <v>1</v>
      </c>
      <c r="N182" s="225" t="s">
        <v>41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134</v>
      </c>
      <c r="AT182" s="228" t="s">
        <v>129</v>
      </c>
      <c r="AU182" s="228" t="s">
        <v>86</v>
      </c>
      <c r="AY182" s="16" t="s">
        <v>127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84</v>
      </c>
      <c r="BK182" s="229">
        <f>ROUND(I182*H182,2)</f>
        <v>0</v>
      </c>
      <c r="BL182" s="16" t="s">
        <v>134</v>
      </c>
      <c r="BM182" s="228" t="s">
        <v>641</v>
      </c>
    </row>
    <row r="183" spans="1:65" s="2" customFormat="1" ht="33" customHeight="1">
      <c r="A183" s="37"/>
      <c r="B183" s="38"/>
      <c r="C183" s="217" t="s">
        <v>262</v>
      </c>
      <c r="D183" s="217" t="s">
        <v>129</v>
      </c>
      <c r="E183" s="218" t="s">
        <v>530</v>
      </c>
      <c r="F183" s="219" t="s">
        <v>531</v>
      </c>
      <c r="G183" s="220" t="s">
        <v>210</v>
      </c>
      <c r="H183" s="221">
        <v>6.094</v>
      </c>
      <c r="I183" s="222"/>
      <c r="J183" s="223">
        <f>ROUND(I183*H183,2)</f>
        <v>0</v>
      </c>
      <c r="K183" s="219" t="s">
        <v>557</v>
      </c>
      <c r="L183" s="43"/>
      <c r="M183" s="224" t="s">
        <v>1</v>
      </c>
      <c r="N183" s="225" t="s">
        <v>41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134</v>
      </c>
      <c r="AT183" s="228" t="s">
        <v>129</v>
      </c>
      <c r="AU183" s="228" t="s">
        <v>86</v>
      </c>
      <c r="AY183" s="16" t="s">
        <v>127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84</v>
      </c>
      <c r="BK183" s="229">
        <f>ROUND(I183*H183,2)</f>
        <v>0</v>
      </c>
      <c r="BL183" s="16" t="s">
        <v>134</v>
      </c>
      <c r="BM183" s="228" t="s">
        <v>642</v>
      </c>
    </row>
    <row r="184" spans="1:65" s="2" customFormat="1" ht="37.8" customHeight="1">
      <c r="A184" s="37"/>
      <c r="B184" s="38"/>
      <c r="C184" s="217" t="s">
        <v>268</v>
      </c>
      <c r="D184" s="217" t="s">
        <v>129</v>
      </c>
      <c r="E184" s="218" t="s">
        <v>534</v>
      </c>
      <c r="F184" s="219" t="s">
        <v>535</v>
      </c>
      <c r="G184" s="220" t="s">
        <v>210</v>
      </c>
      <c r="H184" s="221">
        <v>18.72</v>
      </c>
      <c r="I184" s="222"/>
      <c r="J184" s="223">
        <f>ROUND(I184*H184,2)</f>
        <v>0</v>
      </c>
      <c r="K184" s="219" t="s">
        <v>557</v>
      </c>
      <c r="L184" s="43"/>
      <c r="M184" s="224" t="s">
        <v>1</v>
      </c>
      <c r="N184" s="225" t="s">
        <v>41</v>
      </c>
      <c r="O184" s="9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134</v>
      </c>
      <c r="AT184" s="228" t="s">
        <v>129</v>
      </c>
      <c r="AU184" s="228" t="s">
        <v>86</v>
      </c>
      <c r="AY184" s="16" t="s">
        <v>127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84</v>
      </c>
      <c r="BK184" s="229">
        <f>ROUND(I184*H184,2)</f>
        <v>0</v>
      </c>
      <c r="BL184" s="16" t="s">
        <v>134</v>
      </c>
      <c r="BM184" s="228" t="s">
        <v>643</v>
      </c>
    </row>
    <row r="185" spans="1:65" s="2" customFormat="1" ht="33" customHeight="1">
      <c r="A185" s="37"/>
      <c r="B185" s="38"/>
      <c r="C185" s="217" t="s">
        <v>273</v>
      </c>
      <c r="D185" s="217" t="s">
        <v>129</v>
      </c>
      <c r="E185" s="218" t="s">
        <v>538</v>
      </c>
      <c r="F185" s="219" t="s">
        <v>539</v>
      </c>
      <c r="G185" s="220" t="s">
        <v>210</v>
      </c>
      <c r="H185" s="221">
        <v>21.516</v>
      </c>
      <c r="I185" s="222"/>
      <c r="J185" s="223">
        <f>ROUND(I185*H185,2)</f>
        <v>0</v>
      </c>
      <c r="K185" s="219" t="s">
        <v>557</v>
      </c>
      <c r="L185" s="43"/>
      <c r="M185" s="224" t="s">
        <v>1</v>
      </c>
      <c r="N185" s="225" t="s">
        <v>41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134</v>
      </c>
      <c r="AT185" s="228" t="s">
        <v>129</v>
      </c>
      <c r="AU185" s="228" t="s">
        <v>86</v>
      </c>
      <c r="AY185" s="16" t="s">
        <v>127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84</v>
      </c>
      <c r="BK185" s="229">
        <f>ROUND(I185*H185,2)</f>
        <v>0</v>
      </c>
      <c r="BL185" s="16" t="s">
        <v>134</v>
      </c>
      <c r="BM185" s="228" t="s">
        <v>644</v>
      </c>
    </row>
    <row r="186" spans="1:65" s="2" customFormat="1" ht="24.15" customHeight="1">
      <c r="A186" s="37"/>
      <c r="B186" s="38"/>
      <c r="C186" s="217" t="s">
        <v>279</v>
      </c>
      <c r="D186" s="217" t="s">
        <v>129</v>
      </c>
      <c r="E186" s="218" t="s">
        <v>542</v>
      </c>
      <c r="F186" s="219" t="s">
        <v>209</v>
      </c>
      <c r="G186" s="220" t="s">
        <v>210</v>
      </c>
      <c r="H186" s="221">
        <v>3.19</v>
      </c>
      <c r="I186" s="222"/>
      <c r="J186" s="223">
        <f>ROUND(I186*H186,2)</f>
        <v>0</v>
      </c>
      <c r="K186" s="219" t="s">
        <v>557</v>
      </c>
      <c r="L186" s="43"/>
      <c r="M186" s="224" t="s">
        <v>1</v>
      </c>
      <c r="N186" s="225" t="s">
        <v>41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134</v>
      </c>
      <c r="AT186" s="228" t="s">
        <v>129</v>
      </c>
      <c r="AU186" s="228" t="s">
        <v>86</v>
      </c>
      <c r="AY186" s="16" t="s">
        <v>127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84</v>
      </c>
      <c r="BK186" s="229">
        <f>ROUND(I186*H186,2)</f>
        <v>0</v>
      </c>
      <c r="BL186" s="16" t="s">
        <v>134</v>
      </c>
      <c r="BM186" s="228" t="s">
        <v>645</v>
      </c>
    </row>
    <row r="187" spans="1:63" s="12" customFormat="1" ht="22.8" customHeight="1">
      <c r="A187" s="12"/>
      <c r="B187" s="201"/>
      <c r="C187" s="202"/>
      <c r="D187" s="203" t="s">
        <v>75</v>
      </c>
      <c r="E187" s="215" t="s">
        <v>544</v>
      </c>
      <c r="F187" s="215" t="s">
        <v>545</v>
      </c>
      <c r="G187" s="202"/>
      <c r="H187" s="202"/>
      <c r="I187" s="205"/>
      <c r="J187" s="216">
        <f>BK187</f>
        <v>0</v>
      </c>
      <c r="K187" s="202"/>
      <c r="L187" s="207"/>
      <c r="M187" s="208"/>
      <c r="N187" s="209"/>
      <c r="O187" s="209"/>
      <c r="P187" s="210">
        <f>P188</f>
        <v>0</v>
      </c>
      <c r="Q187" s="209"/>
      <c r="R187" s="210">
        <f>R188</f>
        <v>0</v>
      </c>
      <c r="S187" s="209"/>
      <c r="T187" s="21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84</v>
      </c>
      <c r="AT187" s="213" t="s">
        <v>75</v>
      </c>
      <c r="AU187" s="213" t="s">
        <v>84</v>
      </c>
      <c r="AY187" s="212" t="s">
        <v>127</v>
      </c>
      <c r="BK187" s="214">
        <f>BK188</f>
        <v>0</v>
      </c>
    </row>
    <row r="188" spans="1:65" s="2" customFormat="1" ht="24.15" customHeight="1">
      <c r="A188" s="37"/>
      <c r="B188" s="38"/>
      <c r="C188" s="217" t="s">
        <v>286</v>
      </c>
      <c r="D188" s="217" t="s">
        <v>129</v>
      </c>
      <c r="E188" s="218" t="s">
        <v>646</v>
      </c>
      <c r="F188" s="219" t="s">
        <v>647</v>
      </c>
      <c r="G188" s="220" t="s">
        <v>210</v>
      </c>
      <c r="H188" s="221">
        <v>278.584</v>
      </c>
      <c r="I188" s="222"/>
      <c r="J188" s="223">
        <f>ROUND(I188*H188,2)</f>
        <v>0</v>
      </c>
      <c r="K188" s="219" t="s">
        <v>557</v>
      </c>
      <c r="L188" s="43"/>
      <c r="M188" s="267" t="s">
        <v>1</v>
      </c>
      <c r="N188" s="268" t="s">
        <v>41</v>
      </c>
      <c r="O188" s="269"/>
      <c r="P188" s="270">
        <f>O188*H188</f>
        <v>0</v>
      </c>
      <c r="Q188" s="270">
        <v>0</v>
      </c>
      <c r="R188" s="270">
        <f>Q188*H188</f>
        <v>0</v>
      </c>
      <c r="S188" s="270">
        <v>0</v>
      </c>
      <c r="T188" s="27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134</v>
      </c>
      <c r="AT188" s="228" t="s">
        <v>129</v>
      </c>
      <c r="AU188" s="228" t="s">
        <v>86</v>
      </c>
      <c r="AY188" s="16" t="s">
        <v>127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84</v>
      </c>
      <c r="BK188" s="229">
        <f>ROUND(I188*H188,2)</f>
        <v>0</v>
      </c>
      <c r="BL188" s="16" t="s">
        <v>134</v>
      </c>
      <c r="BM188" s="228" t="s">
        <v>648</v>
      </c>
    </row>
    <row r="189" spans="1:31" s="2" customFormat="1" ht="6.95" customHeight="1">
      <c r="A189" s="3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43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sheetProtection password="CC35" sheet="1" objects="1" scenarios="1" formatColumns="0" formatRows="0" autoFilter="0"/>
  <autoFilter ref="C123:K18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VÝSTAVBA PARKOVACÍ PLOCHY NA UL. STUDENTSKÁ V KARVINÉ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649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34</v>
      </c>
      <c r="G12" s="37"/>
      <c r="H12" s="37"/>
      <c r="I12" s="139" t="s">
        <v>22</v>
      </c>
      <c r="J12" s="143" t="str">
        <f>'Rekapitulace stavby'!AN8</f>
        <v>15. 9. 2021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>Statutární město Karviná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>ATRIS s.r.o.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ROUND((SUM(BE117:BE140)),2)</f>
        <v>0</v>
      </c>
      <c r="G33" s="37"/>
      <c r="H33" s="37"/>
      <c r="I33" s="154">
        <v>0.21</v>
      </c>
      <c r="J33" s="153">
        <f>ROUND(((SUM(BE117:BE140))*I33),2)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ROUND((SUM(BF117:BF140)),2)</f>
        <v>0</v>
      </c>
      <c r="G34" s="37"/>
      <c r="H34" s="37"/>
      <c r="I34" s="154">
        <v>0.15</v>
      </c>
      <c r="J34" s="153">
        <f>ROUND(((SUM(BF117:BF140))*I34),2)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ROUND((SUM(BG117:BG140)),2)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ROUND((SUM(BH117:BH140)),2)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ROUND((SUM(BI117:BI140)),2)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VÝSTAVBA PARKOVACÍ PLOCHY NA UL. STUDENTSKÁ V KARVINÉ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401 -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>ATRIS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650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112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6.25" customHeight="1">
      <c r="A107" s="37"/>
      <c r="B107" s="38"/>
      <c r="C107" s="39"/>
      <c r="D107" s="39"/>
      <c r="E107" s="173" t="str">
        <f>E7</f>
        <v>VÝSTAVBA PARKOVACÍ PLOCHY NA UL. STUDENTSKÁ V KARVINÉ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SO 401 - VO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 xml:space="preserve"> </v>
      </c>
      <c r="G111" s="39"/>
      <c r="H111" s="39"/>
      <c r="I111" s="31" t="s">
        <v>22</v>
      </c>
      <c r="J111" s="78" t="str">
        <f>IF(J12="","",J12)</f>
        <v>15. 9. 2021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>Statutární město Karviná</v>
      </c>
      <c r="G113" s="39"/>
      <c r="H113" s="39"/>
      <c r="I113" s="31" t="s">
        <v>30</v>
      </c>
      <c r="J113" s="35" t="str">
        <f>E21</f>
        <v>ATRIS s.r.o.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90"/>
      <c r="B116" s="191"/>
      <c r="C116" s="192" t="s">
        <v>113</v>
      </c>
      <c r="D116" s="193" t="s">
        <v>61</v>
      </c>
      <c r="E116" s="193" t="s">
        <v>57</v>
      </c>
      <c r="F116" s="193" t="s">
        <v>58</v>
      </c>
      <c r="G116" s="193" t="s">
        <v>114</v>
      </c>
      <c r="H116" s="193" t="s">
        <v>115</v>
      </c>
      <c r="I116" s="193" t="s">
        <v>116</v>
      </c>
      <c r="J116" s="193" t="s">
        <v>101</v>
      </c>
      <c r="K116" s="194" t="s">
        <v>117</v>
      </c>
      <c r="L116" s="195"/>
      <c r="M116" s="99" t="s">
        <v>1</v>
      </c>
      <c r="N116" s="100" t="s">
        <v>40</v>
      </c>
      <c r="O116" s="100" t="s">
        <v>118</v>
      </c>
      <c r="P116" s="100" t="s">
        <v>119</v>
      </c>
      <c r="Q116" s="100" t="s">
        <v>120</v>
      </c>
      <c r="R116" s="100" t="s">
        <v>121</v>
      </c>
      <c r="S116" s="100" t="s">
        <v>122</v>
      </c>
      <c r="T116" s="101" t="s">
        <v>123</v>
      </c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</row>
    <row r="117" spans="1:63" s="2" customFormat="1" ht="22.8" customHeight="1">
      <c r="A117" s="37"/>
      <c r="B117" s="38"/>
      <c r="C117" s="106" t="s">
        <v>124</v>
      </c>
      <c r="D117" s="39"/>
      <c r="E117" s="39"/>
      <c r="F117" s="39"/>
      <c r="G117" s="39"/>
      <c r="H117" s="39"/>
      <c r="I117" s="39"/>
      <c r="J117" s="196">
        <f>BK117</f>
        <v>0</v>
      </c>
      <c r="K117" s="39"/>
      <c r="L117" s="43"/>
      <c r="M117" s="102"/>
      <c r="N117" s="197"/>
      <c r="O117" s="103"/>
      <c r="P117" s="198">
        <f>P118</f>
        <v>0</v>
      </c>
      <c r="Q117" s="103"/>
      <c r="R117" s="198">
        <f>R118</f>
        <v>0</v>
      </c>
      <c r="S117" s="103"/>
      <c r="T117" s="199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75</v>
      </c>
      <c r="AU117" s="16" t="s">
        <v>103</v>
      </c>
      <c r="BK117" s="200">
        <f>BK118</f>
        <v>0</v>
      </c>
    </row>
    <row r="118" spans="1:63" s="12" customFormat="1" ht="25.9" customHeight="1">
      <c r="A118" s="12"/>
      <c r="B118" s="201"/>
      <c r="C118" s="202"/>
      <c r="D118" s="203" t="s">
        <v>75</v>
      </c>
      <c r="E118" s="204" t="s">
        <v>651</v>
      </c>
      <c r="F118" s="204" t="s">
        <v>652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SUM(P119:P140)</f>
        <v>0</v>
      </c>
      <c r="Q118" s="209"/>
      <c r="R118" s="210">
        <f>SUM(R119:R140)</f>
        <v>0</v>
      </c>
      <c r="S118" s="209"/>
      <c r="T118" s="211">
        <f>SUM(T119:T140)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84</v>
      </c>
      <c r="AT118" s="213" t="s">
        <v>75</v>
      </c>
      <c r="AU118" s="213" t="s">
        <v>76</v>
      </c>
      <c r="AY118" s="212" t="s">
        <v>127</v>
      </c>
      <c r="BK118" s="214">
        <f>SUM(BK119:BK140)</f>
        <v>0</v>
      </c>
    </row>
    <row r="119" spans="1:65" s="2" customFormat="1" ht="16.5" customHeight="1">
      <c r="A119" s="37"/>
      <c r="B119" s="38"/>
      <c r="C119" s="217" t="s">
        <v>84</v>
      </c>
      <c r="D119" s="217" t="s">
        <v>129</v>
      </c>
      <c r="E119" s="218" t="s">
        <v>227</v>
      </c>
      <c r="F119" s="219" t="s">
        <v>653</v>
      </c>
      <c r="G119" s="220" t="s">
        <v>282</v>
      </c>
      <c r="H119" s="221">
        <v>1</v>
      </c>
      <c r="I119" s="222"/>
      <c r="J119" s="223">
        <f>ROUND(I119*H119,2)</f>
        <v>0</v>
      </c>
      <c r="K119" s="219" t="s">
        <v>1</v>
      </c>
      <c r="L119" s="43"/>
      <c r="M119" s="224" t="s">
        <v>1</v>
      </c>
      <c r="N119" s="225" t="s">
        <v>41</v>
      </c>
      <c r="O119" s="9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8" t="s">
        <v>134</v>
      </c>
      <c r="AT119" s="228" t="s">
        <v>129</v>
      </c>
      <c r="AU119" s="228" t="s">
        <v>84</v>
      </c>
      <c r="AY119" s="16" t="s">
        <v>127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6" t="s">
        <v>84</v>
      </c>
      <c r="BK119" s="229">
        <f>ROUND(I119*H119,2)</f>
        <v>0</v>
      </c>
      <c r="BL119" s="16" t="s">
        <v>134</v>
      </c>
      <c r="BM119" s="228" t="s">
        <v>654</v>
      </c>
    </row>
    <row r="120" spans="1:65" s="2" customFormat="1" ht="16.5" customHeight="1">
      <c r="A120" s="37"/>
      <c r="B120" s="38"/>
      <c r="C120" s="217" t="s">
        <v>86</v>
      </c>
      <c r="D120" s="217" t="s">
        <v>129</v>
      </c>
      <c r="E120" s="218" t="s">
        <v>232</v>
      </c>
      <c r="F120" s="219" t="s">
        <v>655</v>
      </c>
      <c r="G120" s="220" t="s">
        <v>282</v>
      </c>
      <c r="H120" s="221">
        <v>1</v>
      </c>
      <c r="I120" s="222"/>
      <c r="J120" s="223">
        <f>ROUND(I120*H120,2)</f>
        <v>0</v>
      </c>
      <c r="K120" s="219" t="s">
        <v>1</v>
      </c>
      <c r="L120" s="43"/>
      <c r="M120" s="224" t="s">
        <v>1</v>
      </c>
      <c r="N120" s="225" t="s">
        <v>41</v>
      </c>
      <c r="O120" s="9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8" t="s">
        <v>134</v>
      </c>
      <c r="AT120" s="228" t="s">
        <v>129</v>
      </c>
      <c r="AU120" s="228" t="s">
        <v>84</v>
      </c>
      <c r="AY120" s="16" t="s">
        <v>127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6" t="s">
        <v>84</v>
      </c>
      <c r="BK120" s="229">
        <f>ROUND(I120*H120,2)</f>
        <v>0</v>
      </c>
      <c r="BL120" s="16" t="s">
        <v>134</v>
      </c>
      <c r="BM120" s="228" t="s">
        <v>656</v>
      </c>
    </row>
    <row r="121" spans="1:65" s="2" customFormat="1" ht="16.5" customHeight="1">
      <c r="A121" s="37"/>
      <c r="B121" s="38"/>
      <c r="C121" s="217" t="s">
        <v>141</v>
      </c>
      <c r="D121" s="217" t="s">
        <v>129</v>
      </c>
      <c r="E121" s="218" t="s">
        <v>7</v>
      </c>
      <c r="F121" s="219" t="s">
        <v>657</v>
      </c>
      <c r="G121" s="220" t="s">
        <v>282</v>
      </c>
      <c r="H121" s="221">
        <v>1</v>
      </c>
      <c r="I121" s="222"/>
      <c r="J121" s="223">
        <f>ROUND(I121*H121,2)</f>
        <v>0</v>
      </c>
      <c r="K121" s="219" t="s">
        <v>1</v>
      </c>
      <c r="L121" s="43"/>
      <c r="M121" s="224" t="s">
        <v>1</v>
      </c>
      <c r="N121" s="225" t="s">
        <v>41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134</v>
      </c>
      <c r="AT121" s="228" t="s">
        <v>129</v>
      </c>
      <c r="AU121" s="228" t="s">
        <v>84</v>
      </c>
      <c r="AY121" s="16" t="s">
        <v>127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84</v>
      </c>
      <c r="BK121" s="229">
        <f>ROUND(I121*H121,2)</f>
        <v>0</v>
      </c>
      <c r="BL121" s="16" t="s">
        <v>134</v>
      </c>
      <c r="BM121" s="228" t="s">
        <v>658</v>
      </c>
    </row>
    <row r="122" spans="1:65" s="2" customFormat="1" ht="16.5" customHeight="1">
      <c r="A122" s="37"/>
      <c r="B122" s="38"/>
      <c r="C122" s="217" t="s">
        <v>134</v>
      </c>
      <c r="D122" s="217" t="s">
        <v>129</v>
      </c>
      <c r="E122" s="218" t="s">
        <v>240</v>
      </c>
      <c r="F122" s="219" t="s">
        <v>659</v>
      </c>
      <c r="G122" s="220" t="s">
        <v>282</v>
      </c>
      <c r="H122" s="221">
        <v>1</v>
      </c>
      <c r="I122" s="222"/>
      <c r="J122" s="223">
        <f>ROUND(I122*H122,2)</f>
        <v>0</v>
      </c>
      <c r="K122" s="219" t="s">
        <v>1</v>
      </c>
      <c r="L122" s="43"/>
      <c r="M122" s="224" t="s">
        <v>1</v>
      </c>
      <c r="N122" s="225" t="s">
        <v>41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134</v>
      </c>
      <c r="AT122" s="228" t="s">
        <v>129</v>
      </c>
      <c r="AU122" s="228" t="s">
        <v>84</v>
      </c>
      <c r="AY122" s="16" t="s">
        <v>127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84</v>
      </c>
      <c r="BK122" s="229">
        <f>ROUND(I122*H122,2)</f>
        <v>0</v>
      </c>
      <c r="BL122" s="16" t="s">
        <v>134</v>
      </c>
      <c r="BM122" s="228" t="s">
        <v>660</v>
      </c>
    </row>
    <row r="123" spans="1:65" s="2" customFormat="1" ht="16.5" customHeight="1">
      <c r="A123" s="37"/>
      <c r="B123" s="38"/>
      <c r="C123" s="217" t="s">
        <v>152</v>
      </c>
      <c r="D123" s="217" t="s">
        <v>129</v>
      </c>
      <c r="E123" s="218" t="s">
        <v>244</v>
      </c>
      <c r="F123" s="219" t="s">
        <v>661</v>
      </c>
      <c r="G123" s="220" t="s">
        <v>282</v>
      </c>
      <c r="H123" s="221">
        <v>1</v>
      </c>
      <c r="I123" s="222"/>
      <c r="J123" s="223">
        <f>ROUND(I123*H123,2)</f>
        <v>0</v>
      </c>
      <c r="K123" s="219" t="s">
        <v>1</v>
      </c>
      <c r="L123" s="43"/>
      <c r="M123" s="224" t="s">
        <v>1</v>
      </c>
      <c r="N123" s="225" t="s">
        <v>41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134</v>
      </c>
      <c r="AT123" s="228" t="s">
        <v>129</v>
      </c>
      <c r="AU123" s="228" t="s">
        <v>84</v>
      </c>
      <c r="AY123" s="16" t="s">
        <v>127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84</v>
      </c>
      <c r="BK123" s="229">
        <f>ROUND(I123*H123,2)</f>
        <v>0</v>
      </c>
      <c r="BL123" s="16" t="s">
        <v>134</v>
      </c>
      <c r="BM123" s="228" t="s">
        <v>662</v>
      </c>
    </row>
    <row r="124" spans="1:65" s="2" customFormat="1" ht="16.5" customHeight="1">
      <c r="A124" s="37"/>
      <c r="B124" s="38"/>
      <c r="C124" s="217" t="s">
        <v>156</v>
      </c>
      <c r="D124" s="217" t="s">
        <v>129</v>
      </c>
      <c r="E124" s="218" t="s">
        <v>663</v>
      </c>
      <c r="F124" s="219" t="s">
        <v>664</v>
      </c>
      <c r="G124" s="220" t="s">
        <v>159</v>
      </c>
      <c r="H124" s="221">
        <v>20</v>
      </c>
      <c r="I124" s="222"/>
      <c r="J124" s="223">
        <f>ROUND(I124*H124,2)</f>
        <v>0</v>
      </c>
      <c r="K124" s="219" t="s">
        <v>1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134</v>
      </c>
      <c r="AT124" s="228" t="s">
        <v>129</v>
      </c>
      <c r="AU124" s="228" t="s">
        <v>84</v>
      </c>
      <c r="AY124" s="16" t="s">
        <v>127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134</v>
      </c>
      <c r="BM124" s="228" t="s">
        <v>134</v>
      </c>
    </row>
    <row r="125" spans="1:65" s="2" customFormat="1" ht="16.5" customHeight="1">
      <c r="A125" s="37"/>
      <c r="B125" s="38"/>
      <c r="C125" s="217" t="s">
        <v>162</v>
      </c>
      <c r="D125" s="217" t="s">
        <v>129</v>
      </c>
      <c r="E125" s="218" t="s">
        <v>665</v>
      </c>
      <c r="F125" s="219" t="s">
        <v>666</v>
      </c>
      <c r="G125" s="220" t="s">
        <v>159</v>
      </c>
      <c r="H125" s="221">
        <v>65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134</v>
      </c>
      <c r="AT125" s="228" t="s">
        <v>129</v>
      </c>
      <c r="AU125" s="228" t="s">
        <v>84</v>
      </c>
      <c r="AY125" s="16" t="s">
        <v>127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134</v>
      </c>
      <c r="BM125" s="228" t="s">
        <v>156</v>
      </c>
    </row>
    <row r="126" spans="1:65" s="2" customFormat="1" ht="24.15" customHeight="1">
      <c r="A126" s="37"/>
      <c r="B126" s="38"/>
      <c r="C126" s="217" t="s">
        <v>167</v>
      </c>
      <c r="D126" s="217" t="s">
        <v>129</v>
      </c>
      <c r="E126" s="218" t="s">
        <v>667</v>
      </c>
      <c r="F126" s="219" t="s">
        <v>668</v>
      </c>
      <c r="G126" s="220" t="s">
        <v>669</v>
      </c>
      <c r="H126" s="221">
        <v>2</v>
      </c>
      <c r="I126" s="222"/>
      <c r="J126" s="223">
        <f>ROUND(I126*H126,2)</f>
        <v>0</v>
      </c>
      <c r="K126" s="219" t="s">
        <v>1</v>
      </c>
      <c r="L126" s="43"/>
      <c r="M126" s="224" t="s">
        <v>1</v>
      </c>
      <c r="N126" s="225" t="s">
        <v>41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134</v>
      </c>
      <c r="AT126" s="228" t="s">
        <v>129</v>
      </c>
      <c r="AU126" s="228" t="s">
        <v>84</v>
      </c>
      <c r="AY126" s="16" t="s">
        <v>127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84</v>
      </c>
      <c r="BK126" s="229">
        <f>ROUND(I126*H126,2)</f>
        <v>0</v>
      </c>
      <c r="BL126" s="16" t="s">
        <v>134</v>
      </c>
      <c r="BM126" s="228" t="s">
        <v>167</v>
      </c>
    </row>
    <row r="127" spans="1:65" s="2" customFormat="1" ht="16.5" customHeight="1">
      <c r="A127" s="37"/>
      <c r="B127" s="38"/>
      <c r="C127" s="217" t="s">
        <v>175</v>
      </c>
      <c r="D127" s="217" t="s">
        <v>129</v>
      </c>
      <c r="E127" s="218" t="s">
        <v>670</v>
      </c>
      <c r="F127" s="219" t="s">
        <v>671</v>
      </c>
      <c r="G127" s="220" t="s">
        <v>672</v>
      </c>
      <c r="H127" s="221">
        <v>4</v>
      </c>
      <c r="I127" s="222"/>
      <c r="J127" s="223">
        <f>ROUND(I127*H127,2)</f>
        <v>0</v>
      </c>
      <c r="K127" s="219" t="s">
        <v>1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134</v>
      </c>
      <c r="AT127" s="228" t="s">
        <v>129</v>
      </c>
      <c r="AU127" s="228" t="s">
        <v>84</v>
      </c>
      <c r="AY127" s="16" t="s">
        <v>127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134</v>
      </c>
      <c r="BM127" s="228" t="s">
        <v>182</v>
      </c>
    </row>
    <row r="128" spans="1:65" s="2" customFormat="1" ht="24.15" customHeight="1">
      <c r="A128" s="37"/>
      <c r="B128" s="38"/>
      <c r="C128" s="217" t="s">
        <v>182</v>
      </c>
      <c r="D128" s="217" t="s">
        <v>129</v>
      </c>
      <c r="E128" s="218" t="s">
        <v>673</v>
      </c>
      <c r="F128" s="219" t="s">
        <v>674</v>
      </c>
      <c r="G128" s="220" t="s">
        <v>672</v>
      </c>
      <c r="H128" s="221">
        <v>2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41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134</v>
      </c>
      <c r="AT128" s="228" t="s">
        <v>129</v>
      </c>
      <c r="AU128" s="228" t="s">
        <v>84</v>
      </c>
      <c r="AY128" s="16" t="s">
        <v>127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84</v>
      </c>
      <c r="BK128" s="229">
        <f>ROUND(I128*H128,2)</f>
        <v>0</v>
      </c>
      <c r="BL128" s="16" t="s">
        <v>134</v>
      </c>
      <c r="BM128" s="228" t="s">
        <v>193</v>
      </c>
    </row>
    <row r="129" spans="1:65" s="2" customFormat="1" ht="16.5" customHeight="1">
      <c r="A129" s="37"/>
      <c r="B129" s="38"/>
      <c r="C129" s="217" t="s">
        <v>189</v>
      </c>
      <c r="D129" s="217" t="s">
        <v>129</v>
      </c>
      <c r="E129" s="218" t="s">
        <v>675</v>
      </c>
      <c r="F129" s="219" t="s">
        <v>676</v>
      </c>
      <c r="G129" s="220" t="s">
        <v>669</v>
      </c>
      <c r="H129" s="221">
        <v>2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134</v>
      </c>
      <c r="AT129" s="228" t="s">
        <v>129</v>
      </c>
      <c r="AU129" s="228" t="s">
        <v>84</v>
      </c>
      <c r="AY129" s="16" t="s">
        <v>127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134</v>
      </c>
      <c r="BM129" s="228" t="s">
        <v>203</v>
      </c>
    </row>
    <row r="130" spans="1:65" s="2" customFormat="1" ht="24.15" customHeight="1">
      <c r="A130" s="37"/>
      <c r="B130" s="38"/>
      <c r="C130" s="217" t="s">
        <v>193</v>
      </c>
      <c r="D130" s="217" t="s">
        <v>129</v>
      </c>
      <c r="E130" s="218" t="s">
        <v>677</v>
      </c>
      <c r="F130" s="219" t="s">
        <v>678</v>
      </c>
      <c r="G130" s="220" t="s">
        <v>672</v>
      </c>
      <c r="H130" s="221">
        <v>2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41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134</v>
      </c>
      <c r="AT130" s="228" t="s">
        <v>129</v>
      </c>
      <c r="AU130" s="228" t="s">
        <v>84</v>
      </c>
      <c r="AY130" s="16" t="s">
        <v>127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84</v>
      </c>
      <c r="BK130" s="229">
        <f>ROUND(I130*H130,2)</f>
        <v>0</v>
      </c>
      <c r="BL130" s="16" t="s">
        <v>134</v>
      </c>
      <c r="BM130" s="228" t="s">
        <v>213</v>
      </c>
    </row>
    <row r="131" spans="1:65" s="2" customFormat="1" ht="16.5" customHeight="1">
      <c r="A131" s="37"/>
      <c r="B131" s="38"/>
      <c r="C131" s="217" t="s">
        <v>198</v>
      </c>
      <c r="D131" s="217" t="s">
        <v>129</v>
      </c>
      <c r="E131" s="218" t="s">
        <v>679</v>
      </c>
      <c r="F131" s="219" t="s">
        <v>680</v>
      </c>
      <c r="G131" s="220" t="s">
        <v>672</v>
      </c>
      <c r="H131" s="221">
        <v>2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134</v>
      </c>
      <c r="AT131" s="228" t="s">
        <v>129</v>
      </c>
      <c r="AU131" s="228" t="s">
        <v>84</v>
      </c>
      <c r="AY131" s="16" t="s">
        <v>127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134</v>
      </c>
      <c r="BM131" s="228" t="s">
        <v>221</v>
      </c>
    </row>
    <row r="132" spans="1:65" s="2" customFormat="1" ht="16.5" customHeight="1">
      <c r="A132" s="37"/>
      <c r="B132" s="38"/>
      <c r="C132" s="217" t="s">
        <v>203</v>
      </c>
      <c r="D132" s="217" t="s">
        <v>129</v>
      </c>
      <c r="E132" s="218" t="s">
        <v>681</v>
      </c>
      <c r="F132" s="219" t="s">
        <v>682</v>
      </c>
      <c r="G132" s="220" t="s">
        <v>669</v>
      </c>
      <c r="H132" s="221">
        <v>2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41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134</v>
      </c>
      <c r="AT132" s="228" t="s">
        <v>129</v>
      </c>
      <c r="AU132" s="228" t="s">
        <v>84</v>
      </c>
      <c r="AY132" s="16" t="s">
        <v>127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84</v>
      </c>
      <c r="BK132" s="229">
        <f>ROUND(I132*H132,2)</f>
        <v>0</v>
      </c>
      <c r="BL132" s="16" t="s">
        <v>134</v>
      </c>
      <c r="BM132" s="228" t="s">
        <v>232</v>
      </c>
    </row>
    <row r="133" spans="1:65" s="2" customFormat="1" ht="16.5" customHeight="1">
      <c r="A133" s="37"/>
      <c r="B133" s="38"/>
      <c r="C133" s="217" t="s">
        <v>8</v>
      </c>
      <c r="D133" s="217" t="s">
        <v>129</v>
      </c>
      <c r="E133" s="218" t="s">
        <v>683</v>
      </c>
      <c r="F133" s="219" t="s">
        <v>684</v>
      </c>
      <c r="G133" s="220" t="s">
        <v>669</v>
      </c>
      <c r="H133" s="221">
        <v>5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134</v>
      </c>
      <c r="AT133" s="228" t="s">
        <v>129</v>
      </c>
      <c r="AU133" s="228" t="s">
        <v>84</v>
      </c>
      <c r="AY133" s="16" t="s">
        <v>127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134</v>
      </c>
      <c r="BM133" s="228" t="s">
        <v>240</v>
      </c>
    </row>
    <row r="134" spans="1:65" s="2" customFormat="1" ht="16.5" customHeight="1">
      <c r="A134" s="37"/>
      <c r="B134" s="38"/>
      <c r="C134" s="217" t="s">
        <v>213</v>
      </c>
      <c r="D134" s="217" t="s">
        <v>129</v>
      </c>
      <c r="E134" s="218" t="s">
        <v>685</v>
      </c>
      <c r="F134" s="219" t="s">
        <v>686</v>
      </c>
      <c r="G134" s="220" t="s">
        <v>669</v>
      </c>
      <c r="H134" s="221">
        <v>2</v>
      </c>
      <c r="I134" s="222"/>
      <c r="J134" s="223">
        <f>ROUND(I134*H134,2)</f>
        <v>0</v>
      </c>
      <c r="K134" s="219" t="s">
        <v>1</v>
      </c>
      <c r="L134" s="43"/>
      <c r="M134" s="224" t="s">
        <v>1</v>
      </c>
      <c r="N134" s="225" t="s">
        <v>41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134</v>
      </c>
      <c r="AT134" s="228" t="s">
        <v>129</v>
      </c>
      <c r="AU134" s="228" t="s">
        <v>84</v>
      </c>
      <c r="AY134" s="16" t="s">
        <v>127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84</v>
      </c>
      <c r="BK134" s="229">
        <f>ROUND(I134*H134,2)</f>
        <v>0</v>
      </c>
      <c r="BL134" s="16" t="s">
        <v>134</v>
      </c>
      <c r="BM134" s="228" t="s">
        <v>249</v>
      </c>
    </row>
    <row r="135" spans="1:65" s="2" customFormat="1" ht="16.5" customHeight="1">
      <c r="A135" s="37"/>
      <c r="B135" s="38"/>
      <c r="C135" s="217" t="s">
        <v>217</v>
      </c>
      <c r="D135" s="217" t="s">
        <v>129</v>
      </c>
      <c r="E135" s="218" t="s">
        <v>687</v>
      </c>
      <c r="F135" s="219" t="s">
        <v>688</v>
      </c>
      <c r="G135" s="220" t="s">
        <v>159</v>
      </c>
      <c r="H135" s="221">
        <v>61</v>
      </c>
      <c r="I135" s="222"/>
      <c r="J135" s="223">
        <f>ROUND(I135*H135,2)</f>
        <v>0</v>
      </c>
      <c r="K135" s="219" t="s">
        <v>1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134</v>
      </c>
      <c r="AT135" s="228" t="s">
        <v>129</v>
      </c>
      <c r="AU135" s="228" t="s">
        <v>84</v>
      </c>
      <c r="AY135" s="16" t="s">
        <v>127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134</v>
      </c>
      <c r="BM135" s="228" t="s">
        <v>258</v>
      </c>
    </row>
    <row r="136" spans="1:65" s="2" customFormat="1" ht="16.5" customHeight="1">
      <c r="A136" s="37"/>
      <c r="B136" s="38"/>
      <c r="C136" s="217" t="s">
        <v>221</v>
      </c>
      <c r="D136" s="217" t="s">
        <v>129</v>
      </c>
      <c r="E136" s="218" t="s">
        <v>689</v>
      </c>
      <c r="F136" s="219" t="s">
        <v>690</v>
      </c>
      <c r="G136" s="220" t="s">
        <v>159</v>
      </c>
      <c r="H136" s="221">
        <v>57</v>
      </c>
      <c r="I136" s="222"/>
      <c r="J136" s="223">
        <f>ROUND(I136*H136,2)</f>
        <v>0</v>
      </c>
      <c r="K136" s="219" t="s">
        <v>1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134</v>
      </c>
      <c r="AT136" s="228" t="s">
        <v>129</v>
      </c>
      <c r="AU136" s="228" t="s">
        <v>84</v>
      </c>
      <c r="AY136" s="16" t="s">
        <v>127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134</v>
      </c>
      <c r="BM136" s="228" t="s">
        <v>268</v>
      </c>
    </row>
    <row r="137" spans="1:65" s="2" customFormat="1" ht="16.5" customHeight="1">
      <c r="A137" s="37"/>
      <c r="B137" s="38"/>
      <c r="C137" s="217" t="s">
        <v>227</v>
      </c>
      <c r="D137" s="217" t="s">
        <v>129</v>
      </c>
      <c r="E137" s="218" t="s">
        <v>691</v>
      </c>
      <c r="F137" s="219" t="s">
        <v>692</v>
      </c>
      <c r="G137" s="220" t="s">
        <v>693</v>
      </c>
      <c r="H137" s="221">
        <v>2</v>
      </c>
      <c r="I137" s="222"/>
      <c r="J137" s="223">
        <f>ROUND(I137*H137,2)</f>
        <v>0</v>
      </c>
      <c r="K137" s="219" t="s">
        <v>1</v>
      </c>
      <c r="L137" s="43"/>
      <c r="M137" s="224" t="s">
        <v>1</v>
      </c>
      <c r="N137" s="225" t="s">
        <v>41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134</v>
      </c>
      <c r="AT137" s="228" t="s">
        <v>129</v>
      </c>
      <c r="AU137" s="228" t="s">
        <v>84</v>
      </c>
      <c r="AY137" s="16" t="s">
        <v>127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84</v>
      </c>
      <c r="BK137" s="229">
        <f>ROUND(I137*H137,2)</f>
        <v>0</v>
      </c>
      <c r="BL137" s="16" t="s">
        <v>134</v>
      </c>
      <c r="BM137" s="228" t="s">
        <v>279</v>
      </c>
    </row>
    <row r="138" spans="1:65" s="2" customFormat="1" ht="37.8" customHeight="1">
      <c r="A138" s="37"/>
      <c r="B138" s="38"/>
      <c r="C138" s="217" t="s">
        <v>232</v>
      </c>
      <c r="D138" s="217" t="s">
        <v>129</v>
      </c>
      <c r="E138" s="218" t="s">
        <v>694</v>
      </c>
      <c r="F138" s="219" t="s">
        <v>695</v>
      </c>
      <c r="G138" s="220" t="s">
        <v>672</v>
      </c>
      <c r="H138" s="221">
        <v>57</v>
      </c>
      <c r="I138" s="222"/>
      <c r="J138" s="223">
        <f>ROUND(I138*H138,2)</f>
        <v>0</v>
      </c>
      <c r="K138" s="219" t="s">
        <v>1</v>
      </c>
      <c r="L138" s="43"/>
      <c r="M138" s="224" t="s">
        <v>1</v>
      </c>
      <c r="N138" s="225" t="s">
        <v>41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134</v>
      </c>
      <c r="AT138" s="228" t="s">
        <v>129</v>
      </c>
      <c r="AU138" s="228" t="s">
        <v>84</v>
      </c>
      <c r="AY138" s="16" t="s">
        <v>127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84</v>
      </c>
      <c r="BK138" s="229">
        <f>ROUND(I138*H138,2)</f>
        <v>0</v>
      </c>
      <c r="BL138" s="16" t="s">
        <v>134</v>
      </c>
      <c r="BM138" s="228" t="s">
        <v>292</v>
      </c>
    </row>
    <row r="139" spans="1:65" s="2" customFormat="1" ht="16.5" customHeight="1">
      <c r="A139" s="37"/>
      <c r="B139" s="38"/>
      <c r="C139" s="217" t="s">
        <v>7</v>
      </c>
      <c r="D139" s="217" t="s">
        <v>129</v>
      </c>
      <c r="E139" s="218" t="s">
        <v>696</v>
      </c>
      <c r="F139" s="219" t="s">
        <v>697</v>
      </c>
      <c r="G139" s="220" t="s">
        <v>159</v>
      </c>
      <c r="H139" s="221">
        <v>4</v>
      </c>
      <c r="I139" s="222"/>
      <c r="J139" s="223">
        <f>ROUND(I139*H139,2)</f>
        <v>0</v>
      </c>
      <c r="K139" s="219" t="s">
        <v>1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134</v>
      </c>
      <c r="AT139" s="228" t="s">
        <v>129</v>
      </c>
      <c r="AU139" s="228" t="s">
        <v>84</v>
      </c>
      <c r="AY139" s="16" t="s">
        <v>127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134</v>
      </c>
      <c r="BM139" s="228" t="s">
        <v>302</v>
      </c>
    </row>
    <row r="140" spans="1:65" s="2" customFormat="1" ht="16.5" customHeight="1">
      <c r="A140" s="37"/>
      <c r="B140" s="38"/>
      <c r="C140" s="217" t="s">
        <v>240</v>
      </c>
      <c r="D140" s="217" t="s">
        <v>129</v>
      </c>
      <c r="E140" s="218" t="s">
        <v>698</v>
      </c>
      <c r="F140" s="219" t="s">
        <v>699</v>
      </c>
      <c r="G140" s="220" t="s">
        <v>159</v>
      </c>
      <c r="H140" s="221">
        <v>57</v>
      </c>
      <c r="I140" s="222"/>
      <c r="J140" s="223">
        <f>ROUND(I140*H140,2)</f>
        <v>0</v>
      </c>
      <c r="K140" s="219" t="s">
        <v>1</v>
      </c>
      <c r="L140" s="43"/>
      <c r="M140" s="267" t="s">
        <v>1</v>
      </c>
      <c r="N140" s="268" t="s">
        <v>41</v>
      </c>
      <c r="O140" s="269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134</v>
      </c>
      <c r="AT140" s="228" t="s">
        <v>129</v>
      </c>
      <c r="AU140" s="228" t="s">
        <v>84</v>
      </c>
      <c r="AY140" s="16" t="s">
        <v>127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84</v>
      </c>
      <c r="BK140" s="229">
        <f>ROUND(I140*H140,2)</f>
        <v>0</v>
      </c>
      <c r="BL140" s="16" t="s">
        <v>134</v>
      </c>
      <c r="BM140" s="228" t="s">
        <v>313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16:K14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VÝSTAVBA PARKOVACÍ PLOCHY NA UL. STUDENTSKÁ V KARVINÉ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700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701</v>
      </c>
      <c r="G12" s="37"/>
      <c r="H12" s="37"/>
      <c r="I12" s="139" t="s">
        <v>22</v>
      </c>
      <c r="J12" s="143" t="str">
        <f>'Rekapitulace stavby'!AN8</f>
        <v>15. 9. 2021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702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703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704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ROUND((SUM(BE121:BE143)),2)</f>
        <v>0</v>
      </c>
      <c r="G33" s="37"/>
      <c r="H33" s="37"/>
      <c r="I33" s="154">
        <v>0.21</v>
      </c>
      <c r="J33" s="153">
        <f>ROUND(((SUM(BE121:BE143))*I33),2)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ROUND((SUM(BF121:BF143)),2)</f>
        <v>0</v>
      </c>
      <c r="G34" s="37"/>
      <c r="H34" s="37"/>
      <c r="I34" s="154">
        <v>0.15</v>
      </c>
      <c r="J34" s="153">
        <f>ROUND(((SUM(BF121:BF143))*I34),2)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ROUND((SUM(BG121:BG143)),2)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ROUND((SUM(BH121:BH143)),2)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ROUND((SUM(BI121:BI143)),2)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VÝSTAVBA PARKOVACÍ PLOCHY NA UL. STUDENTSKÁ V KARVINÉ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010 - Ostatní a vedlejší náklady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Bohumín</v>
      </c>
      <c r="G89" s="39"/>
      <c r="H89" s="39"/>
      <c r="I89" s="31" t="s">
        <v>22</v>
      </c>
      <c r="J89" s="78" t="str">
        <f>IF(J12="","",J12)</f>
        <v>15. 9. 2021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Bohumín</v>
      </c>
      <c r="G91" s="39"/>
      <c r="H91" s="39"/>
      <c r="I91" s="31" t="s">
        <v>30</v>
      </c>
      <c r="J91" s="35" t="str">
        <f>E21</f>
        <v xml:space="preserve">ATRIS s.r.o.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Barbora Kyšková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705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706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707</v>
      </c>
      <c r="E99" s="181"/>
      <c r="F99" s="181"/>
      <c r="G99" s="181"/>
      <c r="H99" s="181"/>
      <c r="I99" s="181"/>
      <c r="J99" s="182">
        <f>J126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708</v>
      </c>
      <c r="E100" s="181"/>
      <c r="F100" s="181"/>
      <c r="G100" s="181"/>
      <c r="H100" s="181"/>
      <c r="I100" s="181"/>
      <c r="J100" s="182">
        <f>J138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709</v>
      </c>
      <c r="E101" s="181"/>
      <c r="F101" s="181"/>
      <c r="G101" s="181"/>
      <c r="H101" s="181"/>
      <c r="I101" s="181"/>
      <c r="J101" s="182">
        <f>J141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112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VÝSTAVBA PARKOVACÍ PLOCHY NA UL. STUDENTSKÁ V KARVINÉ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010 - Ostatní a vedlejší náklady 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Bohumín</v>
      </c>
      <c r="G115" s="39"/>
      <c r="H115" s="39"/>
      <c r="I115" s="31" t="s">
        <v>22</v>
      </c>
      <c r="J115" s="78" t="str">
        <f>IF(J12="","",J12)</f>
        <v>15. 9. 2021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Bohumín</v>
      </c>
      <c r="G117" s="39"/>
      <c r="H117" s="39"/>
      <c r="I117" s="31" t="s">
        <v>30</v>
      </c>
      <c r="J117" s="35" t="str">
        <f>E21</f>
        <v xml:space="preserve">ATRIS s.r.o.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Barbora Kyšková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113</v>
      </c>
      <c r="D120" s="193" t="s">
        <v>61</v>
      </c>
      <c r="E120" s="193" t="s">
        <v>57</v>
      </c>
      <c r="F120" s="193" t="s">
        <v>58</v>
      </c>
      <c r="G120" s="193" t="s">
        <v>114</v>
      </c>
      <c r="H120" s="193" t="s">
        <v>115</v>
      </c>
      <c r="I120" s="193" t="s">
        <v>116</v>
      </c>
      <c r="J120" s="193" t="s">
        <v>101</v>
      </c>
      <c r="K120" s="194" t="s">
        <v>117</v>
      </c>
      <c r="L120" s="195"/>
      <c r="M120" s="99" t="s">
        <v>1</v>
      </c>
      <c r="N120" s="100" t="s">
        <v>40</v>
      </c>
      <c r="O120" s="100" t="s">
        <v>118</v>
      </c>
      <c r="P120" s="100" t="s">
        <v>119</v>
      </c>
      <c r="Q120" s="100" t="s">
        <v>120</v>
      </c>
      <c r="R120" s="100" t="s">
        <v>121</v>
      </c>
      <c r="S120" s="100" t="s">
        <v>122</v>
      </c>
      <c r="T120" s="101" t="s">
        <v>123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124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P122+P126+P138+P141</f>
        <v>0</v>
      </c>
      <c r="Q121" s="103"/>
      <c r="R121" s="198">
        <f>R122+R126+R138+R141</f>
        <v>0</v>
      </c>
      <c r="S121" s="103"/>
      <c r="T121" s="199">
        <f>T122+T126+T138+T141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103</v>
      </c>
      <c r="BK121" s="200">
        <f>BK122+BK126+BK138+BK141</f>
        <v>0</v>
      </c>
    </row>
    <row r="122" spans="1:63" s="12" customFormat="1" ht="25.9" customHeight="1">
      <c r="A122" s="12"/>
      <c r="B122" s="201"/>
      <c r="C122" s="202"/>
      <c r="D122" s="203" t="s">
        <v>75</v>
      </c>
      <c r="E122" s="204" t="s">
        <v>710</v>
      </c>
      <c r="F122" s="204" t="s">
        <v>711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152</v>
      </c>
      <c r="AT122" s="213" t="s">
        <v>75</v>
      </c>
      <c r="AU122" s="213" t="s">
        <v>76</v>
      </c>
      <c r="AY122" s="212" t="s">
        <v>127</v>
      </c>
      <c r="BK122" s="214">
        <f>BK123</f>
        <v>0</v>
      </c>
    </row>
    <row r="123" spans="1:63" s="12" customFormat="1" ht="22.8" customHeight="1">
      <c r="A123" s="12"/>
      <c r="B123" s="201"/>
      <c r="C123" s="202"/>
      <c r="D123" s="203" t="s">
        <v>75</v>
      </c>
      <c r="E123" s="215" t="s">
        <v>76</v>
      </c>
      <c r="F123" s="215" t="s">
        <v>712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SUM(P124:P125)</f>
        <v>0</v>
      </c>
      <c r="Q123" s="209"/>
      <c r="R123" s="210">
        <f>SUM(R124:R125)</f>
        <v>0</v>
      </c>
      <c r="S123" s="209"/>
      <c r="T123" s="21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152</v>
      </c>
      <c r="AT123" s="213" t="s">
        <v>75</v>
      </c>
      <c r="AU123" s="213" t="s">
        <v>84</v>
      </c>
      <c r="AY123" s="212" t="s">
        <v>127</v>
      </c>
      <c r="BK123" s="214">
        <f>SUM(BK124:BK125)</f>
        <v>0</v>
      </c>
    </row>
    <row r="124" spans="1:65" s="2" customFormat="1" ht="16.5" customHeight="1">
      <c r="A124" s="37"/>
      <c r="B124" s="38"/>
      <c r="C124" s="217" t="s">
        <v>84</v>
      </c>
      <c r="D124" s="217" t="s">
        <v>129</v>
      </c>
      <c r="E124" s="218" t="s">
        <v>713</v>
      </c>
      <c r="F124" s="219" t="s">
        <v>714</v>
      </c>
      <c r="G124" s="220" t="s">
        <v>282</v>
      </c>
      <c r="H124" s="221">
        <v>6</v>
      </c>
      <c r="I124" s="222"/>
      <c r="J124" s="223">
        <f>ROUND(I124*H124,2)</f>
        <v>0</v>
      </c>
      <c r="K124" s="219" t="s">
        <v>1</v>
      </c>
      <c r="L124" s="43"/>
      <c r="M124" s="224" t="s">
        <v>1</v>
      </c>
      <c r="N124" s="225" t="s">
        <v>41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134</v>
      </c>
      <c r="AT124" s="228" t="s">
        <v>129</v>
      </c>
      <c r="AU124" s="228" t="s">
        <v>86</v>
      </c>
      <c r="AY124" s="16" t="s">
        <v>127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84</v>
      </c>
      <c r="BK124" s="229">
        <f>ROUND(I124*H124,2)</f>
        <v>0</v>
      </c>
      <c r="BL124" s="16" t="s">
        <v>134</v>
      </c>
      <c r="BM124" s="228" t="s">
        <v>715</v>
      </c>
    </row>
    <row r="125" spans="1:65" s="2" customFormat="1" ht="24.15" customHeight="1">
      <c r="A125" s="37"/>
      <c r="B125" s="38"/>
      <c r="C125" s="217" t="s">
        <v>86</v>
      </c>
      <c r="D125" s="217" t="s">
        <v>129</v>
      </c>
      <c r="E125" s="218" t="s">
        <v>716</v>
      </c>
      <c r="F125" s="219" t="s">
        <v>717</v>
      </c>
      <c r="G125" s="220" t="s">
        <v>282</v>
      </c>
      <c r="H125" s="221">
        <v>1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41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134</v>
      </c>
      <c r="AT125" s="228" t="s">
        <v>129</v>
      </c>
      <c r="AU125" s="228" t="s">
        <v>86</v>
      </c>
      <c r="AY125" s="16" t="s">
        <v>127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84</v>
      </c>
      <c r="BK125" s="229">
        <f>ROUND(I125*H125,2)</f>
        <v>0</v>
      </c>
      <c r="BL125" s="16" t="s">
        <v>134</v>
      </c>
      <c r="BM125" s="228" t="s">
        <v>718</v>
      </c>
    </row>
    <row r="126" spans="1:63" s="12" customFormat="1" ht="25.9" customHeight="1">
      <c r="A126" s="12"/>
      <c r="B126" s="201"/>
      <c r="C126" s="202"/>
      <c r="D126" s="203" t="s">
        <v>75</v>
      </c>
      <c r="E126" s="204" t="s">
        <v>719</v>
      </c>
      <c r="F126" s="204" t="s">
        <v>720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SUM(P127:P137)</f>
        <v>0</v>
      </c>
      <c r="Q126" s="209"/>
      <c r="R126" s="210">
        <f>SUM(R127:R137)</f>
        <v>0</v>
      </c>
      <c r="S126" s="209"/>
      <c r="T126" s="211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152</v>
      </c>
      <c r="AT126" s="213" t="s">
        <v>75</v>
      </c>
      <c r="AU126" s="213" t="s">
        <v>76</v>
      </c>
      <c r="AY126" s="212" t="s">
        <v>127</v>
      </c>
      <c r="BK126" s="214">
        <f>SUM(BK127:BK137)</f>
        <v>0</v>
      </c>
    </row>
    <row r="127" spans="1:65" s="2" customFormat="1" ht="16.5" customHeight="1">
      <c r="A127" s="37"/>
      <c r="B127" s="38"/>
      <c r="C127" s="217" t="s">
        <v>141</v>
      </c>
      <c r="D127" s="217" t="s">
        <v>129</v>
      </c>
      <c r="E127" s="218" t="s">
        <v>721</v>
      </c>
      <c r="F127" s="219" t="s">
        <v>722</v>
      </c>
      <c r="G127" s="220" t="s">
        <v>723</v>
      </c>
      <c r="H127" s="221">
        <v>1</v>
      </c>
      <c r="I127" s="222"/>
      <c r="J127" s="223">
        <f>ROUND(I127*H127,2)</f>
        <v>0</v>
      </c>
      <c r="K127" s="219" t="s">
        <v>426</v>
      </c>
      <c r="L127" s="43"/>
      <c r="M127" s="224" t="s">
        <v>1</v>
      </c>
      <c r="N127" s="225" t="s">
        <v>41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724</v>
      </c>
      <c r="AT127" s="228" t="s">
        <v>129</v>
      </c>
      <c r="AU127" s="228" t="s">
        <v>84</v>
      </c>
      <c r="AY127" s="16" t="s">
        <v>127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84</v>
      </c>
      <c r="BK127" s="229">
        <f>ROUND(I127*H127,2)</f>
        <v>0</v>
      </c>
      <c r="BL127" s="16" t="s">
        <v>724</v>
      </c>
      <c r="BM127" s="228" t="s">
        <v>725</v>
      </c>
    </row>
    <row r="128" spans="1:47" s="2" customFormat="1" ht="12">
      <c r="A128" s="37"/>
      <c r="B128" s="38"/>
      <c r="C128" s="39"/>
      <c r="D128" s="232" t="s">
        <v>284</v>
      </c>
      <c r="E128" s="39"/>
      <c r="F128" s="263" t="s">
        <v>726</v>
      </c>
      <c r="G128" s="39"/>
      <c r="H128" s="39"/>
      <c r="I128" s="264"/>
      <c r="J128" s="39"/>
      <c r="K128" s="39"/>
      <c r="L128" s="43"/>
      <c r="M128" s="265"/>
      <c r="N128" s="26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284</v>
      </c>
      <c r="AU128" s="16" t="s">
        <v>84</v>
      </c>
    </row>
    <row r="129" spans="1:65" s="2" customFormat="1" ht="16.5" customHeight="1">
      <c r="A129" s="37"/>
      <c r="B129" s="38"/>
      <c r="C129" s="217" t="s">
        <v>134</v>
      </c>
      <c r="D129" s="217" t="s">
        <v>129</v>
      </c>
      <c r="E129" s="218" t="s">
        <v>727</v>
      </c>
      <c r="F129" s="219" t="s">
        <v>728</v>
      </c>
      <c r="G129" s="220" t="s">
        <v>723</v>
      </c>
      <c r="H129" s="221">
        <v>1</v>
      </c>
      <c r="I129" s="222"/>
      <c r="J129" s="223">
        <f>ROUND(I129*H129,2)</f>
        <v>0</v>
      </c>
      <c r="K129" s="219" t="s">
        <v>426</v>
      </c>
      <c r="L129" s="43"/>
      <c r="M129" s="224" t="s">
        <v>1</v>
      </c>
      <c r="N129" s="225" t="s">
        <v>41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724</v>
      </c>
      <c r="AT129" s="228" t="s">
        <v>129</v>
      </c>
      <c r="AU129" s="228" t="s">
        <v>84</v>
      </c>
      <c r="AY129" s="16" t="s">
        <v>127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84</v>
      </c>
      <c r="BK129" s="229">
        <f>ROUND(I129*H129,2)</f>
        <v>0</v>
      </c>
      <c r="BL129" s="16" t="s">
        <v>724</v>
      </c>
      <c r="BM129" s="228" t="s">
        <v>729</v>
      </c>
    </row>
    <row r="130" spans="1:47" s="2" customFormat="1" ht="12">
      <c r="A130" s="37"/>
      <c r="B130" s="38"/>
      <c r="C130" s="39"/>
      <c r="D130" s="232" t="s">
        <v>284</v>
      </c>
      <c r="E130" s="39"/>
      <c r="F130" s="263" t="s">
        <v>730</v>
      </c>
      <c r="G130" s="39"/>
      <c r="H130" s="39"/>
      <c r="I130" s="264"/>
      <c r="J130" s="39"/>
      <c r="K130" s="39"/>
      <c r="L130" s="43"/>
      <c r="M130" s="265"/>
      <c r="N130" s="266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284</v>
      </c>
      <c r="AU130" s="16" t="s">
        <v>84</v>
      </c>
    </row>
    <row r="131" spans="1:65" s="2" customFormat="1" ht="16.5" customHeight="1">
      <c r="A131" s="37"/>
      <c r="B131" s="38"/>
      <c r="C131" s="217" t="s">
        <v>152</v>
      </c>
      <c r="D131" s="217" t="s">
        <v>129</v>
      </c>
      <c r="E131" s="218" t="s">
        <v>731</v>
      </c>
      <c r="F131" s="219" t="s">
        <v>732</v>
      </c>
      <c r="G131" s="220" t="s">
        <v>723</v>
      </c>
      <c r="H131" s="221">
        <v>1</v>
      </c>
      <c r="I131" s="222"/>
      <c r="J131" s="223">
        <f>ROUND(I131*H131,2)</f>
        <v>0</v>
      </c>
      <c r="K131" s="219" t="s">
        <v>426</v>
      </c>
      <c r="L131" s="43"/>
      <c r="M131" s="224" t="s">
        <v>1</v>
      </c>
      <c r="N131" s="225" t="s">
        <v>41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724</v>
      </c>
      <c r="AT131" s="228" t="s">
        <v>129</v>
      </c>
      <c r="AU131" s="228" t="s">
        <v>84</v>
      </c>
      <c r="AY131" s="16" t="s">
        <v>127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84</v>
      </c>
      <c r="BK131" s="229">
        <f>ROUND(I131*H131,2)</f>
        <v>0</v>
      </c>
      <c r="BL131" s="16" t="s">
        <v>724</v>
      </c>
      <c r="BM131" s="228" t="s">
        <v>733</v>
      </c>
    </row>
    <row r="132" spans="1:47" s="2" customFormat="1" ht="12">
      <c r="A132" s="37"/>
      <c r="B132" s="38"/>
      <c r="C132" s="39"/>
      <c r="D132" s="232" t="s">
        <v>284</v>
      </c>
      <c r="E132" s="39"/>
      <c r="F132" s="263" t="s">
        <v>734</v>
      </c>
      <c r="G132" s="39"/>
      <c r="H132" s="39"/>
      <c r="I132" s="264"/>
      <c r="J132" s="39"/>
      <c r="K132" s="39"/>
      <c r="L132" s="43"/>
      <c r="M132" s="265"/>
      <c r="N132" s="26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284</v>
      </c>
      <c r="AU132" s="16" t="s">
        <v>84</v>
      </c>
    </row>
    <row r="133" spans="1:65" s="2" customFormat="1" ht="16.5" customHeight="1">
      <c r="A133" s="37"/>
      <c r="B133" s="38"/>
      <c r="C133" s="217" t="s">
        <v>156</v>
      </c>
      <c r="D133" s="217" t="s">
        <v>129</v>
      </c>
      <c r="E133" s="218" t="s">
        <v>735</v>
      </c>
      <c r="F133" s="219" t="s">
        <v>736</v>
      </c>
      <c r="G133" s="220" t="s">
        <v>723</v>
      </c>
      <c r="H133" s="221">
        <v>1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41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134</v>
      </c>
      <c r="AT133" s="228" t="s">
        <v>129</v>
      </c>
      <c r="AU133" s="228" t="s">
        <v>84</v>
      </c>
      <c r="AY133" s="16" t="s">
        <v>127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84</v>
      </c>
      <c r="BK133" s="229">
        <f>ROUND(I133*H133,2)</f>
        <v>0</v>
      </c>
      <c r="BL133" s="16" t="s">
        <v>134</v>
      </c>
      <c r="BM133" s="228" t="s">
        <v>737</v>
      </c>
    </row>
    <row r="134" spans="1:47" s="2" customFormat="1" ht="12">
      <c r="A134" s="37"/>
      <c r="B134" s="38"/>
      <c r="C134" s="39"/>
      <c r="D134" s="232" t="s">
        <v>284</v>
      </c>
      <c r="E134" s="39"/>
      <c r="F134" s="263" t="s">
        <v>738</v>
      </c>
      <c r="G134" s="39"/>
      <c r="H134" s="39"/>
      <c r="I134" s="264"/>
      <c r="J134" s="39"/>
      <c r="K134" s="39"/>
      <c r="L134" s="43"/>
      <c r="M134" s="265"/>
      <c r="N134" s="26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284</v>
      </c>
      <c r="AU134" s="16" t="s">
        <v>84</v>
      </c>
    </row>
    <row r="135" spans="1:65" s="2" customFormat="1" ht="24.15" customHeight="1">
      <c r="A135" s="37"/>
      <c r="B135" s="38"/>
      <c r="C135" s="217" t="s">
        <v>162</v>
      </c>
      <c r="D135" s="217" t="s">
        <v>129</v>
      </c>
      <c r="E135" s="218" t="s">
        <v>739</v>
      </c>
      <c r="F135" s="219" t="s">
        <v>740</v>
      </c>
      <c r="G135" s="220" t="s">
        <v>723</v>
      </c>
      <c r="H135" s="221">
        <v>1</v>
      </c>
      <c r="I135" s="222"/>
      <c r="J135" s="223">
        <f>ROUND(I135*H135,2)</f>
        <v>0</v>
      </c>
      <c r="K135" s="219" t="s">
        <v>1</v>
      </c>
      <c r="L135" s="43"/>
      <c r="M135" s="224" t="s">
        <v>1</v>
      </c>
      <c r="N135" s="225" t="s">
        <v>41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134</v>
      </c>
      <c r="AT135" s="228" t="s">
        <v>129</v>
      </c>
      <c r="AU135" s="228" t="s">
        <v>84</v>
      </c>
      <c r="AY135" s="16" t="s">
        <v>127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84</v>
      </c>
      <c r="BK135" s="229">
        <f>ROUND(I135*H135,2)</f>
        <v>0</v>
      </c>
      <c r="BL135" s="16" t="s">
        <v>134</v>
      </c>
      <c r="BM135" s="228" t="s">
        <v>741</v>
      </c>
    </row>
    <row r="136" spans="1:65" s="2" customFormat="1" ht="21.75" customHeight="1">
      <c r="A136" s="37"/>
      <c r="B136" s="38"/>
      <c r="C136" s="217" t="s">
        <v>167</v>
      </c>
      <c r="D136" s="217" t="s">
        <v>129</v>
      </c>
      <c r="E136" s="218" t="s">
        <v>742</v>
      </c>
      <c r="F136" s="219" t="s">
        <v>743</v>
      </c>
      <c r="G136" s="220" t="s">
        <v>723</v>
      </c>
      <c r="H136" s="221">
        <v>1</v>
      </c>
      <c r="I136" s="222"/>
      <c r="J136" s="223">
        <f>ROUND(I136*H136,2)</f>
        <v>0</v>
      </c>
      <c r="K136" s="219" t="s">
        <v>1</v>
      </c>
      <c r="L136" s="43"/>
      <c r="M136" s="224" t="s">
        <v>1</v>
      </c>
      <c r="N136" s="225" t="s">
        <v>41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134</v>
      </c>
      <c r="AT136" s="228" t="s">
        <v>129</v>
      </c>
      <c r="AU136" s="228" t="s">
        <v>84</v>
      </c>
      <c r="AY136" s="16" t="s">
        <v>127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84</v>
      </c>
      <c r="BK136" s="229">
        <f>ROUND(I136*H136,2)</f>
        <v>0</v>
      </c>
      <c r="BL136" s="16" t="s">
        <v>134</v>
      </c>
      <c r="BM136" s="228" t="s">
        <v>744</v>
      </c>
    </row>
    <row r="137" spans="1:47" s="2" customFormat="1" ht="12">
      <c r="A137" s="37"/>
      <c r="B137" s="38"/>
      <c r="C137" s="39"/>
      <c r="D137" s="232" t="s">
        <v>284</v>
      </c>
      <c r="E137" s="39"/>
      <c r="F137" s="263" t="s">
        <v>745</v>
      </c>
      <c r="G137" s="39"/>
      <c r="H137" s="39"/>
      <c r="I137" s="264"/>
      <c r="J137" s="39"/>
      <c r="K137" s="39"/>
      <c r="L137" s="43"/>
      <c r="M137" s="265"/>
      <c r="N137" s="266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284</v>
      </c>
      <c r="AU137" s="16" t="s">
        <v>84</v>
      </c>
    </row>
    <row r="138" spans="1:63" s="12" customFormat="1" ht="25.9" customHeight="1">
      <c r="A138" s="12"/>
      <c r="B138" s="201"/>
      <c r="C138" s="202"/>
      <c r="D138" s="203" t="s">
        <v>75</v>
      </c>
      <c r="E138" s="204" t="s">
        <v>746</v>
      </c>
      <c r="F138" s="204" t="s">
        <v>747</v>
      </c>
      <c r="G138" s="202"/>
      <c r="H138" s="202"/>
      <c r="I138" s="205"/>
      <c r="J138" s="206">
        <f>BK138</f>
        <v>0</v>
      </c>
      <c r="K138" s="202"/>
      <c r="L138" s="207"/>
      <c r="M138" s="208"/>
      <c r="N138" s="209"/>
      <c r="O138" s="209"/>
      <c r="P138" s="210">
        <f>SUM(P139:P140)</f>
        <v>0</v>
      </c>
      <c r="Q138" s="209"/>
      <c r="R138" s="210">
        <f>SUM(R139:R140)</f>
        <v>0</v>
      </c>
      <c r="S138" s="209"/>
      <c r="T138" s="21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152</v>
      </c>
      <c r="AT138" s="213" t="s">
        <v>75</v>
      </c>
      <c r="AU138" s="213" t="s">
        <v>76</v>
      </c>
      <c r="AY138" s="212" t="s">
        <v>127</v>
      </c>
      <c r="BK138" s="214">
        <f>SUM(BK139:BK140)</f>
        <v>0</v>
      </c>
    </row>
    <row r="139" spans="1:65" s="2" customFormat="1" ht="16.5" customHeight="1">
      <c r="A139" s="37"/>
      <c r="B139" s="38"/>
      <c r="C139" s="217" t="s">
        <v>175</v>
      </c>
      <c r="D139" s="217" t="s">
        <v>129</v>
      </c>
      <c r="E139" s="218" t="s">
        <v>748</v>
      </c>
      <c r="F139" s="219" t="s">
        <v>749</v>
      </c>
      <c r="G139" s="220" t="s">
        <v>723</v>
      </c>
      <c r="H139" s="221">
        <v>1</v>
      </c>
      <c r="I139" s="222"/>
      <c r="J139" s="223">
        <f>ROUND(I139*H139,2)</f>
        <v>0</v>
      </c>
      <c r="K139" s="219" t="s">
        <v>426</v>
      </c>
      <c r="L139" s="43"/>
      <c r="M139" s="224" t="s">
        <v>1</v>
      </c>
      <c r="N139" s="225" t="s">
        <v>41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724</v>
      </c>
      <c r="AT139" s="228" t="s">
        <v>129</v>
      </c>
      <c r="AU139" s="228" t="s">
        <v>84</v>
      </c>
      <c r="AY139" s="16" t="s">
        <v>127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84</v>
      </c>
      <c r="BK139" s="229">
        <f>ROUND(I139*H139,2)</f>
        <v>0</v>
      </c>
      <c r="BL139" s="16" t="s">
        <v>724</v>
      </c>
      <c r="BM139" s="228" t="s">
        <v>750</v>
      </c>
    </row>
    <row r="140" spans="1:47" s="2" customFormat="1" ht="12">
      <c r="A140" s="37"/>
      <c r="B140" s="38"/>
      <c r="C140" s="39"/>
      <c r="D140" s="232" t="s">
        <v>284</v>
      </c>
      <c r="E140" s="39"/>
      <c r="F140" s="263" t="s">
        <v>751</v>
      </c>
      <c r="G140" s="39"/>
      <c r="H140" s="39"/>
      <c r="I140" s="264"/>
      <c r="J140" s="39"/>
      <c r="K140" s="39"/>
      <c r="L140" s="43"/>
      <c r="M140" s="265"/>
      <c r="N140" s="26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284</v>
      </c>
      <c r="AU140" s="16" t="s">
        <v>84</v>
      </c>
    </row>
    <row r="141" spans="1:63" s="12" customFormat="1" ht="25.9" customHeight="1">
      <c r="A141" s="12"/>
      <c r="B141" s="201"/>
      <c r="C141" s="202"/>
      <c r="D141" s="203" t="s">
        <v>75</v>
      </c>
      <c r="E141" s="204" t="s">
        <v>752</v>
      </c>
      <c r="F141" s="204" t="s">
        <v>753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SUM(P142:P143)</f>
        <v>0</v>
      </c>
      <c r="Q141" s="209"/>
      <c r="R141" s="210">
        <f>SUM(R142:R143)</f>
        <v>0</v>
      </c>
      <c r="S141" s="209"/>
      <c r="T141" s="211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152</v>
      </c>
      <c r="AT141" s="213" t="s">
        <v>75</v>
      </c>
      <c r="AU141" s="213" t="s">
        <v>76</v>
      </c>
      <c r="AY141" s="212" t="s">
        <v>127</v>
      </c>
      <c r="BK141" s="214">
        <f>SUM(BK142:BK143)</f>
        <v>0</v>
      </c>
    </row>
    <row r="142" spans="1:65" s="2" customFormat="1" ht="16.5" customHeight="1">
      <c r="A142" s="37"/>
      <c r="B142" s="38"/>
      <c r="C142" s="217" t="s">
        <v>182</v>
      </c>
      <c r="D142" s="217" t="s">
        <v>129</v>
      </c>
      <c r="E142" s="218" t="s">
        <v>754</v>
      </c>
      <c r="F142" s="219" t="s">
        <v>755</v>
      </c>
      <c r="G142" s="220" t="s">
        <v>723</v>
      </c>
      <c r="H142" s="221">
        <v>1</v>
      </c>
      <c r="I142" s="222"/>
      <c r="J142" s="223">
        <f>ROUND(I142*H142,2)</f>
        <v>0</v>
      </c>
      <c r="K142" s="219" t="s">
        <v>426</v>
      </c>
      <c r="L142" s="43"/>
      <c r="M142" s="224" t="s">
        <v>1</v>
      </c>
      <c r="N142" s="225" t="s">
        <v>41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724</v>
      </c>
      <c r="AT142" s="228" t="s">
        <v>129</v>
      </c>
      <c r="AU142" s="228" t="s">
        <v>84</v>
      </c>
      <c r="AY142" s="16" t="s">
        <v>127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84</v>
      </c>
      <c r="BK142" s="229">
        <f>ROUND(I142*H142,2)</f>
        <v>0</v>
      </c>
      <c r="BL142" s="16" t="s">
        <v>724</v>
      </c>
      <c r="BM142" s="228" t="s">
        <v>756</v>
      </c>
    </row>
    <row r="143" spans="1:47" s="2" customFormat="1" ht="12">
      <c r="A143" s="37"/>
      <c r="B143" s="38"/>
      <c r="C143" s="39"/>
      <c r="D143" s="232" t="s">
        <v>284</v>
      </c>
      <c r="E143" s="39"/>
      <c r="F143" s="263" t="s">
        <v>757</v>
      </c>
      <c r="G143" s="39"/>
      <c r="H143" s="39"/>
      <c r="I143" s="264"/>
      <c r="J143" s="39"/>
      <c r="K143" s="39"/>
      <c r="L143" s="43"/>
      <c r="M143" s="272"/>
      <c r="N143" s="273"/>
      <c r="O143" s="269"/>
      <c r="P143" s="269"/>
      <c r="Q143" s="269"/>
      <c r="R143" s="269"/>
      <c r="S143" s="269"/>
      <c r="T143" s="27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284</v>
      </c>
      <c r="AU143" s="16" t="s">
        <v>84</v>
      </c>
    </row>
    <row r="144" spans="1:31" s="2" customFormat="1" ht="6.95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BARBORAKYSK8FBE\barborakyskova</dc:creator>
  <cp:keywords/>
  <dc:description/>
  <cp:lastModifiedBy>BARBORAKYSK8FBE\barborakyskova</cp:lastModifiedBy>
  <dcterms:created xsi:type="dcterms:W3CDTF">2022-05-09T03:00:24Z</dcterms:created>
  <dcterms:modified xsi:type="dcterms:W3CDTF">2022-05-09T03:00:37Z</dcterms:modified>
  <cp:category/>
  <cp:version/>
  <cp:contentType/>
  <cp:contentStatus/>
</cp:coreProperties>
</file>