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2" activeTab="3"/>
  </bookViews>
  <sheets>
    <sheet name="Rekapitulace stavby" sheetId="1" r:id="rId1"/>
    <sheet name="ZADÁNÍ - Oprava MK na ul. U les" sheetId="2" r:id="rId2"/>
    <sheet name="Obnoveno_List1" sheetId="3" r:id="rId3"/>
    <sheet name="Obnoveno_List2" sheetId="4" r:id="rId4"/>
  </sheets>
  <definedNames>
    <definedName name="Excel_BuiltIn_Print_Area" localSheetId="2">'Obnoveno_List1'!#REF!</definedName>
    <definedName name="Excel_BuiltIn_Print_Area" localSheetId="0">'Rekapitulace stavby'!$C$15:$AR$81</definedName>
    <definedName name="Excel_BuiltIn_Print_Area" localSheetId="1">'ZADÁNÍ - Oprava MK na ul. U les'!#REF!</definedName>
    <definedName name="Excel_BuiltIn_Print_Titles" localSheetId="2">'Obnoveno_List1'!$A$13:$IR$14</definedName>
    <definedName name="Excel_BuiltIn_Print_Titles" localSheetId="2">'Obnoveno_List1'!$A$13:$IF$14</definedName>
    <definedName name="Excel_BuiltIn_Print_Titles" localSheetId="3">'Obnoveno_List2'!$A$13:$IS$14</definedName>
    <definedName name="Excel_BuiltIn_Print_Titles" localSheetId="3">'Obnoveno_List2'!$A$13:$HV$14</definedName>
    <definedName name="Excel_BuiltIn_Print_Titles" localSheetId="1">'ZADÁNÍ - Oprava MK na ul. U les'!$A$13:$IQ$14</definedName>
    <definedName name="Excel_BuiltIn_Print_Titles" localSheetId="1">'ZADÁNÍ - Oprava MK na ul. U les'!$A$13:$HL$14</definedName>
    <definedName name="_xlnm.Print_Titles" localSheetId="2">'Obnoveno_List1'!$13:$14</definedName>
    <definedName name="_xlnm.Print_Titles" localSheetId="3">'Obnoveno_List2'!$13:$14</definedName>
    <definedName name="_xlnm.Print_Titles" localSheetId="1">'ZADÁNÍ - Oprava MK na ul. U les'!$13:$14</definedName>
    <definedName name="_xlnm.Print_Area" localSheetId="2">'Obnoveno_List1'!$C$3:$Q$53</definedName>
    <definedName name="_xlnm.Print_Area" localSheetId="3">'Obnoveno_List2'!$C$3:$Q$35</definedName>
    <definedName name="_xlnm.Print_Area" localSheetId="0">('Rekapitulace stavby'!$C$2:$AP$54,'Rekapitulace stavby'!$C$61:$AP$78)</definedName>
    <definedName name="_xlnm.Print_Area" localSheetId="1">'ZADÁNÍ - Oprava MK na ul. U les'!$C$3:$Q$75</definedName>
  </definedNames>
  <calcPr fullCalcOnLoad="1"/>
</workbook>
</file>

<file path=xl/sharedStrings.xml><?xml version="1.0" encoding="utf-8"?>
<sst xmlns="http://schemas.openxmlformats.org/spreadsheetml/2006/main" count="632" uniqueCount="267">
  <si>
    <t>SOUHRNNÝ LIST STAVBY</t>
  </si>
  <si>
    <t>Stavba:</t>
  </si>
  <si>
    <t>Místo:</t>
  </si>
  <si>
    <t>Karviná</t>
  </si>
  <si>
    <t>Datum:</t>
  </si>
  <si>
    <t>05.01.2022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</si>
  <si>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</si>
  <si>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</si>
  <si>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</si>
  <si>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</si>
  <si>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</si>
  <si>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</si>
  <si>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</si>
  <si>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</si>
  <si>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</si>
  <si>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</si>
  <si>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</si>
  <si>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</si>
  <si>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</si>
  <si>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</si>
  <si>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</si>
  <si>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</si>
  <si>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</si>
  <si>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</si>
  <si>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</si>
  <si>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</si>
  <si>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</si>
  <si>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</si>
  <si>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</si>
  <si>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</si>
  <si>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</si>
  <si>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</si>
  <si>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</si>
  <si>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</si>
  <si>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</si>
  <si>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</si>
  <si>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</si>
  <si>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</si>
  <si>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</si>
  <si>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</si>
  <si>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</si>
  <si>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/</t>
  </si>
  <si>
    <t>Zadání</t>
  </si>
  <si>
    <t>Oprava místní komunikace a parkoviště</t>
  </si>
  <si>
    <t>Oprava chodníků</t>
  </si>
  <si>
    <t>Oprava uličních vpustí a přípojek</t>
  </si>
  <si>
    <t>2) Ostatní náklady ze souhrnného listu</t>
  </si>
  <si>
    <t>Celkové náklady za stavbu 1) + 2)</t>
  </si>
  <si>
    <t>ROZPOČET</t>
  </si>
  <si>
    <t>Objekt:</t>
  </si>
  <si>
    <t>PČ</t>
  </si>
  <si>
    <t>Typ</t>
  </si>
  <si>
    <t>Popis</t>
  </si>
  <si>
    <t>MJ</t>
  </si>
  <si>
    <t>Množství</t>
  </si>
  <si>
    <t>J.cena [CZK]</t>
  </si>
  <si>
    <t>Cena celkem
[CZK]</t>
  </si>
  <si>
    <t>Náklady z rozpočtu</t>
  </si>
  <si>
    <t>1</t>
  </si>
  <si>
    <t>K</t>
  </si>
  <si>
    <t>034503000</t>
  </si>
  <si>
    <t>Informační tabule na staveništi</t>
  </si>
  <si>
    <t>Kč</t>
  </si>
  <si>
    <t>2</t>
  </si>
  <si>
    <t>034403000</t>
  </si>
  <si>
    <t>Dopravní značení na staveništi</t>
  </si>
  <si>
    <t>3</t>
  </si>
  <si>
    <t>030001000</t>
  </si>
  <si>
    <t>Zařízení staveniště</t>
  </si>
  <si>
    <t>4</t>
  </si>
  <si>
    <t>460010025</t>
  </si>
  <si>
    <t>Vytyčení trasy inženýrských sítí v zastavěném prostoru</t>
  </si>
  <si>
    <t>km</t>
  </si>
  <si>
    <t>5</t>
  </si>
  <si>
    <t>012303000</t>
  </si>
  <si>
    <t xml:space="preserve">Geodetické práce po výstavbě   </t>
  </si>
  <si>
    <t>kpl</t>
  </si>
  <si>
    <t>6</t>
  </si>
  <si>
    <t>043002000</t>
  </si>
  <si>
    <t xml:space="preserve">Zkoušky a ostatní měření   </t>
  </si>
  <si>
    <t>7</t>
  </si>
  <si>
    <t>113106121</t>
  </si>
  <si>
    <t>Rozebrání dlažeb komunikací pro pěší z betonových nebo kamenných dlaždic</t>
  </si>
  <si>
    <t>m2</t>
  </si>
  <si>
    <t>8</t>
  </si>
  <si>
    <t>113107032</t>
  </si>
  <si>
    <t>Odstranění podkladu plochy do 15 m2 z betonu prostého tl 300 mm při překopech inž sítí</t>
  </si>
  <si>
    <t>9</t>
  </si>
  <si>
    <t>113107041</t>
  </si>
  <si>
    <t>Odstranění podkladu plochy do 15 m2 živičných tl 50 mm</t>
  </si>
  <si>
    <t>10</t>
  </si>
  <si>
    <t>113107142</t>
  </si>
  <si>
    <t>Odstranění podkladu pl do 50 m2 živičných tl 100 mm</t>
  </si>
  <si>
    <t>11</t>
  </si>
  <si>
    <t>113154114</t>
  </si>
  <si>
    <t>Frézování živičného krytu tl 100 mm pruh š 0,5 m pl do 500 m2 bez překážek v trase</t>
  </si>
  <si>
    <t>12</t>
  </si>
  <si>
    <t>113154124</t>
  </si>
  <si>
    <t>Frézování živičného krytu tl 100 mm pruh š 1 m pl do 500 m2 bez překážek v trase</t>
  </si>
  <si>
    <t>13</t>
  </si>
  <si>
    <t>113203111</t>
  </si>
  <si>
    <t>Vytrhání obrub z dlažebních kostek</t>
  </si>
  <si>
    <t>m</t>
  </si>
  <si>
    <t>14</t>
  </si>
  <si>
    <t>113202111</t>
  </si>
  <si>
    <t>Vytrhání obrub krajníků obrubníků stojatých</t>
  </si>
  <si>
    <t>15</t>
  </si>
  <si>
    <t>120901121</t>
  </si>
  <si>
    <t>Bourání zdiva z betonu prostého neprokládaného v odkopávkách nebo prokopávkách ručně</t>
  </si>
  <si>
    <t>m3</t>
  </si>
  <si>
    <t>16</t>
  </si>
  <si>
    <t>1223511</t>
  </si>
  <si>
    <t xml:space="preserve">Odkopávky a prokopávky nezapažené v hornině třídy těžitelnosti II, skupiny 4 objem do 100 m3 strojně  vč. nakládání, odvozu, poplatku za skládku a úpravy pláně  </t>
  </si>
  <si>
    <t>17</t>
  </si>
  <si>
    <t>130901103</t>
  </si>
  <si>
    <t>Bourání betonového lože pod obrubami</t>
  </si>
  <si>
    <t>18</t>
  </si>
  <si>
    <t>R</t>
  </si>
  <si>
    <t>1323511</t>
  </si>
  <si>
    <t>Hloubení rýh nezapažených  š do 800 mm v hornině třídy těžitelnosti II, skupiny 4 objem do 20 m3 strojně vč.zásypu, nakládání, odvozu a poplatku za skládku přebytečné zeminy</t>
  </si>
  <si>
    <t>19</t>
  </si>
  <si>
    <t>181351003</t>
  </si>
  <si>
    <t>Rozprostření ornice tl vrstvy do 200 mm pl do 100 m2 v rovině nebo ve svahu do 1:5 strojně</t>
  </si>
  <si>
    <t>M</t>
  </si>
  <si>
    <t>10364101</t>
  </si>
  <si>
    <t>zemina pro terénní úpravy -  ornice</t>
  </si>
  <si>
    <t>t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</si>
  <si>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</si>
  <si>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</si>
  <si>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</si>
  <si>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</si>
  <si>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</si>
  <si>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</si>
  <si>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</si>
  <si>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</si>
  <si>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</si>
  <si>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451577777</t>
  </si>
  <si>
    <t>Podklad nebo lože pod dlažbu vodorovný nebo do sklonu 1:5 z kameniva těženého tl do 100 mm</t>
  </si>
  <si>
    <t>564851111</t>
  </si>
  <si>
    <t>Podklad ze štěrkodrtě ŠD tl 150 mm</t>
  </si>
  <si>
    <t>564871111</t>
  </si>
  <si>
    <t>Podklad ze štěrkodrtě ŠD tl 250 mm</t>
  </si>
  <si>
    <t>565135121</t>
  </si>
  <si>
    <t>Asfaltový beton vrstva podkladní ACP 16 (obalované kamenivo OKS) tl 50 mm š přes 3 m</t>
  </si>
  <si>
    <t>565176111</t>
  </si>
  <si>
    <t>Asfaltový beton vrstva podkladní ACP 22 (obalované kamenivo OKH) tl 100 mm š do 3 m</t>
  </si>
  <si>
    <t>572753111</t>
  </si>
  <si>
    <t>Vyrovnání povrchu krytů asfaltovým betonem</t>
  </si>
  <si>
    <t>573231111</t>
  </si>
  <si>
    <t>Postřik živičný spojovací ze silniční emulze v množství do 0,7 kg/m2</t>
  </si>
  <si>
    <t>577144111</t>
  </si>
  <si>
    <t>Asfaltový beton vrstva obrusná ACO 11 (ABS) tř. I tl 50 mm š do 3 m z nemodifikovaného asfaltu</t>
  </si>
  <si>
    <t>577144121</t>
  </si>
  <si>
    <t>Asfaltový beton vrstva obrusná ACO 11 (ABS) tř. I tl 50 mm š přes 3 m z nemodifikovaného asfaltu</t>
  </si>
  <si>
    <t>593532113</t>
  </si>
  <si>
    <t>Kladení dlažby z plastových vegetačních dlaždic pozemních komunikací se zámkem tl 60 mm pl 300 m2</t>
  </si>
  <si>
    <t>58337401</t>
  </si>
  <si>
    <t>kamenivo dekorační (kačírek) frakce 8/16</t>
  </si>
  <si>
    <t>56245141</t>
  </si>
  <si>
    <t>dlažba zatravňovací recyklovaný PE nosnost 350t/m2 330x330x50mm</t>
  </si>
  <si>
    <t>562451R00</t>
  </si>
  <si>
    <t xml:space="preserve">Terčík na označení parkovacích stání   </t>
  </si>
  <si>
    <t>kus</t>
  </si>
  <si>
    <t>596211220</t>
  </si>
  <si>
    <t>Kladení zámkové dlažby komunikací pro pěší tl 80 mm skupiny B pl do 50 m2</t>
  </si>
  <si>
    <t>59245030</t>
  </si>
  <si>
    <t>dlažba  skladebná HOLLAND HBB 20x20x8 cm přírodní</t>
  </si>
  <si>
    <t>899331111</t>
  </si>
  <si>
    <t>Výšková úprava uličního vstupu nebo vpusti do 200 mm zvýšením poklopu</t>
  </si>
  <si>
    <t>915131112</t>
  </si>
  <si>
    <t>Vodorovné dopravní značení přechody pro chodce, šipky, symboly retroreflexní bílá barva</t>
  </si>
  <si>
    <t>916111123</t>
  </si>
  <si>
    <t>Osazení obruby z drobných kostek s boční opěrou do lože z betonu prostého</t>
  </si>
  <si>
    <t>583801100</t>
  </si>
  <si>
    <t>kostka dlažební drobná, žula, I.jakost, velikost 10 cm</t>
  </si>
  <si>
    <t>916131213</t>
  </si>
  <si>
    <t>Osazení silničního obrubníku betonového stojatého s boční opěrou do lože z betonu prostého</t>
  </si>
  <si>
    <t>59217023</t>
  </si>
  <si>
    <t>obrubník betonový chodníkový ABO 2-15 100x15x25 cm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</si>
  <si>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</si>
  <si>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</si>
  <si>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</si>
  <si>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</si>
  <si>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</si>
  <si>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</si>
  <si>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59217017</t>
  </si>
  <si>
    <t>obrubník betonový chodníkový 1000x100x250mm</t>
  </si>
  <si>
    <t>916991121</t>
  </si>
  <si>
    <t>Lože pod obrubníky, krajníky nebo obruby z dlažebních kostek z betonu prostého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</si>
  <si>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</si>
  <si>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</si>
  <si>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</si>
  <si>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</si>
  <si>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919735112</t>
  </si>
  <si>
    <t>Řezání stávajícího živičného krytu hl do 100 mm</t>
  </si>
  <si>
    <t>938909331</t>
  </si>
  <si>
    <t>Čištění vozovek metením ručně podkladu nebo krytu betonového nebo živičného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</si>
  <si>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</si>
  <si>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</si>
  <si>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</si>
  <si>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</si>
  <si>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</si>
  <si>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</si>
  <si>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997221815</t>
  </si>
  <si>
    <t>Poplatek za uložení betonového odpadu na skládce (skládkovné)</t>
  </si>
  <si>
    <t>997221845</t>
  </si>
  <si>
    <t>Poplatek za uložení odpadu z asfaltových povrchů na skládce (skládkovné)</t>
  </si>
  <si>
    <t>998225111</t>
  </si>
  <si>
    <t>Přesun hmot pro pozemní komunikace s krytem z kamene, monolitickým betonovým nebo živičným</t>
  </si>
  <si>
    <t>113106123</t>
  </si>
  <si>
    <t>Rozebrání dlažeb ze zámkových dlaždic komunikací pro pěší ručně</t>
  </si>
  <si>
    <t>564861111</t>
  </si>
  <si>
    <t>Podklad ze štěrkodrtě ŠD tl 200 mm</t>
  </si>
  <si>
    <t>596211121</t>
  </si>
  <si>
    <t>Kladení zámkové dlažby komunikací pro pěší tl 60 mm skupiny B pl do 100 m2</t>
  </si>
  <si>
    <t>59245018</t>
  </si>
  <si>
    <t>dlažba skladebná HOLLAND HBB 20x10x6 cm přírodní</t>
  </si>
  <si>
    <t>59245006</t>
  </si>
  <si>
    <t>dlažba zámková PARKETA slepecká 20x10x6 cm barevná</t>
  </si>
  <si>
    <t>899431111</t>
  </si>
  <si>
    <t>Výšková úprava uličního vstupu nebo vpusti do 200 mm zvýšením krycího hrnce, šoupěte nebo hydrantu</t>
  </si>
  <si>
    <t>59217016</t>
  </si>
  <si>
    <t>obrubník betonový chodníkový 1000x80x250mm</t>
  </si>
  <si>
    <t>919735122</t>
  </si>
  <si>
    <t>Řezání stávajícího betonového krytu hl do 100 mm</t>
  </si>
  <si>
    <t>979054451</t>
  </si>
  <si>
    <t>Očištění vybouraných zámkových dlaždic s původním spárováním z kameniva těženého</t>
  </si>
  <si>
    <t>998223011</t>
  </si>
  <si>
    <t>Přesun hmot pro pozemní komunikace s krytem dlážděným</t>
  </si>
  <si>
    <t>130001101</t>
  </si>
  <si>
    <t>Příplatek za ztížení vykopávky v blízkosti podzemního vedení</t>
  </si>
  <si>
    <t>132354103</t>
  </si>
  <si>
    <t>Hloubení rýh š do 800 mm v hornině třídy těžitelnosti II, skupiny 4 objem do 100 m3 strojně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</si>
  <si>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</si>
  <si>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</si>
  <si>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</si>
  <si>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</si>
  <si>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162751137</t>
  </si>
  <si>
    <t>Vodorovné přemístění do 10000 m výkopku/sypaniny z horniny třídy těžitelnosti II, skupiny 4 a 5</t>
  </si>
  <si>
    <t>162751139</t>
  </si>
  <si>
    <t>Příplatek k vodorovnému přemístění výkopku/sypaniny z horniny třídy těžitelnosti II, skupiny 4 a 5 ZKD 1000 m přes 10000 m</t>
  </si>
  <si>
    <t>171201221</t>
  </si>
  <si>
    <t>Poplatek za uložení na skládce (skládkovné) zeminy a kamení kód odpadu 17 05 04</t>
  </si>
  <si>
    <t>174101101</t>
  </si>
  <si>
    <t>Zásyp jam, šachet rýh nebo kolem objektů sypaninou se zhutněním</t>
  </si>
  <si>
    <t>58344197</t>
  </si>
  <si>
    <t>štěrkodrť frakce 0/63</t>
  </si>
  <si>
    <t>175111101</t>
  </si>
  <si>
    <t>Obsypání potrubí ručně sypaninou bez prohození, uloženou do 3 m</t>
  </si>
  <si>
    <t>58337310</t>
  </si>
  <si>
    <t>štěrkopísek frakce 0/4</t>
  </si>
  <si>
    <t>871315221</t>
  </si>
  <si>
    <t>Kanalizační potrubí z tvrdého PVC jednovrstvé tuhost třídy SN8 DN 160</t>
  </si>
  <si>
    <t>877315211</t>
  </si>
  <si>
    <t>Montáž tvarovek z tvrdého PVC-systém KG nebo z polypropylenu-systém KG 2000 jednoosé DN 160</t>
  </si>
  <si>
    <t>28611363</t>
  </si>
  <si>
    <t>koleno kanalizační PVC KG 160</t>
  </si>
  <si>
    <t>89594</t>
  </si>
  <si>
    <t>Zřízení vpusti kanalizační uliční z betonových dílců typ UV-50 normální vč. MATERIÁLU</t>
  </si>
  <si>
    <t>899204211</t>
  </si>
  <si>
    <t xml:space="preserve">Demontáž mříží litinových včetně rámů hmotnosti přes 150 kg + Vybourání uličních vpustí </t>
  </si>
  <si>
    <t>998276101</t>
  </si>
  <si>
    <t>Přesun hmot pro trubní vedení z trub z plastických hmot otevřený výkop</t>
  </si>
  <si>
    <t>100</t>
  </si>
  <si>
    <t>VRN (vytyčení sítí, zařízení staveniště, přechodné DZ a zabezpečení staveniště, stav. buňka, WC,..)</t>
  </si>
  <si>
    <t>soubor</t>
  </si>
  <si>
    <t>Oprava MK na ul. U Lesa v Karviné – Ráji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</si>
</sst>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0.00%;\-0.00%"/>
    <numFmt numFmtId="166" formatCode="#,##0.000"/>
    <numFmt numFmtId="167" formatCode="#,##0.000;\-#,##0.000"/>
    <numFmt numFmtId="168" formatCode="#,##0.00000"/>
  </numFmts>
  <fonts count="55">
    <font>
      <sz val="8"/>
      <name val="Trebuchet MS"/>
      <family val="2"/>
    </font>
    <font>
      <sz val="10"/>
      <name val="Arial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1"/>
    </font>
    <font>
      <u val="single"/>
      <sz val="8"/>
      <color indexed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>
      <alignment vertical="top" wrapText="1"/>
      <protection locked="0"/>
    </xf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37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66" fontId="0" fillId="0" borderId="32" xfId="0" applyNumberFormat="1" applyFont="1" applyFill="1" applyBorder="1" applyAlignment="1">
      <alignment horizontal="right" vertical="center"/>
    </xf>
    <xf numFmtId="49" fontId="0" fillId="0" borderId="32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36" applyFont="1" applyFill="1" applyBorder="1" applyAlignment="1" applyProtection="1">
      <alignment horizontal="center" vertical="center" wrapText="1"/>
      <protection locked="0"/>
    </xf>
    <xf numFmtId="166" fontId="0" fillId="0" borderId="32" xfId="36" applyNumberFormat="1" applyFont="1" applyFill="1" applyBorder="1" applyAlignment="1" applyProtection="1">
      <alignment vertical="center"/>
      <protection locked="0"/>
    </xf>
    <xf numFmtId="49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0" fillId="0" borderId="32" xfId="36" applyFont="1" applyFill="1" applyBorder="1" applyAlignment="1" applyProtection="1">
      <alignment horizontal="center" vertical="center" wrapText="1"/>
      <protection/>
    </xf>
    <xf numFmtId="166" fontId="0" fillId="0" borderId="32" xfId="36" applyNumberFormat="1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166" fontId="0" fillId="0" borderId="32" xfId="0" applyNumberFormat="1" applyFont="1" applyFill="1" applyBorder="1" applyAlignment="1" applyProtection="1">
      <alignment vertical="center"/>
      <protection locked="0"/>
    </xf>
    <xf numFmtId="49" fontId="0" fillId="0" borderId="3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 applyProtection="1">
      <alignment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49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166" fontId="20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36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167" fontId="0" fillId="0" borderId="32" xfId="0" applyNumberFormat="1" applyFont="1" applyFill="1" applyBorder="1" applyAlignment="1">
      <alignment horizontal="right" vertical="center"/>
    </xf>
    <xf numFmtId="49" fontId="0" fillId="0" borderId="32" xfId="36" applyNumberFormat="1" applyFont="1" applyBorder="1" applyAlignment="1" applyProtection="1">
      <alignment horizontal="center" vertical="center" wrapText="1"/>
      <protection locked="0"/>
    </xf>
    <xf numFmtId="0" fontId="0" fillId="0" borderId="32" xfId="36" applyFont="1" applyBorder="1" applyAlignment="1" applyProtection="1">
      <alignment horizontal="center" vertical="center" wrapText="1"/>
      <protection locked="0"/>
    </xf>
    <xf numFmtId="168" fontId="0" fillId="0" borderId="32" xfId="36" applyNumberFormat="1" applyFont="1" applyBorder="1" applyAlignment="1" applyProtection="1">
      <alignment vertical="center"/>
      <protection locked="0"/>
    </xf>
    <xf numFmtId="49" fontId="0" fillId="0" borderId="32" xfId="36" applyNumberFormat="1" applyFont="1" applyBorder="1" applyAlignment="1" applyProtection="1">
      <alignment horizontal="center" vertical="center" wrapText="1"/>
      <protection/>
    </xf>
    <xf numFmtId="0" fontId="0" fillId="0" borderId="32" xfId="36" applyFont="1" applyBorder="1" applyAlignment="1" applyProtection="1">
      <alignment horizontal="center" vertical="center"/>
      <protection/>
    </xf>
    <xf numFmtId="0" fontId="0" fillId="0" borderId="32" xfId="36" applyFont="1" applyBorder="1" applyAlignment="1" applyProtection="1">
      <alignment horizontal="center" vertical="center" wrapText="1"/>
      <protection/>
    </xf>
    <xf numFmtId="4" fontId="0" fillId="0" borderId="32" xfId="36" applyNumberFormat="1" applyFont="1" applyBorder="1" applyAlignment="1" applyProtection="1">
      <alignment vertical="center"/>
      <protection/>
    </xf>
    <xf numFmtId="167" fontId="20" fillId="0" borderId="32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3" xfId="0" applyFill="1" applyBorder="1" applyAlignment="1">
      <alignment horizontal="left" vertical="center"/>
    </xf>
    <xf numFmtId="0" fontId="0" fillId="0" borderId="28" xfId="0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top"/>
    </xf>
    <xf numFmtId="39" fontId="7" fillId="0" borderId="0" xfId="0" applyNumberFormat="1" applyFont="1" applyBorder="1" applyAlignment="1">
      <alignment horizontal="right" vertical="center"/>
    </xf>
    <xf numFmtId="39" fontId="8" fillId="0" borderId="16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39" fontId="10" fillId="0" borderId="0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left" vertical="center"/>
    </xf>
    <xf numFmtId="39" fontId="3" fillId="33" borderId="3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39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39" fontId="19" fillId="0" borderId="0" xfId="0" applyNumberFormat="1" applyFont="1" applyBorder="1" applyAlignment="1">
      <alignment horizontal="right" vertical="center"/>
    </xf>
    <xf numFmtId="39" fontId="14" fillId="33" borderId="0" xfId="0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39" fontId="14" fillId="0" borderId="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 wrapText="1"/>
    </xf>
    <xf numFmtId="4" fontId="0" fillId="0" borderId="32" xfId="0" applyNumberFormat="1" applyFont="1" applyFill="1" applyBorder="1" applyAlignment="1">
      <alignment horizontal="right" vertical="center"/>
    </xf>
    <xf numFmtId="0" fontId="0" fillId="0" borderId="32" xfId="36" applyFont="1" applyFill="1" applyBorder="1" applyAlignment="1" applyProtection="1">
      <alignment horizontal="left" vertical="center" wrapText="1"/>
      <protection locked="0"/>
    </xf>
    <xf numFmtId="39" fontId="0" fillId="0" borderId="32" xfId="0" applyNumberFormat="1" applyFont="1" applyFill="1" applyBorder="1" applyAlignment="1">
      <alignment horizontal="right" vertical="center"/>
    </xf>
    <xf numFmtId="4" fontId="0" fillId="0" borderId="32" xfId="36" applyNumberFormat="1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36" applyFont="1" applyFill="1" applyBorder="1" applyAlignment="1" applyProtection="1">
      <alignment horizontal="left" vertical="center" wrapText="1"/>
      <protection/>
    </xf>
    <xf numFmtId="4" fontId="0" fillId="0" borderId="32" xfId="36" applyNumberFormat="1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>
      <alignment horizontal="left" vertical="center" wrapText="1"/>
    </xf>
    <xf numFmtId="4" fontId="20" fillId="0" borderId="32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 applyProtection="1">
      <alignment vertical="center"/>
      <protection locked="0"/>
    </xf>
    <xf numFmtId="0" fontId="2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36" applyFont="1" applyBorder="1" applyAlignment="1" applyProtection="1">
      <alignment horizontal="left" vertical="center" wrapText="1"/>
      <protection locked="0"/>
    </xf>
    <xf numFmtId="0" fontId="0" fillId="0" borderId="32" xfId="36" applyFont="1" applyBorder="1" applyAlignment="1" applyProtection="1">
      <alignment horizontal="left" vertical="center" wrapText="1"/>
      <protection/>
    </xf>
    <xf numFmtId="39" fontId="14" fillId="0" borderId="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1"/>
  <sheetViews>
    <sheetView showGridLines="0" zoomScale="118" zoomScaleNormal="118" zoomScalePageLayoutView="0" workbookViewId="0" topLeftCell="A97">
      <selection activeCell="K5" sqref="K5"/>
    </sheetView>
  </sheetViews>
  <sheetFormatPr defaultColWidth="15.33203125" defaultRowHeight="14.25" customHeight="1"/>
  <cols>
    <col min="1" max="1" width="2.160156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2" width="10.33203125" style="1" customWidth="1"/>
    <col min="43" max="43" width="3" style="1" customWidth="1"/>
    <col min="44" max="44" width="5.33203125" style="2" customWidth="1"/>
    <col min="45" max="178" width="10.66015625" style="2" customWidth="1"/>
  </cols>
  <sheetData>
    <row r="1" spans="2:43" s="1" customFormat="1" ht="7.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2:43" s="1" customFormat="1" ht="37.5" customHeight="1">
      <c r="B2" s="6"/>
      <c r="C2" s="113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7"/>
    </row>
    <row r="3" spans="2:43" s="1" customFormat="1" ht="7.5" customHeight="1">
      <c r="B3" s="6"/>
      <c r="AQ3" s="7"/>
    </row>
    <row r="4" spans="2:43" s="1" customFormat="1" ht="26.25" customHeight="1">
      <c r="B4" s="6"/>
      <c r="D4" s="8" t="s">
        <v>1</v>
      </c>
      <c r="K4" s="9" t="s">
        <v>266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Q4" s="7"/>
    </row>
    <row r="5" spans="2:43" s="1" customFormat="1" ht="7.5" customHeight="1">
      <c r="B5" s="6"/>
      <c r="AQ5" s="7"/>
    </row>
    <row r="6" spans="2:43" s="1" customFormat="1" ht="15" customHeight="1">
      <c r="B6" s="6"/>
      <c r="D6" s="10" t="s">
        <v>2</v>
      </c>
      <c r="K6" s="11" t="s">
        <v>3</v>
      </c>
      <c r="AK6" s="10" t="s">
        <v>4</v>
      </c>
      <c r="AN6" s="114" t="s">
        <v>5</v>
      </c>
      <c r="AO6" s="114"/>
      <c r="AQ6" s="7"/>
    </row>
    <row r="7" spans="2:43" s="1" customFormat="1" ht="15" customHeight="1">
      <c r="B7" s="6"/>
      <c r="AQ7" s="7"/>
    </row>
    <row r="8" spans="2:43" s="1" customFormat="1" ht="15" customHeight="1">
      <c r="B8" s="6"/>
      <c r="D8" s="10" t="s">
        <v>6</v>
      </c>
      <c r="AK8" s="10" t="s">
        <v>7</v>
      </c>
      <c r="AN8" s="11" t="s">
        <v>8</v>
      </c>
      <c r="AQ8" s="7"/>
    </row>
    <row r="9" spans="2:43" s="1" customFormat="1" ht="19.5" customHeight="1">
      <c r="B9" s="6"/>
      <c r="E9" s="11" t="s">
        <v>9</v>
      </c>
      <c r="AK9" s="10" t="s">
        <v>10</v>
      </c>
      <c r="AN9" s="11" t="s">
        <v>11</v>
      </c>
      <c r="AQ9" s="7"/>
    </row>
    <row r="10" spans="2:43" s="1" customFormat="1" ht="7.5" customHeight="1">
      <c r="B10" s="6"/>
      <c r="AQ10" s="7"/>
    </row>
    <row r="11" spans="2:43" s="1" customFormat="1" ht="15" customHeight="1">
      <c r="B11" s="6"/>
      <c r="D11" s="10" t="s">
        <v>12</v>
      </c>
      <c r="AK11" s="10" t="s">
        <v>7</v>
      </c>
      <c r="AN11" s="11"/>
      <c r="AQ11" s="7"/>
    </row>
    <row r="12" spans="2:43" s="1" customFormat="1" ht="15.75" customHeight="1">
      <c r="B12" s="6"/>
      <c r="E12" s="11"/>
      <c r="AK12" s="10" t="s">
        <v>10</v>
      </c>
      <c r="AN12" s="11"/>
      <c r="AQ12" s="7"/>
    </row>
    <row r="13" spans="2:43" s="1" customFormat="1" ht="7.5" customHeight="1">
      <c r="B13" s="6"/>
      <c r="AQ13" s="7"/>
    </row>
    <row r="14" spans="2:43" s="1" customFormat="1" ht="15" customHeight="1">
      <c r="B14" s="6"/>
      <c r="D14" s="10" t="s">
        <v>13</v>
      </c>
      <c r="AK14" s="10" t="s">
        <v>7</v>
      </c>
      <c r="AN14" s="11"/>
      <c r="AQ14" s="7"/>
    </row>
    <row r="15" spans="2:43" s="1" customFormat="1" ht="19.5" customHeight="1">
      <c r="B15" s="6"/>
      <c r="E15" s="11" t="s">
        <v>14</v>
      </c>
      <c r="AK15" s="10" t="s">
        <v>10</v>
      </c>
      <c r="AN15" s="11"/>
      <c r="AQ15" s="7"/>
    </row>
    <row r="16" spans="2:43" s="1" customFormat="1" ht="7.5" customHeight="1">
      <c r="B16" s="6"/>
      <c r="AQ16" s="7"/>
    </row>
    <row r="17" spans="2:43" s="1" customFormat="1" ht="15" customHeight="1">
      <c r="B17" s="6"/>
      <c r="D17" s="10" t="s">
        <v>15</v>
      </c>
      <c r="AK17" s="10" t="s">
        <v>7</v>
      </c>
      <c r="AN17" s="11"/>
      <c r="AQ17" s="7"/>
    </row>
    <row r="18" spans="2:43" s="1" customFormat="1" ht="19.5" customHeight="1">
      <c r="B18" s="6"/>
      <c r="E18" s="11"/>
      <c r="AK18" s="10" t="s">
        <v>10</v>
      </c>
      <c r="AN18" s="11"/>
      <c r="AQ18" s="7"/>
    </row>
    <row r="19" spans="2:43" s="1" customFormat="1" ht="7.5" customHeight="1">
      <c r="B19" s="6"/>
      <c r="AQ19" s="7"/>
    </row>
    <row r="20" spans="2:43" s="1" customFormat="1" ht="7.5" customHeight="1">
      <c r="B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Q20" s="7"/>
    </row>
    <row r="21" spans="2:43" s="1" customFormat="1" ht="15" customHeight="1">
      <c r="B21" s="6"/>
      <c r="D21" s="14" t="s">
        <v>16</v>
      </c>
      <c r="AK21" s="115">
        <f>AG78</f>
        <v>0</v>
      </c>
      <c r="AL21" s="115"/>
      <c r="AM21" s="115"/>
      <c r="AN21" s="115"/>
      <c r="AO21" s="115"/>
      <c r="AQ21" s="7"/>
    </row>
    <row r="22" spans="2:43" s="1" customFormat="1" ht="15" customHeight="1">
      <c r="B22" s="6"/>
      <c r="D22" s="14" t="s">
        <v>17</v>
      </c>
      <c r="AK22" s="115">
        <f>ROUND($AG$76,0)</f>
        <v>0</v>
      </c>
      <c r="AL22" s="115"/>
      <c r="AM22" s="115"/>
      <c r="AN22" s="115"/>
      <c r="AO22" s="115"/>
      <c r="AQ22" s="7"/>
    </row>
    <row r="23" spans="2:43" s="15" customFormat="1" ht="7.5" customHeight="1">
      <c r="B23" s="16"/>
      <c r="AQ23" s="17"/>
    </row>
    <row r="24" spans="2:43" s="15" customFormat="1" ht="27" customHeight="1">
      <c r="B24" s="16"/>
      <c r="D24" s="18" t="s">
        <v>18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16">
        <f>AK21</f>
        <v>0</v>
      </c>
      <c r="AL24" s="116"/>
      <c r="AM24" s="116"/>
      <c r="AN24" s="116"/>
      <c r="AO24" s="116"/>
      <c r="AQ24" s="17"/>
    </row>
    <row r="25" spans="2:43" s="15" customFormat="1" ht="7.5" customHeight="1">
      <c r="B25" s="16"/>
      <c r="AQ25" s="17"/>
    </row>
    <row r="26" spans="2:43" s="15" customFormat="1" ht="15" customHeight="1">
      <c r="B26" s="20"/>
      <c r="D26" s="21" t="s">
        <v>19</v>
      </c>
      <c r="F26" s="21" t="s">
        <v>20</v>
      </c>
      <c r="L26" s="117">
        <v>0.21</v>
      </c>
      <c r="M26" s="117"/>
      <c r="N26" s="117"/>
      <c r="O26" s="117"/>
      <c r="T26" s="22" t="s">
        <v>21</v>
      </c>
      <c r="W26" s="118">
        <f>AK24</f>
        <v>0</v>
      </c>
      <c r="X26" s="118"/>
      <c r="Y26" s="118"/>
      <c r="Z26" s="118"/>
      <c r="AA26" s="118"/>
      <c r="AB26" s="118"/>
      <c r="AC26" s="118"/>
      <c r="AD26" s="118"/>
      <c r="AE26" s="118"/>
      <c r="AK26" s="118">
        <f>ROUND(L26*W26,2)</f>
        <v>0</v>
      </c>
      <c r="AL26" s="118"/>
      <c r="AM26" s="118"/>
      <c r="AN26" s="118"/>
      <c r="AO26" s="118"/>
      <c r="AQ26" s="23"/>
    </row>
    <row r="27" spans="2:43" s="15" customFormat="1" ht="15" customHeight="1">
      <c r="B27" s="20"/>
      <c r="F27" s="21" t="s">
        <v>22</v>
      </c>
      <c r="L27" s="117">
        <v>0.15</v>
      </c>
      <c r="M27" s="117"/>
      <c r="N27" s="117"/>
      <c r="O27" s="117"/>
      <c r="T27" s="22" t="s">
        <v>21</v>
      </c>
      <c r="W27" s="118">
        <v>0</v>
      </c>
      <c r="X27" s="118"/>
      <c r="Y27" s="118"/>
      <c r="Z27" s="118"/>
      <c r="AA27" s="118"/>
      <c r="AB27" s="118"/>
      <c r="AC27" s="118"/>
      <c r="AD27" s="118"/>
      <c r="AE27" s="118"/>
      <c r="AK27" s="118">
        <v>0</v>
      </c>
      <c r="AL27" s="118"/>
      <c r="AM27" s="118"/>
      <c r="AN27" s="118"/>
      <c r="AO27" s="118"/>
      <c r="AQ27" s="23"/>
    </row>
    <row r="28" spans="2:43" s="15" customFormat="1" ht="15" customHeight="1" hidden="1">
      <c r="B28" s="20"/>
      <c r="F28" s="21" t="s">
        <v>23</v>
      </c>
      <c r="L28" s="117">
        <v>0.21</v>
      </c>
      <c r="M28" s="117"/>
      <c r="N28" s="117"/>
      <c r="O28" s="117"/>
      <c r="T28" s="22" t="s">
        <v>21</v>
      </c>
      <c r="W28" s="118" t="e">
        <f>ROUND(#REF!+SUM(#REF!),0)</f>
        <v>#REF!</v>
      </c>
      <c r="X28" s="118"/>
      <c r="Y28" s="118"/>
      <c r="Z28" s="118"/>
      <c r="AA28" s="118"/>
      <c r="AB28" s="118"/>
      <c r="AC28" s="118"/>
      <c r="AD28" s="118"/>
      <c r="AE28" s="118"/>
      <c r="AK28" s="118">
        <v>0</v>
      </c>
      <c r="AL28" s="118"/>
      <c r="AM28" s="118"/>
      <c r="AN28" s="118"/>
      <c r="AO28" s="118"/>
      <c r="AQ28" s="23"/>
    </row>
    <row r="29" spans="2:43" s="15" customFormat="1" ht="15" customHeight="1" hidden="1">
      <c r="B29" s="20"/>
      <c r="F29" s="21" t="s">
        <v>24</v>
      </c>
      <c r="L29" s="117">
        <v>0.15</v>
      </c>
      <c r="M29" s="117"/>
      <c r="N29" s="117"/>
      <c r="O29" s="117"/>
      <c r="T29" s="22" t="s">
        <v>21</v>
      </c>
      <c r="W29" s="118" t="e">
        <f>ROUND(#REF!+SUM(#REF!),0)</f>
        <v>#REF!</v>
      </c>
      <c r="X29" s="118"/>
      <c r="Y29" s="118"/>
      <c r="Z29" s="118"/>
      <c r="AA29" s="118"/>
      <c r="AB29" s="118"/>
      <c r="AC29" s="118"/>
      <c r="AD29" s="118"/>
      <c r="AE29" s="118"/>
      <c r="AK29" s="118">
        <v>0</v>
      </c>
      <c r="AL29" s="118"/>
      <c r="AM29" s="118"/>
      <c r="AN29" s="118"/>
      <c r="AO29" s="118"/>
      <c r="AQ29" s="23"/>
    </row>
    <row r="30" spans="2:43" s="15" customFormat="1" ht="15" customHeight="1" hidden="1">
      <c r="B30" s="20"/>
      <c r="F30" s="21" t="s">
        <v>25</v>
      </c>
      <c r="L30" s="117">
        <v>0</v>
      </c>
      <c r="M30" s="117"/>
      <c r="N30" s="117"/>
      <c r="O30" s="117"/>
      <c r="T30" s="22" t="s">
        <v>21</v>
      </c>
      <c r="W30" s="118" t="e">
        <f>ROUND(#REF!+SUM(#REF!),0)</f>
        <v>#REF!</v>
      </c>
      <c r="X30" s="118"/>
      <c r="Y30" s="118"/>
      <c r="Z30" s="118"/>
      <c r="AA30" s="118"/>
      <c r="AB30" s="118"/>
      <c r="AC30" s="118"/>
      <c r="AD30" s="118"/>
      <c r="AE30" s="118"/>
      <c r="AK30" s="118">
        <v>0</v>
      </c>
      <c r="AL30" s="118"/>
      <c r="AM30" s="118"/>
      <c r="AN30" s="118"/>
      <c r="AO30" s="118"/>
      <c r="AQ30" s="23"/>
    </row>
    <row r="31" spans="2:43" s="15" customFormat="1" ht="7.5" customHeight="1">
      <c r="B31" s="16"/>
      <c r="AQ31" s="17"/>
    </row>
    <row r="32" spans="2:43" s="15" customFormat="1" ht="27" customHeight="1">
      <c r="B32" s="16"/>
      <c r="C32" s="24"/>
      <c r="D32" s="25" t="s">
        <v>26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 t="s">
        <v>27</v>
      </c>
      <c r="U32" s="26"/>
      <c r="V32" s="26"/>
      <c r="W32" s="26"/>
      <c r="X32" s="119" t="s">
        <v>28</v>
      </c>
      <c r="Y32" s="119"/>
      <c r="Z32" s="119"/>
      <c r="AA32" s="119"/>
      <c r="AB32" s="119"/>
      <c r="AC32" s="26"/>
      <c r="AD32" s="26"/>
      <c r="AE32" s="26"/>
      <c r="AF32" s="26"/>
      <c r="AG32" s="26"/>
      <c r="AH32" s="26"/>
      <c r="AI32" s="26"/>
      <c r="AJ32" s="26"/>
      <c r="AK32" s="120">
        <f>AK24+AK26</f>
        <v>0</v>
      </c>
      <c r="AL32" s="120"/>
      <c r="AM32" s="120"/>
      <c r="AN32" s="120"/>
      <c r="AO32" s="120"/>
      <c r="AP32" s="24"/>
      <c r="AQ32" s="17"/>
    </row>
    <row r="33" spans="2:43" s="15" customFormat="1" ht="15" customHeight="1">
      <c r="B33" s="16"/>
      <c r="AQ33" s="17"/>
    </row>
    <row r="34" spans="2:43" s="1" customFormat="1" ht="14.25" customHeight="1">
      <c r="B34" s="6"/>
      <c r="AQ34" s="7"/>
    </row>
    <row r="35" spans="2:43" s="1" customFormat="1" ht="14.25" customHeight="1">
      <c r="B35" s="6"/>
      <c r="AQ35" s="7"/>
    </row>
    <row r="36" spans="2:43" s="1" customFormat="1" ht="14.25" customHeight="1">
      <c r="B36" s="6"/>
      <c r="AQ36" s="7"/>
    </row>
    <row r="37" spans="2:43" s="1" customFormat="1" ht="14.25" customHeight="1">
      <c r="B37" s="6"/>
      <c r="AQ37" s="7"/>
    </row>
    <row r="38" spans="2:43" s="15" customFormat="1" ht="15.75" customHeight="1">
      <c r="B38" s="16"/>
      <c r="D38" s="28" t="s">
        <v>29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C38" s="28" t="s">
        <v>30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Q38" s="17"/>
    </row>
    <row r="39" spans="2:43" s="1" customFormat="1" ht="14.25" customHeight="1">
      <c r="B39" s="6"/>
      <c r="D39" s="31"/>
      <c r="Z39" s="32"/>
      <c r="AC39" s="31"/>
      <c r="AO39" s="32"/>
      <c r="AQ39" s="7"/>
    </row>
    <row r="40" spans="2:43" s="1" customFormat="1" ht="14.25" customHeight="1">
      <c r="B40" s="6"/>
      <c r="D40" s="31"/>
      <c r="Z40" s="32"/>
      <c r="AC40" s="31"/>
      <c r="AO40" s="32"/>
      <c r="AQ40" s="7"/>
    </row>
    <row r="41" spans="2:43" s="1" customFormat="1" ht="14.25" customHeight="1">
      <c r="B41" s="6"/>
      <c r="D41" s="31"/>
      <c r="Z41" s="32"/>
      <c r="AC41" s="31"/>
      <c r="AO41" s="32"/>
      <c r="AQ41" s="7"/>
    </row>
    <row r="42" spans="2:43" s="1" customFormat="1" ht="14.25" customHeight="1">
      <c r="B42" s="6"/>
      <c r="D42" s="31"/>
      <c r="Z42" s="32"/>
      <c r="AC42" s="31"/>
      <c r="AO42" s="32"/>
      <c r="AQ42" s="7"/>
    </row>
    <row r="43" spans="2:43" s="1" customFormat="1" ht="14.25" customHeight="1">
      <c r="B43" s="6"/>
      <c r="D43" s="31"/>
      <c r="Z43" s="32"/>
      <c r="AC43" s="31"/>
      <c r="AO43" s="32"/>
      <c r="AQ43" s="7"/>
    </row>
    <row r="44" spans="2:43" s="1" customFormat="1" ht="14.25" customHeight="1">
      <c r="B44" s="6"/>
      <c r="D44" s="31"/>
      <c r="Z44" s="32"/>
      <c r="AC44" s="31"/>
      <c r="AO44" s="32"/>
      <c r="AQ44" s="7"/>
    </row>
    <row r="45" spans="2:43" s="15" customFormat="1" ht="15.75" customHeight="1">
      <c r="B45" s="16"/>
      <c r="D45" s="33" t="s">
        <v>31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 t="s">
        <v>32</v>
      </c>
      <c r="S45" s="34"/>
      <c r="T45" s="34"/>
      <c r="U45" s="34"/>
      <c r="V45" s="34"/>
      <c r="W45" s="34"/>
      <c r="X45" s="34"/>
      <c r="Y45" s="34"/>
      <c r="Z45" s="36"/>
      <c r="AC45" s="33" t="s">
        <v>31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5" t="s">
        <v>32</v>
      </c>
      <c r="AN45" s="34"/>
      <c r="AO45" s="36"/>
      <c r="AQ45" s="17"/>
    </row>
    <row r="46" spans="2:43" s="1" customFormat="1" ht="14.25" customHeight="1">
      <c r="B46" s="6"/>
      <c r="AQ46" s="7"/>
    </row>
    <row r="47" spans="2:43" s="15" customFormat="1" ht="15.75" customHeight="1">
      <c r="B47" s="16"/>
      <c r="D47" s="28" t="s">
        <v>33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/>
      <c r="AC47" s="28" t="s">
        <v>34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/>
      <c r="AQ47" s="17"/>
    </row>
    <row r="48" spans="2:43" s="1" customFormat="1" ht="14.25" customHeight="1">
      <c r="B48" s="6"/>
      <c r="D48" s="31"/>
      <c r="Z48" s="32"/>
      <c r="AC48" s="31"/>
      <c r="AO48" s="32"/>
      <c r="AQ48" s="7"/>
    </row>
    <row r="49" spans="2:43" s="1" customFormat="1" ht="14.25" customHeight="1">
      <c r="B49" s="6"/>
      <c r="D49" s="31"/>
      <c r="Z49" s="32"/>
      <c r="AC49" s="31"/>
      <c r="AO49" s="32"/>
      <c r="AQ49" s="7"/>
    </row>
    <row r="50" spans="2:43" s="1" customFormat="1" ht="14.25" customHeight="1">
      <c r="B50" s="6"/>
      <c r="D50" s="31"/>
      <c r="Z50" s="32"/>
      <c r="AC50" s="31"/>
      <c r="AO50" s="32"/>
      <c r="AQ50" s="7"/>
    </row>
    <row r="51" spans="2:43" s="1" customFormat="1" ht="14.25" customHeight="1">
      <c r="B51" s="6"/>
      <c r="D51" s="31"/>
      <c r="Z51" s="32"/>
      <c r="AC51" s="31"/>
      <c r="AO51" s="32"/>
      <c r="AQ51" s="7"/>
    </row>
    <row r="52" spans="2:43" s="1" customFormat="1" ht="14.25" customHeight="1">
      <c r="B52" s="6"/>
      <c r="D52" s="31"/>
      <c r="Z52" s="32"/>
      <c r="AC52" s="31"/>
      <c r="AO52" s="32"/>
      <c r="AQ52" s="7"/>
    </row>
    <row r="53" spans="2:43" s="1" customFormat="1" ht="14.25" customHeight="1">
      <c r="B53" s="6"/>
      <c r="D53" s="31"/>
      <c r="Z53" s="32"/>
      <c r="AC53" s="31"/>
      <c r="AO53" s="32"/>
      <c r="AQ53" s="7"/>
    </row>
    <row r="54" spans="2:43" s="15" customFormat="1" ht="15.75" customHeight="1">
      <c r="B54" s="16"/>
      <c r="D54" s="33" t="s">
        <v>31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 t="s">
        <v>32</v>
      </c>
      <c r="S54" s="34"/>
      <c r="T54" s="34"/>
      <c r="U54" s="34"/>
      <c r="V54" s="34"/>
      <c r="W54" s="34"/>
      <c r="X54" s="34"/>
      <c r="Y54" s="34"/>
      <c r="Z54" s="36"/>
      <c r="AC54" s="33" t="s">
        <v>31</v>
      </c>
      <c r="AD54" s="34"/>
      <c r="AE54" s="34"/>
      <c r="AF54" s="34"/>
      <c r="AG54" s="34"/>
      <c r="AH54" s="34"/>
      <c r="AI54" s="34"/>
      <c r="AJ54" s="34"/>
      <c r="AK54" s="34"/>
      <c r="AL54" s="34"/>
      <c r="AM54" s="35" t="s">
        <v>32</v>
      </c>
      <c r="AN54" s="34"/>
      <c r="AO54" s="36"/>
      <c r="AQ54" s="17"/>
    </row>
    <row r="55" spans="2:43" s="15" customFormat="1" ht="7.5" customHeight="1">
      <c r="B55" s="16"/>
      <c r="AQ55" s="17"/>
    </row>
    <row r="56" spans="2:43" s="15" customFormat="1" ht="7.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9"/>
    </row>
    <row r="60" spans="2:43" s="15" customFormat="1" ht="7.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2"/>
    </row>
    <row r="61" spans="2:43" s="15" customFormat="1" ht="37.5" customHeight="1">
      <c r="B61" s="16"/>
      <c r="C61" s="113" t="s">
        <v>35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7"/>
    </row>
    <row r="62" spans="2:43" s="15" customFormat="1" ht="7.5" customHeight="1">
      <c r="B62" s="16"/>
      <c r="AQ62" s="17"/>
    </row>
    <row r="63" spans="2:43" s="8" customFormat="1" ht="27" customHeight="1">
      <c r="B63" s="43"/>
      <c r="C63" s="8" t="s">
        <v>1</v>
      </c>
      <c r="L63" s="121" t="str">
        <f>$K$4</f>
        <v>Oprava MK na ul. U Lesa v Karviné – Ráji</v>
      </c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Q63" s="44"/>
    </row>
    <row r="64" spans="2:43" s="15" customFormat="1" ht="7.5" customHeight="1">
      <c r="B64" s="16"/>
      <c r="AQ64" s="17"/>
    </row>
    <row r="65" spans="2:43" s="15" customFormat="1" ht="15.75" customHeight="1">
      <c r="B65" s="16"/>
      <c r="C65" s="10" t="s">
        <v>2</v>
      </c>
      <c r="L65" s="45" t="str">
        <f>IF($K$6="","",$K$6)</f>
        <v>Karviná</v>
      </c>
      <c r="AI65" s="10" t="s">
        <v>4</v>
      </c>
      <c r="AM65" s="46" t="str">
        <f>IF($AN$6="","",$AN$6)</f>
        <v>05.01.2022</v>
      </c>
      <c r="AQ65" s="17"/>
    </row>
    <row r="66" spans="2:43" s="15" customFormat="1" ht="7.5" customHeight="1">
      <c r="B66" s="16"/>
      <c r="AQ66" s="17"/>
    </row>
    <row r="67" spans="2:43" s="15" customFormat="1" ht="18.75" customHeight="1">
      <c r="B67" s="16"/>
      <c r="C67" s="10" t="s">
        <v>6</v>
      </c>
      <c r="L67" s="11" t="str">
        <f>IF($E$9="","",$E$9)</f>
        <v>Statutární město Karviná</v>
      </c>
      <c r="AI67" s="10" t="s">
        <v>13</v>
      </c>
      <c r="AM67" s="122" t="str">
        <f>IF($E$15="","",$E$15)</f>
        <v> </v>
      </c>
      <c r="AN67" s="122"/>
      <c r="AO67" s="122"/>
      <c r="AP67" s="122"/>
      <c r="AQ67" s="17"/>
    </row>
    <row r="68" spans="2:43" s="15" customFormat="1" ht="15.75" customHeight="1">
      <c r="B68" s="16"/>
      <c r="C68" s="10" t="s">
        <v>12</v>
      </c>
      <c r="L68" s="11">
        <f>IF($E$12="","",$E$12)</f>
      </c>
      <c r="AI68" s="10" t="s">
        <v>15</v>
      </c>
      <c r="AM68" s="122">
        <f>IF($E$18="","",$E$18)</f>
      </c>
      <c r="AN68" s="122"/>
      <c r="AO68" s="122"/>
      <c r="AP68" s="122"/>
      <c r="AQ68" s="17"/>
    </row>
    <row r="69" spans="2:43" s="15" customFormat="1" ht="12" customHeight="1">
      <c r="B69" s="16"/>
      <c r="AQ69" s="17"/>
    </row>
    <row r="70" spans="2:43" s="15" customFormat="1" ht="30" customHeight="1">
      <c r="B70" s="16"/>
      <c r="C70" s="123" t="s">
        <v>36</v>
      </c>
      <c r="D70" s="123"/>
      <c r="E70" s="123"/>
      <c r="F70" s="123"/>
      <c r="G70" s="123"/>
      <c r="H70" s="26"/>
      <c r="I70" s="124" t="s">
        <v>37</v>
      </c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 t="s">
        <v>38</v>
      </c>
      <c r="AH70" s="124"/>
      <c r="AI70" s="124"/>
      <c r="AJ70" s="124"/>
      <c r="AK70" s="124"/>
      <c r="AL70" s="124"/>
      <c r="AM70" s="124"/>
      <c r="AN70" s="125" t="s">
        <v>39</v>
      </c>
      <c r="AO70" s="125"/>
      <c r="AP70" s="125"/>
      <c r="AQ70" s="17"/>
    </row>
    <row r="71" spans="2:43" s="15" customFormat="1" ht="12" customHeight="1">
      <c r="B71" s="16"/>
      <c r="AQ71" s="17"/>
    </row>
    <row r="72" spans="2:43" s="8" customFormat="1" ht="33" customHeight="1">
      <c r="B72" s="43"/>
      <c r="C72" s="47" t="s">
        <v>40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126">
        <f>AG73+AG74+AG75</f>
        <v>0</v>
      </c>
      <c r="AH72" s="126"/>
      <c r="AI72" s="126"/>
      <c r="AJ72" s="126"/>
      <c r="AK72" s="126"/>
      <c r="AL72" s="126"/>
      <c r="AM72" s="126"/>
      <c r="AN72" s="126">
        <f>AN73+AN74+AN75</f>
        <v>0</v>
      </c>
      <c r="AO72" s="126"/>
      <c r="AP72" s="126"/>
      <c r="AQ72" s="44"/>
    </row>
    <row r="73" spans="1:43" s="52" customFormat="1" ht="36.75" customHeight="1">
      <c r="A73" s="48" t="s">
        <v>41</v>
      </c>
      <c r="B73" s="49"/>
      <c r="C73" s="50"/>
      <c r="D73" s="127" t="s">
        <v>42</v>
      </c>
      <c r="E73" s="127"/>
      <c r="F73" s="127"/>
      <c r="G73" s="127"/>
      <c r="H73" s="127"/>
      <c r="I73" s="50"/>
      <c r="J73" s="127" t="s">
        <v>43</v>
      </c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8">
        <f>'ZADÁNÍ - Oprava MK na ul. U les'!N15</f>
        <v>0</v>
      </c>
      <c r="AH73" s="128"/>
      <c r="AI73" s="128"/>
      <c r="AJ73" s="128"/>
      <c r="AK73" s="128"/>
      <c r="AL73" s="128"/>
      <c r="AM73" s="128"/>
      <c r="AN73" s="128">
        <f>AG73*1.21</f>
        <v>0</v>
      </c>
      <c r="AO73" s="128"/>
      <c r="AP73" s="128"/>
      <c r="AQ73" s="51"/>
    </row>
    <row r="74" spans="1:43" s="52" customFormat="1" ht="36.75" customHeight="1">
      <c r="A74" s="48"/>
      <c r="B74" s="49"/>
      <c r="C74" s="50"/>
      <c r="D74" s="127" t="s">
        <v>42</v>
      </c>
      <c r="E74" s="127"/>
      <c r="F74" s="127"/>
      <c r="G74" s="127"/>
      <c r="H74" s="127"/>
      <c r="I74" s="50"/>
      <c r="J74" s="127" t="s">
        <v>44</v>
      </c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8">
        <f>Obnoveno_List1!N15</f>
        <v>0</v>
      </c>
      <c r="AH74" s="128"/>
      <c r="AI74" s="128"/>
      <c r="AJ74" s="128"/>
      <c r="AK74" s="128"/>
      <c r="AL74" s="128"/>
      <c r="AM74" s="128"/>
      <c r="AN74" s="128">
        <f>AG74*1.21</f>
        <v>0</v>
      </c>
      <c r="AO74" s="128"/>
      <c r="AP74" s="128"/>
      <c r="AQ74" s="51"/>
    </row>
    <row r="75" spans="1:43" s="52" customFormat="1" ht="36.75" customHeight="1">
      <c r="A75" s="48"/>
      <c r="B75" s="49"/>
      <c r="C75" s="50"/>
      <c r="D75" s="127" t="s">
        <v>42</v>
      </c>
      <c r="E75" s="127"/>
      <c r="F75" s="127"/>
      <c r="G75" s="127"/>
      <c r="H75" s="127"/>
      <c r="I75" s="50"/>
      <c r="J75" s="127" t="s">
        <v>45</v>
      </c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8">
        <f>Obnoveno_List2!N15</f>
        <v>0</v>
      </c>
      <c r="AH75" s="128"/>
      <c r="AI75" s="128"/>
      <c r="AJ75" s="128"/>
      <c r="AK75" s="128"/>
      <c r="AL75" s="128"/>
      <c r="AM75" s="128"/>
      <c r="AN75" s="128">
        <f>AG75*1.21</f>
        <v>0</v>
      </c>
      <c r="AO75" s="128"/>
      <c r="AP75" s="128"/>
      <c r="AQ75" s="51"/>
    </row>
    <row r="76" spans="2:43" s="15" customFormat="1" ht="30.75" customHeight="1">
      <c r="B76" s="16"/>
      <c r="C76" s="47" t="s">
        <v>46</v>
      </c>
      <c r="AG76" s="126">
        <v>0</v>
      </c>
      <c r="AH76" s="126"/>
      <c r="AI76" s="126"/>
      <c r="AJ76" s="126"/>
      <c r="AK76" s="126"/>
      <c r="AL76" s="126"/>
      <c r="AM76" s="126"/>
      <c r="AN76" s="126">
        <v>0</v>
      </c>
      <c r="AO76" s="126"/>
      <c r="AP76" s="126"/>
      <c r="AQ76" s="17"/>
    </row>
    <row r="77" spans="2:43" s="15" customFormat="1" ht="12" customHeight="1">
      <c r="B77" s="16"/>
      <c r="AQ77" s="17"/>
    </row>
    <row r="78" spans="2:43" s="15" customFormat="1" ht="30.75" customHeight="1">
      <c r="B78" s="16"/>
      <c r="C78" s="53" t="s">
        <v>47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129">
        <f>ROUND($AG$72+$AG$76,2)</f>
        <v>0</v>
      </c>
      <c r="AH78" s="129"/>
      <c r="AI78" s="129"/>
      <c r="AJ78" s="129"/>
      <c r="AK78" s="129"/>
      <c r="AL78" s="129"/>
      <c r="AM78" s="129"/>
      <c r="AN78" s="129">
        <f>ROUND($AN$72+$AN$76,2)</f>
        <v>0</v>
      </c>
      <c r="AO78" s="129"/>
      <c r="AP78" s="129"/>
      <c r="AQ78" s="17"/>
    </row>
    <row r="79" spans="2:43" s="15" customFormat="1" ht="7.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38:44" ht="14.25" customHeight="1">
      <c r="AL80"/>
      <c r="AM80"/>
      <c r="AN80"/>
      <c r="AO80"/>
      <c r="AP80"/>
      <c r="AQ80"/>
      <c r="AR80"/>
    </row>
    <row r="81" spans="38:44" ht="14.25" customHeight="1">
      <c r="AL81"/>
      <c r="AM81"/>
      <c r="AN81"/>
      <c r="AO81"/>
      <c r="AP81"/>
      <c r="AQ81"/>
      <c r="AR81"/>
    </row>
  </sheetData>
  <sheetProtection selectLockedCells="1" selectUnlockedCells="1"/>
  <mergeCells count="48">
    <mergeCell ref="AG78:AM78"/>
    <mergeCell ref="AN78:AP78"/>
    <mergeCell ref="D75:H75"/>
    <mergeCell ref="J75:AF75"/>
    <mergeCell ref="AG75:AM75"/>
    <mergeCell ref="AN75:AP75"/>
    <mergeCell ref="AG76:AM76"/>
    <mergeCell ref="AN76:AP76"/>
    <mergeCell ref="D73:H73"/>
    <mergeCell ref="J73:AF73"/>
    <mergeCell ref="AG73:AM73"/>
    <mergeCell ref="AN73:AP73"/>
    <mergeCell ref="D74:H74"/>
    <mergeCell ref="J74:AF74"/>
    <mergeCell ref="AG74:AM74"/>
    <mergeCell ref="AN74:AP74"/>
    <mergeCell ref="C70:G70"/>
    <mergeCell ref="I70:AF70"/>
    <mergeCell ref="AG70:AM70"/>
    <mergeCell ref="AN70:AP70"/>
    <mergeCell ref="AG72:AM72"/>
    <mergeCell ref="AN72:AP72"/>
    <mergeCell ref="X32:AB32"/>
    <mergeCell ref="AK32:AO32"/>
    <mergeCell ref="C61:AP61"/>
    <mergeCell ref="L63:AO63"/>
    <mergeCell ref="AM67:AP67"/>
    <mergeCell ref="AM68:AP68"/>
    <mergeCell ref="L29:O29"/>
    <mergeCell ref="W29:AE29"/>
    <mergeCell ref="AK29:AO29"/>
    <mergeCell ref="L30:O30"/>
    <mergeCell ref="W30:AE30"/>
    <mergeCell ref="AK30:AO30"/>
    <mergeCell ref="L27:O27"/>
    <mergeCell ref="W27:AE27"/>
    <mergeCell ref="AK27:AO27"/>
    <mergeCell ref="L28:O28"/>
    <mergeCell ref="W28:AE28"/>
    <mergeCell ref="AK28:AO28"/>
    <mergeCell ref="C2:AP2"/>
    <mergeCell ref="AN6:AO6"/>
    <mergeCell ref="AK21:AO21"/>
    <mergeCell ref="AK22:AO22"/>
    <mergeCell ref="AK24:AO24"/>
    <mergeCell ref="L26:O26"/>
    <mergeCell ref="W26:AE26"/>
    <mergeCell ref="AK26:AO26"/>
  </mergeCells>
  <hyperlinks>
    <hyperlink ref="A73" location="Zadání - Zadání!C2" display="/"/>
  </hyperlink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4"/>
  <sheetViews>
    <sheetView showGridLines="0" zoomScale="118" zoomScaleNormal="118" zoomScalePageLayoutView="0" workbookViewId="0" topLeftCell="A1">
      <selection activeCell="F6" sqref="F6:P6"/>
    </sheetView>
  </sheetViews>
  <sheetFormatPr defaultColWidth="16" defaultRowHeight="14.2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55" customWidth="1"/>
    <col min="6" max="7" width="11.16015625" style="1" customWidth="1"/>
    <col min="8" max="8" width="12.5" style="1" customWidth="1"/>
    <col min="9" max="9" width="27.160156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5" style="1" customWidth="1"/>
    <col min="17" max="17" width="4.66015625" style="1" customWidth="1"/>
    <col min="18" max="18" width="1.66796875" style="1" customWidth="1"/>
    <col min="19" max="19" width="4.5" style="0" customWidth="1"/>
  </cols>
  <sheetData>
    <row r="2" spans="2:18" s="15" customFormat="1" ht="7.5" customHeight="1">
      <c r="B2" s="40"/>
      <c r="C2" s="41"/>
      <c r="D2" s="41"/>
      <c r="E2" s="56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7.5" customHeight="1">
      <c r="B3" s="16"/>
      <c r="C3" s="113" t="s">
        <v>48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7"/>
    </row>
    <row r="4" spans="2:18" s="15" customFormat="1" ht="7.5" customHeight="1">
      <c r="B4" s="16"/>
      <c r="E4" s="57"/>
      <c r="R4" s="17"/>
    </row>
    <row r="5" spans="2:18" s="15" customFormat="1" ht="15" customHeight="1">
      <c r="B5" s="16"/>
      <c r="C5" s="8" t="s">
        <v>1</v>
      </c>
      <c r="E5" s="57"/>
      <c r="F5" s="121" t="s">
        <v>266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R5" s="17"/>
    </row>
    <row r="6" spans="2:18" s="15" customFormat="1" ht="15" customHeight="1">
      <c r="B6" s="16"/>
      <c r="C6" s="8" t="s">
        <v>49</v>
      </c>
      <c r="E6" s="57"/>
      <c r="F6" s="121" t="s">
        <v>43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R6" s="17"/>
    </row>
    <row r="7" spans="2:18" s="15" customFormat="1" ht="7.5" customHeight="1">
      <c r="B7" s="16"/>
      <c r="E7" s="57"/>
      <c r="R7" s="17"/>
    </row>
    <row r="8" spans="2:18" s="15" customFormat="1" ht="18.75" customHeight="1">
      <c r="B8" s="16"/>
      <c r="C8" s="10" t="s">
        <v>2</v>
      </c>
      <c r="E8" s="57"/>
      <c r="F8" s="11" t="s">
        <v>3</v>
      </c>
      <c r="K8" s="10" t="s">
        <v>4</v>
      </c>
      <c r="M8" s="114" t="s">
        <v>5</v>
      </c>
      <c r="N8" s="114"/>
      <c r="O8" s="12"/>
      <c r="P8" s="12"/>
      <c r="R8" s="17"/>
    </row>
    <row r="9" spans="2:18" s="15" customFormat="1" ht="7.5" customHeight="1">
      <c r="B9" s="16"/>
      <c r="E9" s="57"/>
      <c r="R9" s="17"/>
    </row>
    <row r="10" spans="2:18" s="15" customFormat="1" ht="15.75" customHeight="1">
      <c r="B10" s="16"/>
      <c r="C10" s="10" t="s">
        <v>6</v>
      </c>
      <c r="E10" s="57"/>
      <c r="F10" s="11" t="s">
        <v>9</v>
      </c>
      <c r="K10" s="10" t="s">
        <v>13</v>
      </c>
      <c r="M10" s="122"/>
      <c r="N10" s="122"/>
      <c r="O10" s="122"/>
      <c r="P10" s="122"/>
      <c r="Q10" s="122"/>
      <c r="R10" s="17"/>
    </row>
    <row r="11" spans="2:18" s="15" customFormat="1" ht="15" customHeight="1">
      <c r="B11" s="16"/>
      <c r="C11" s="10" t="s">
        <v>12</v>
      </c>
      <c r="E11" s="57"/>
      <c r="F11" s="11"/>
      <c r="K11" s="10" t="s">
        <v>15</v>
      </c>
      <c r="M11" s="122"/>
      <c r="N11" s="122"/>
      <c r="O11" s="122"/>
      <c r="P11" s="122"/>
      <c r="Q11" s="122"/>
      <c r="R11" s="17"/>
    </row>
    <row r="12" spans="2:18" s="15" customFormat="1" ht="11.25" customHeight="1">
      <c r="B12" s="16"/>
      <c r="E12" s="57"/>
      <c r="R12" s="17"/>
    </row>
    <row r="13" spans="2:18" s="58" customFormat="1" ht="30" customHeight="1">
      <c r="B13" s="59"/>
      <c r="C13" s="60" t="s">
        <v>50</v>
      </c>
      <c r="D13" s="61" t="s">
        <v>51</v>
      </c>
      <c r="E13" s="61" t="s">
        <v>36</v>
      </c>
      <c r="F13" s="130" t="s">
        <v>52</v>
      </c>
      <c r="G13" s="130"/>
      <c r="H13" s="130"/>
      <c r="I13" s="130"/>
      <c r="J13" s="61" t="s">
        <v>53</v>
      </c>
      <c r="K13" s="61" t="s">
        <v>54</v>
      </c>
      <c r="L13" s="130" t="s">
        <v>55</v>
      </c>
      <c r="M13" s="130"/>
      <c r="N13" s="131" t="s">
        <v>56</v>
      </c>
      <c r="O13" s="131"/>
      <c r="P13" s="131"/>
      <c r="Q13" s="131"/>
      <c r="R13" s="62"/>
    </row>
    <row r="14" spans="2:18" s="58" customFormat="1" ht="8.25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30" customHeight="1">
      <c r="B15" s="16"/>
      <c r="C15" s="64" t="s">
        <v>57</v>
      </c>
      <c r="D15" s="65"/>
      <c r="E15" s="66"/>
      <c r="F15" s="65"/>
      <c r="G15" s="65"/>
      <c r="H15" s="65"/>
      <c r="I15" s="65"/>
      <c r="J15" s="65"/>
      <c r="K15" s="65"/>
      <c r="L15" s="65"/>
      <c r="M15" s="65"/>
      <c r="N15" s="132">
        <f>SUM(N16:N75)</f>
        <v>0</v>
      </c>
      <c r="O15" s="132"/>
      <c r="P15" s="132"/>
      <c r="Q15" s="132"/>
      <c r="R15" s="67"/>
    </row>
    <row r="16" spans="2:18" s="15" customFormat="1" ht="19.5" customHeight="1">
      <c r="B16" s="16"/>
      <c r="C16" s="68" t="s">
        <v>58</v>
      </c>
      <c r="D16" s="68" t="s">
        <v>59</v>
      </c>
      <c r="E16" s="69" t="s">
        <v>60</v>
      </c>
      <c r="F16" s="133" t="s">
        <v>61</v>
      </c>
      <c r="G16" s="133"/>
      <c r="H16" s="133"/>
      <c r="I16" s="133"/>
      <c r="J16" s="70" t="s">
        <v>62</v>
      </c>
      <c r="K16" s="71">
        <v>2</v>
      </c>
      <c r="L16" s="134">
        <v>0</v>
      </c>
      <c r="M16" s="134"/>
      <c r="N16" s="134">
        <f aca="true" t="shared" si="0" ref="N16:N47">K16*L16</f>
        <v>0</v>
      </c>
      <c r="O16" s="134"/>
      <c r="P16" s="134"/>
      <c r="Q16" s="134"/>
      <c r="R16" s="67"/>
    </row>
    <row r="17" spans="2:18" s="15" customFormat="1" ht="19.5" customHeight="1">
      <c r="B17" s="16"/>
      <c r="C17" s="68" t="s">
        <v>63</v>
      </c>
      <c r="D17" s="68" t="s">
        <v>59</v>
      </c>
      <c r="E17" s="69" t="s">
        <v>64</v>
      </c>
      <c r="F17" s="133" t="s">
        <v>65</v>
      </c>
      <c r="G17" s="133"/>
      <c r="H17" s="133"/>
      <c r="I17" s="133"/>
      <c r="J17" s="70" t="s">
        <v>62</v>
      </c>
      <c r="K17" s="71">
        <v>1</v>
      </c>
      <c r="L17" s="134">
        <v>0</v>
      </c>
      <c r="M17" s="134"/>
      <c r="N17" s="134">
        <f t="shared" si="0"/>
        <v>0</v>
      </c>
      <c r="O17" s="134"/>
      <c r="P17" s="134"/>
      <c r="Q17" s="134"/>
      <c r="R17" s="67"/>
    </row>
    <row r="18" spans="2:18" s="15" customFormat="1" ht="19.5" customHeight="1">
      <c r="B18" s="16"/>
      <c r="C18" s="68" t="s">
        <v>66</v>
      </c>
      <c r="D18" s="68" t="s">
        <v>59</v>
      </c>
      <c r="E18" s="69" t="s">
        <v>67</v>
      </c>
      <c r="F18" s="133" t="s">
        <v>68</v>
      </c>
      <c r="G18" s="133"/>
      <c r="H18" s="133"/>
      <c r="I18" s="133"/>
      <c r="J18" s="70" t="s">
        <v>62</v>
      </c>
      <c r="K18" s="71">
        <v>1</v>
      </c>
      <c r="L18" s="134">
        <v>0</v>
      </c>
      <c r="M18" s="134"/>
      <c r="N18" s="134">
        <f t="shared" si="0"/>
        <v>0</v>
      </c>
      <c r="O18" s="134"/>
      <c r="P18" s="134"/>
      <c r="Q18" s="134"/>
      <c r="R18" s="67"/>
    </row>
    <row r="19" spans="2:18" s="15" customFormat="1" ht="19.5" customHeight="1">
      <c r="B19" s="16"/>
      <c r="C19" s="68" t="s">
        <v>69</v>
      </c>
      <c r="D19" s="68" t="s">
        <v>59</v>
      </c>
      <c r="E19" s="69" t="s">
        <v>70</v>
      </c>
      <c r="F19" s="133" t="s">
        <v>71</v>
      </c>
      <c r="G19" s="133"/>
      <c r="H19" s="133"/>
      <c r="I19" s="133"/>
      <c r="J19" s="70" t="s">
        <v>72</v>
      </c>
      <c r="K19" s="71">
        <v>0.164</v>
      </c>
      <c r="L19" s="134">
        <v>0</v>
      </c>
      <c r="M19" s="134"/>
      <c r="N19" s="134">
        <f t="shared" si="0"/>
        <v>0</v>
      </c>
      <c r="O19" s="134"/>
      <c r="P19" s="134"/>
      <c r="Q19" s="134"/>
      <c r="R19" s="67"/>
    </row>
    <row r="20" spans="2:18" s="15" customFormat="1" ht="19.5" customHeight="1">
      <c r="B20" s="16"/>
      <c r="C20" s="68" t="s">
        <v>73</v>
      </c>
      <c r="D20" s="68" t="s">
        <v>59</v>
      </c>
      <c r="E20" s="69" t="s">
        <v>74</v>
      </c>
      <c r="F20" s="133" t="s">
        <v>75</v>
      </c>
      <c r="G20" s="133"/>
      <c r="H20" s="133"/>
      <c r="I20" s="133"/>
      <c r="J20" s="70" t="s">
        <v>76</v>
      </c>
      <c r="K20" s="71">
        <v>1</v>
      </c>
      <c r="L20" s="134">
        <v>0</v>
      </c>
      <c r="M20" s="134"/>
      <c r="N20" s="134">
        <f t="shared" si="0"/>
        <v>0</v>
      </c>
      <c r="O20" s="134"/>
      <c r="P20" s="134"/>
      <c r="Q20" s="134"/>
      <c r="R20" s="67"/>
    </row>
    <row r="21" spans="2:18" s="15" customFormat="1" ht="19.5" customHeight="1">
      <c r="B21" s="16"/>
      <c r="C21" s="68" t="s">
        <v>77</v>
      </c>
      <c r="D21" s="68" t="s">
        <v>59</v>
      </c>
      <c r="E21" s="69" t="s">
        <v>78</v>
      </c>
      <c r="F21" s="133" t="s">
        <v>79</v>
      </c>
      <c r="G21" s="133"/>
      <c r="H21" s="133"/>
      <c r="I21" s="133"/>
      <c r="J21" s="70" t="s">
        <v>76</v>
      </c>
      <c r="K21" s="71">
        <v>1</v>
      </c>
      <c r="L21" s="134">
        <v>0</v>
      </c>
      <c r="M21" s="134"/>
      <c r="N21" s="134">
        <f t="shared" si="0"/>
        <v>0</v>
      </c>
      <c r="O21" s="134"/>
      <c r="P21" s="134"/>
      <c r="Q21" s="134"/>
      <c r="R21" s="67"/>
    </row>
    <row r="22" spans="2:18" s="15" customFormat="1" ht="25.5" customHeight="1">
      <c r="B22" s="16"/>
      <c r="C22" s="68" t="s">
        <v>80</v>
      </c>
      <c r="D22" s="68" t="s">
        <v>59</v>
      </c>
      <c r="E22" s="69" t="s">
        <v>81</v>
      </c>
      <c r="F22" s="133" t="s">
        <v>82</v>
      </c>
      <c r="G22" s="133"/>
      <c r="H22" s="133"/>
      <c r="I22" s="133"/>
      <c r="J22" s="70" t="s">
        <v>83</v>
      </c>
      <c r="K22" s="71">
        <v>490.9</v>
      </c>
      <c r="L22" s="134">
        <v>0</v>
      </c>
      <c r="M22" s="134"/>
      <c r="N22" s="134">
        <f t="shared" si="0"/>
        <v>0</v>
      </c>
      <c r="O22" s="134"/>
      <c r="P22" s="134"/>
      <c r="Q22" s="134"/>
      <c r="R22" s="67"/>
    </row>
    <row r="23" spans="2:18" s="15" customFormat="1" ht="25.5" customHeight="1">
      <c r="B23" s="16"/>
      <c r="C23" s="68" t="s">
        <v>84</v>
      </c>
      <c r="D23" s="68" t="s">
        <v>59</v>
      </c>
      <c r="E23" s="72" t="s">
        <v>85</v>
      </c>
      <c r="F23" s="135" t="s">
        <v>86</v>
      </c>
      <c r="G23" s="135"/>
      <c r="H23" s="135"/>
      <c r="I23" s="135"/>
      <c r="J23" s="70" t="s">
        <v>83</v>
      </c>
      <c r="K23" s="71">
        <v>21.5</v>
      </c>
      <c r="L23" s="136">
        <v>0</v>
      </c>
      <c r="M23" s="136"/>
      <c r="N23" s="136">
        <f t="shared" si="0"/>
        <v>0</v>
      </c>
      <c r="O23" s="136"/>
      <c r="P23" s="136"/>
      <c r="Q23" s="136"/>
      <c r="R23" s="67"/>
    </row>
    <row r="24" spans="2:18" s="15" customFormat="1" ht="19.5" customHeight="1">
      <c r="B24" s="16"/>
      <c r="C24" s="68" t="s">
        <v>87</v>
      </c>
      <c r="D24" s="68" t="s">
        <v>59</v>
      </c>
      <c r="E24" s="72" t="s">
        <v>88</v>
      </c>
      <c r="F24" s="135" t="s">
        <v>89</v>
      </c>
      <c r="G24" s="135"/>
      <c r="H24" s="135"/>
      <c r="I24" s="135"/>
      <c r="J24" s="70" t="s">
        <v>83</v>
      </c>
      <c r="K24" s="71">
        <v>21.5</v>
      </c>
      <c r="L24" s="136">
        <v>0</v>
      </c>
      <c r="M24" s="136"/>
      <c r="N24" s="136">
        <f t="shared" si="0"/>
        <v>0</v>
      </c>
      <c r="O24" s="136"/>
      <c r="P24" s="136"/>
      <c r="Q24" s="136"/>
      <c r="R24" s="67"/>
    </row>
    <row r="25" spans="2:18" s="15" customFormat="1" ht="19.5" customHeight="1">
      <c r="B25" s="6"/>
      <c r="C25" s="68" t="s">
        <v>90</v>
      </c>
      <c r="D25" s="68" t="s">
        <v>59</v>
      </c>
      <c r="E25" s="72" t="s">
        <v>91</v>
      </c>
      <c r="F25" s="135" t="s">
        <v>92</v>
      </c>
      <c r="G25" s="135"/>
      <c r="H25" s="135"/>
      <c r="I25" s="135"/>
      <c r="J25" s="70" t="s">
        <v>83</v>
      </c>
      <c r="K25" s="71">
        <v>313.14</v>
      </c>
      <c r="L25" s="136">
        <v>0</v>
      </c>
      <c r="M25" s="136"/>
      <c r="N25" s="136">
        <f t="shared" si="0"/>
        <v>0</v>
      </c>
      <c r="O25" s="136"/>
      <c r="P25" s="136"/>
      <c r="Q25" s="136"/>
      <c r="R25" s="67"/>
    </row>
    <row r="26" spans="2:18" s="15" customFormat="1" ht="25.5" customHeight="1">
      <c r="B26" s="16"/>
      <c r="C26" s="68" t="s">
        <v>93</v>
      </c>
      <c r="D26" s="68" t="s">
        <v>59</v>
      </c>
      <c r="E26" s="72" t="s">
        <v>94</v>
      </c>
      <c r="F26" s="135" t="s">
        <v>95</v>
      </c>
      <c r="G26" s="135"/>
      <c r="H26" s="135"/>
      <c r="I26" s="135"/>
      <c r="J26" s="70" t="s">
        <v>83</v>
      </c>
      <c r="K26" s="71">
        <v>94.37</v>
      </c>
      <c r="L26" s="136">
        <v>0</v>
      </c>
      <c r="M26" s="136"/>
      <c r="N26" s="136">
        <f t="shared" si="0"/>
        <v>0</v>
      </c>
      <c r="O26" s="136"/>
      <c r="P26" s="136"/>
      <c r="Q26" s="136"/>
      <c r="R26" s="67"/>
    </row>
    <row r="27" spans="2:18" s="15" customFormat="1" ht="24.75" customHeight="1">
      <c r="B27" s="16"/>
      <c r="C27" s="68" t="s">
        <v>96</v>
      </c>
      <c r="D27" s="68" t="s">
        <v>59</v>
      </c>
      <c r="E27" s="72" t="s">
        <v>97</v>
      </c>
      <c r="F27" s="135" t="s">
        <v>98</v>
      </c>
      <c r="G27" s="135"/>
      <c r="H27" s="135"/>
      <c r="I27" s="135"/>
      <c r="J27" s="70" t="s">
        <v>83</v>
      </c>
      <c r="K27" s="71">
        <v>911.66</v>
      </c>
      <c r="L27" s="136">
        <v>0</v>
      </c>
      <c r="M27" s="136"/>
      <c r="N27" s="136">
        <f t="shared" si="0"/>
        <v>0</v>
      </c>
      <c r="O27" s="136"/>
      <c r="P27" s="136"/>
      <c r="Q27" s="136"/>
      <c r="R27" s="67"/>
    </row>
    <row r="28" spans="2:18" s="15" customFormat="1" ht="19.5" customHeight="1">
      <c r="B28" s="16"/>
      <c r="C28" s="68" t="s">
        <v>99</v>
      </c>
      <c r="D28" s="68" t="s">
        <v>59</v>
      </c>
      <c r="E28" s="69" t="s">
        <v>100</v>
      </c>
      <c r="F28" s="133" t="s">
        <v>101</v>
      </c>
      <c r="G28" s="133"/>
      <c r="H28" s="133"/>
      <c r="I28" s="133"/>
      <c r="J28" s="70" t="s">
        <v>102</v>
      </c>
      <c r="K28" s="71">
        <v>325.55</v>
      </c>
      <c r="L28" s="134">
        <v>0</v>
      </c>
      <c r="M28" s="134"/>
      <c r="N28" s="134">
        <f t="shared" si="0"/>
        <v>0</v>
      </c>
      <c r="O28" s="134"/>
      <c r="P28" s="134"/>
      <c r="Q28" s="134"/>
      <c r="R28" s="67"/>
    </row>
    <row r="29" spans="2:18" s="15" customFormat="1" ht="19.5" customHeight="1">
      <c r="B29" s="16"/>
      <c r="C29" s="68" t="s">
        <v>103</v>
      </c>
      <c r="D29" s="68" t="s">
        <v>59</v>
      </c>
      <c r="E29" s="69" t="s">
        <v>104</v>
      </c>
      <c r="F29" s="133" t="s">
        <v>105</v>
      </c>
      <c r="G29" s="133"/>
      <c r="H29" s="133"/>
      <c r="I29" s="133"/>
      <c r="J29" s="70" t="s">
        <v>102</v>
      </c>
      <c r="K29" s="71">
        <v>505.65</v>
      </c>
      <c r="L29" s="136">
        <v>0</v>
      </c>
      <c r="M29" s="136"/>
      <c r="N29" s="136">
        <f t="shared" si="0"/>
        <v>0</v>
      </c>
      <c r="O29" s="136"/>
      <c r="P29" s="136"/>
      <c r="Q29" s="136"/>
      <c r="R29" s="67"/>
    </row>
    <row r="30" spans="2:18" s="15" customFormat="1" ht="25.5" customHeight="1">
      <c r="B30" s="16"/>
      <c r="C30" s="68" t="s">
        <v>106</v>
      </c>
      <c r="D30" s="68" t="s">
        <v>59</v>
      </c>
      <c r="E30" s="72" t="s">
        <v>107</v>
      </c>
      <c r="F30" s="135" t="s">
        <v>108</v>
      </c>
      <c r="G30" s="135"/>
      <c r="H30" s="135"/>
      <c r="I30" s="135"/>
      <c r="J30" s="73" t="s">
        <v>109</v>
      </c>
      <c r="K30" s="74">
        <v>2.5</v>
      </c>
      <c r="L30" s="137">
        <v>0</v>
      </c>
      <c r="M30" s="137"/>
      <c r="N30" s="136">
        <f t="shared" si="0"/>
        <v>0</v>
      </c>
      <c r="O30" s="136"/>
      <c r="P30" s="136"/>
      <c r="Q30" s="136"/>
      <c r="R30" s="67"/>
    </row>
    <row r="31" spans="2:18" s="15" customFormat="1" ht="36" customHeight="1">
      <c r="B31" s="16"/>
      <c r="C31" s="68" t="s">
        <v>110</v>
      </c>
      <c r="D31" s="68" t="s">
        <v>59</v>
      </c>
      <c r="E31" s="75" t="s">
        <v>111</v>
      </c>
      <c r="F31" s="138" t="s">
        <v>112</v>
      </c>
      <c r="G31" s="138"/>
      <c r="H31" s="138"/>
      <c r="I31" s="138"/>
      <c r="J31" s="73" t="s">
        <v>109</v>
      </c>
      <c r="K31" s="71">
        <v>331.503</v>
      </c>
      <c r="L31" s="134">
        <v>0</v>
      </c>
      <c r="M31" s="134"/>
      <c r="N31" s="136">
        <f t="shared" si="0"/>
        <v>0</v>
      </c>
      <c r="O31" s="136"/>
      <c r="P31" s="136"/>
      <c r="Q31" s="136"/>
      <c r="R31" s="67"/>
    </row>
    <row r="32" spans="2:18" s="15" customFormat="1" ht="18" customHeight="1">
      <c r="B32" s="16"/>
      <c r="C32" s="68" t="s">
        <v>113</v>
      </c>
      <c r="D32" s="68" t="s">
        <v>59</v>
      </c>
      <c r="E32" s="75" t="s">
        <v>114</v>
      </c>
      <c r="F32" s="139" t="s">
        <v>115</v>
      </c>
      <c r="G32" s="139"/>
      <c r="H32" s="139"/>
      <c r="I32" s="139"/>
      <c r="J32" s="76" t="s">
        <v>109</v>
      </c>
      <c r="K32" s="77">
        <v>41.56</v>
      </c>
      <c r="L32" s="140">
        <v>0</v>
      </c>
      <c r="M32" s="140"/>
      <c r="N32" s="136">
        <f t="shared" si="0"/>
        <v>0</v>
      </c>
      <c r="O32" s="136"/>
      <c r="P32" s="136"/>
      <c r="Q32" s="136"/>
      <c r="R32" s="67"/>
    </row>
    <row r="33" spans="2:18" s="15" customFormat="1" ht="34.5" customHeight="1">
      <c r="B33" s="16"/>
      <c r="C33" s="68" t="s">
        <v>116</v>
      </c>
      <c r="D33" s="68" t="s">
        <v>117</v>
      </c>
      <c r="E33" s="69" t="s">
        <v>118</v>
      </c>
      <c r="F33" s="133" t="s">
        <v>119</v>
      </c>
      <c r="G33" s="133"/>
      <c r="H33" s="133"/>
      <c r="I33" s="133"/>
      <c r="J33" s="70" t="s">
        <v>109</v>
      </c>
      <c r="K33" s="71">
        <v>14.438</v>
      </c>
      <c r="L33" s="134">
        <v>0</v>
      </c>
      <c r="M33" s="134"/>
      <c r="N33" s="136">
        <f t="shared" si="0"/>
        <v>0</v>
      </c>
      <c r="O33" s="136"/>
      <c r="P33" s="136"/>
      <c r="Q33" s="136"/>
      <c r="R33" s="67"/>
    </row>
    <row r="34" spans="2:18" s="15" customFormat="1" ht="24.75" customHeight="1">
      <c r="B34" s="16"/>
      <c r="C34" s="68" t="s">
        <v>120</v>
      </c>
      <c r="D34" s="68" t="s">
        <v>59</v>
      </c>
      <c r="E34" s="69" t="s">
        <v>121</v>
      </c>
      <c r="F34" s="133" t="s">
        <v>122</v>
      </c>
      <c r="G34" s="133"/>
      <c r="H34" s="133"/>
      <c r="I34" s="133"/>
      <c r="J34" s="70" t="s">
        <v>83</v>
      </c>
      <c r="K34" s="71">
        <v>261.613</v>
      </c>
      <c r="L34" s="134">
        <v>0</v>
      </c>
      <c r="M34" s="134"/>
      <c r="N34" s="136">
        <f t="shared" si="0"/>
        <v>0</v>
      </c>
      <c r="O34" s="136"/>
      <c r="P34" s="136"/>
      <c r="Q34" s="136"/>
      <c r="R34" s="67"/>
    </row>
    <row r="35" spans="2:18" s="15" customFormat="1" ht="19.5" customHeight="1">
      <c r="B35" s="16"/>
      <c r="C35" s="78">
        <v>20</v>
      </c>
      <c r="D35" s="78" t="s">
        <v>123</v>
      </c>
      <c r="E35" s="79" t="s">
        <v>124</v>
      </c>
      <c r="F35" s="141" t="s">
        <v>125</v>
      </c>
      <c r="G35" s="141"/>
      <c r="H35" s="141"/>
      <c r="I35" s="141"/>
      <c r="J35" s="80" t="s">
        <v>126</v>
      </c>
      <c r="K35" s="81">
        <v>52.323</v>
      </c>
      <c r="L35" s="142">
        <v>0</v>
      </c>
      <c r="M35" s="142"/>
      <c r="N35" s="142">
        <f t="shared" si="0"/>
        <v>0</v>
      </c>
      <c r="O35" s="142"/>
      <c r="P35" s="142"/>
      <c r="Q35" s="142"/>
      <c r="R35" s="67"/>
    </row>
    <row r="36" spans="2:18" s="15" customFormat="1" ht="25.5" customHeight="1">
      <c r="B36" s="16"/>
      <c r="C36" s="68">
        <v>21</v>
      </c>
      <c r="D36" s="68" t="s">
        <v>59</v>
      </c>
      <c r="E36" s="69" t="s">
        <v>127</v>
      </c>
      <c r="F36" s="133" t="s">
        <v>128</v>
      </c>
      <c r="G36" s="133"/>
      <c r="H36" s="133"/>
      <c r="I36" s="133"/>
      <c r="J36" s="70" t="s">
        <v>83</v>
      </c>
      <c r="K36" s="71">
        <v>261.613</v>
      </c>
      <c r="L36" s="134">
        <v>0</v>
      </c>
      <c r="M36" s="134"/>
      <c r="N36" s="136">
        <f t="shared" si="0"/>
        <v>0</v>
      </c>
      <c r="O36" s="136"/>
      <c r="P36" s="136"/>
      <c r="Q36" s="136"/>
      <c r="R36" s="67"/>
    </row>
    <row r="37" spans="2:18" s="15" customFormat="1" ht="19.5" customHeight="1">
      <c r="B37" s="16"/>
      <c r="C37" s="78">
        <v>22</v>
      </c>
      <c r="D37" s="78" t="s">
        <v>123</v>
      </c>
      <c r="E37" s="79" t="s">
        <v>129</v>
      </c>
      <c r="F37" s="141" t="s">
        <v>130</v>
      </c>
      <c r="G37" s="141"/>
      <c r="H37" s="141"/>
      <c r="I37" s="141"/>
      <c r="J37" s="80" t="s">
        <v>131</v>
      </c>
      <c r="K37" s="81">
        <v>10.46</v>
      </c>
      <c r="L37" s="142">
        <v>0</v>
      </c>
      <c r="M37" s="142"/>
      <c r="N37" s="142">
        <f t="shared" si="0"/>
        <v>0</v>
      </c>
      <c r="O37" s="142"/>
      <c r="P37" s="142"/>
      <c r="Q37" s="142"/>
      <c r="R37" s="67"/>
    </row>
    <row r="38" spans="2:18" s="15" customFormat="1" ht="20.25" customHeight="1">
      <c r="B38" s="16"/>
      <c r="C38" s="68">
        <v>23</v>
      </c>
      <c r="D38" s="68" t="s">
        <v>59</v>
      </c>
      <c r="E38" s="69" t="s">
        <v>132</v>
      </c>
      <c r="F38" s="133" t="s">
        <v>133</v>
      </c>
      <c r="G38" s="133"/>
      <c r="H38" s="133"/>
      <c r="I38" s="133"/>
      <c r="J38" s="70" t="s">
        <v>83</v>
      </c>
      <c r="K38" s="71">
        <v>261.613</v>
      </c>
      <c r="L38" s="134">
        <v>0</v>
      </c>
      <c r="M38" s="134"/>
      <c r="N38" s="134">
        <f t="shared" si="0"/>
        <v>0</v>
      </c>
      <c r="O38" s="134"/>
      <c r="P38" s="134"/>
      <c r="Q38" s="134"/>
      <c r="R38" s="67"/>
    </row>
    <row r="39" spans="1:18" ht="19.5" customHeight="1">
      <c r="A39" s="15"/>
      <c r="B39" s="16"/>
      <c r="C39" s="68">
        <v>24</v>
      </c>
      <c r="D39" s="68" t="s">
        <v>59</v>
      </c>
      <c r="E39" s="69" t="s">
        <v>134</v>
      </c>
      <c r="F39" s="133" t="s">
        <v>135</v>
      </c>
      <c r="G39" s="133"/>
      <c r="H39" s="133"/>
      <c r="I39" s="133"/>
      <c r="J39" s="70" t="s">
        <v>83</v>
      </c>
      <c r="K39" s="71">
        <v>261.6123</v>
      </c>
      <c r="L39" s="134">
        <v>0</v>
      </c>
      <c r="M39" s="134"/>
      <c r="N39" s="134">
        <f t="shared" si="0"/>
        <v>0</v>
      </c>
      <c r="O39" s="134"/>
      <c r="P39" s="134"/>
      <c r="Q39" s="134"/>
      <c r="R39" s="67"/>
    </row>
    <row r="40" spans="1:18" ht="25.5" customHeight="1">
      <c r="A40" s="15"/>
      <c r="B40" s="16"/>
      <c r="C40" s="68">
        <v>25</v>
      </c>
      <c r="D40" s="68" t="s">
        <v>59</v>
      </c>
      <c r="E40" s="72" t="s">
        <v>136</v>
      </c>
      <c r="F40" s="135" t="s">
        <v>137</v>
      </c>
      <c r="G40" s="135"/>
      <c r="H40" s="135"/>
      <c r="I40" s="135"/>
      <c r="J40" s="70" t="s">
        <v>83</v>
      </c>
      <c r="K40" s="71">
        <v>641.75</v>
      </c>
      <c r="L40" s="136">
        <v>0</v>
      </c>
      <c r="M40" s="136"/>
      <c r="N40" s="136">
        <f t="shared" si="0"/>
        <v>0</v>
      </c>
      <c r="O40" s="136"/>
      <c r="P40" s="136"/>
      <c r="Q40" s="136"/>
      <c r="R40" s="67"/>
    </row>
    <row r="41" spans="1:18" ht="19.5" customHeight="1">
      <c r="A41" s="15"/>
      <c r="B41" s="16"/>
      <c r="C41" s="68">
        <v>26</v>
      </c>
      <c r="D41" s="68" t="s">
        <v>59</v>
      </c>
      <c r="E41" s="69" t="s">
        <v>138</v>
      </c>
      <c r="F41" s="133" t="s">
        <v>139</v>
      </c>
      <c r="G41" s="133"/>
      <c r="H41" s="133"/>
      <c r="I41" s="133"/>
      <c r="J41" s="70" t="s">
        <v>83</v>
      </c>
      <c r="K41" s="71">
        <v>291.2</v>
      </c>
      <c r="L41" s="134">
        <v>0</v>
      </c>
      <c r="M41" s="134"/>
      <c r="N41" s="134">
        <f t="shared" si="0"/>
        <v>0</v>
      </c>
      <c r="O41" s="134"/>
      <c r="P41" s="134"/>
      <c r="Q41" s="134"/>
      <c r="R41" s="67"/>
    </row>
    <row r="42" spans="1:18" ht="20.25" customHeight="1">
      <c r="A42" s="15"/>
      <c r="B42" s="16"/>
      <c r="C42" s="68">
        <v>27</v>
      </c>
      <c r="D42" s="82" t="s">
        <v>59</v>
      </c>
      <c r="E42" s="83" t="s">
        <v>140</v>
      </c>
      <c r="F42" s="138" t="s">
        <v>141</v>
      </c>
      <c r="G42" s="138"/>
      <c r="H42" s="138"/>
      <c r="I42" s="138"/>
      <c r="J42" s="84" t="s">
        <v>83</v>
      </c>
      <c r="K42" s="85">
        <v>648.45</v>
      </c>
      <c r="L42" s="143">
        <v>0</v>
      </c>
      <c r="M42" s="143"/>
      <c r="N42" s="134">
        <f t="shared" si="0"/>
        <v>0</v>
      </c>
      <c r="O42" s="134"/>
      <c r="P42" s="134"/>
      <c r="Q42" s="134"/>
      <c r="R42" s="67"/>
    </row>
    <row r="43" spans="1:18" ht="25.5" customHeight="1">
      <c r="A43" s="15"/>
      <c r="B43" s="16"/>
      <c r="C43" s="68">
        <v>28</v>
      </c>
      <c r="D43" s="68" t="s">
        <v>59</v>
      </c>
      <c r="E43" s="69" t="s">
        <v>142</v>
      </c>
      <c r="F43" s="138" t="s">
        <v>143</v>
      </c>
      <c r="G43" s="138"/>
      <c r="H43" s="138"/>
      <c r="I43" s="138"/>
      <c r="J43" s="70" t="s">
        <v>83</v>
      </c>
      <c r="K43" s="71">
        <v>943.7</v>
      </c>
      <c r="L43" s="134">
        <v>0</v>
      </c>
      <c r="M43" s="134"/>
      <c r="N43" s="134">
        <f t="shared" si="0"/>
        <v>0</v>
      </c>
      <c r="O43" s="134"/>
      <c r="P43" s="134"/>
      <c r="Q43" s="134"/>
      <c r="R43" s="67"/>
    </row>
    <row r="44" spans="1:18" ht="25.5" customHeight="1">
      <c r="A44" s="15"/>
      <c r="B44" s="16"/>
      <c r="C44" s="68">
        <v>29</v>
      </c>
      <c r="D44" s="68" t="s">
        <v>59</v>
      </c>
      <c r="E44" s="69" t="s">
        <v>144</v>
      </c>
      <c r="F44" s="133" t="s">
        <v>145</v>
      </c>
      <c r="G44" s="133"/>
      <c r="H44" s="133"/>
      <c r="I44" s="133"/>
      <c r="J44" s="70" t="s">
        <v>83</v>
      </c>
      <c r="K44" s="71">
        <v>94.37</v>
      </c>
      <c r="L44" s="134">
        <v>0</v>
      </c>
      <c r="M44" s="134"/>
      <c r="N44" s="134">
        <f t="shared" si="0"/>
        <v>0</v>
      </c>
      <c r="O44" s="134"/>
      <c r="P44" s="134"/>
      <c r="Q44" s="134"/>
      <c r="R44" s="67"/>
    </row>
    <row r="45" spans="1:18" ht="20.25" customHeight="1">
      <c r="A45" s="15"/>
      <c r="B45" s="16"/>
      <c r="C45" s="68">
        <v>30</v>
      </c>
      <c r="D45" s="82" t="s">
        <v>59</v>
      </c>
      <c r="E45" s="83" t="s">
        <v>146</v>
      </c>
      <c r="F45" s="138" t="s">
        <v>147</v>
      </c>
      <c r="G45" s="138"/>
      <c r="H45" s="138"/>
      <c r="I45" s="138"/>
      <c r="J45" s="84" t="s">
        <v>126</v>
      </c>
      <c r="K45" s="85">
        <v>23.593</v>
      </c>
      <c r="L45" s="143">
        <v>0</v>
      </c>
      <c r="M45" s="143"/>
      <c r="N45" s="134">
        <f t="shared" si="0"/>
        <v>0</v>
      </c>
      <c r="O45" s="134"/>
      <c r="P45" s="134"/>
      <c r="Q45" s="134"/>
      <c r="R45" s="67"/>
    </row>
    <row r="46" spans="1:18" ht="20.25" customHeight="1">
      <c r="A46" s="15"/>
      <c r="B46" s="16"/>
      <c r="C46" s="68">
        <v>31</v>
      </c>
      <c r="D46" s="68" t="s">
        <v>59</v>
      </c>
      <c r="E46" s="69" t="s">
        <v>148</v>
      </c>
      <c r="F46" s="133" t="s">
        <v>149</v>
      </c>
      <c r="G46" s="133"/>
      <c r="H46" s="133"/>
      <c r="I46" s="133"/>
      <c r="J46" s="70" t="s">
        <v>83</v>
      </c>
      <c r="K46" s="71">
        <v>1887.4</v>
      </c>
      <c r="L46" s="134">
        <v>0</v>
      </c>
      <c r="M46" s="134"/>
      <c r="N46" s="134">
        <f t="shared" si="0"/>
        <v>0</v>
      </c>
      <c r="O46" s="134"/>
      <c r="P46" s="134"/>
      <c r="Q46" s="134"/>
      <c r="R46" s="67"/>
    </row>
    <row r="47" spans="2:18" ht="25.5" customHeight="1">
      <c r="B47" s="16"/>
      <c r="C47" s="68">
        <v>32</v>
      </c>
      <c r="D47" s="68" t="s">
        <v>59</v>
      </c>
      <c r="E47" s="69" t="s">
        <v>150</v>
      </c>
      <c r="F47" s="133" t="s">
        <v>151</v>
      </c>
      <c r="G47" s="133"/>
      <c r="H47" s="133"/>
      <c r="I47" s="133"/>
      <c r="J47" s="70" t="s">
        <v>83</v>
      </c>
      <c r="K47" s="71">
        <v>6.7</v>
      </c>
      <c r="L47" s="134">
        <v>0</v>
      </c>
      <c r="M47" s="134"/>
      <c r="N47" s="134">
        <f t="shared" si="0"/>
        <v>0</v>
      </c>
      <c r="O47" s="134"/>
      <c r="P47" s="134"/>
      <c r="Q47" s="134"/>
      <c r="R47" s="67"/>
    </row>
    <row r="48" spans="2:18" ht="25.5" customHeight="1">
      <c r="B48" s="16"/>
      <c r="C48" s="68">
        <v>33</v>
      </c>
      <c r="D48" s="68" t="s">
        <v>59</v>
      </c>
      <c r="E48" s="69" t="s">
        <v>152</v>
      </c>
      <c r="F48" s="133" t="s">
        <v>153</v>
      </c>
      <c r="G48" s="133"/>
      <c r="H48" s="133"/>
      <c r="I48" s="133"/>
      <c r="J48" s="70" t="s">
        <v>83</v>
      </c>
      <c r="K48" s="71">
        <v>943.7</v>
      </c>
      <c r="L48" s="134">
        <v>0</v>
      </c>
      <c r="M48" s="134"/>
      <c r="N48" s="134">
        <f aca="true" t="shared" si="1" ref="N48:N75">K48*L48</f>
        <v>0</v>
      </c>
      <c r="O48" s="134"/>
      <c r="P48" s="134"/>
      <c r="Q48" s="134"/>
      <c r="R48" s="67"/>
    </row>
    <row r="49" spans="2:18" ht="25.5" customHeight="1">
      <c r="B49" s="16"/>
      <c r="C49" s="68">
        <v>34</v>
      </c>
      <c r="D49" s="68" t="s">
        <v>59</v>
      </c>
      <c r="E49" s="69" t="s">
        <v>154</v>
      </c>
      <c r="F49" s="133" t="s">
        <v>155</v>
      </c>
      <c r="G49" s="133"/>
      <c r="H49" s="133"/>
      <c r="I49" s="133"/>
      <c r="J49" s="70" t="s">
        <v>83</v>
      </c>
      <c r="K49" s="71">
        <v>626</v>
      </c>
      <c r="L49" s="134">
        <v>0</v>
      </c>
      <c r="M49" s="134"/>
      <c r="N49" s="134">
        <f t="shared" si="1"/>
        <v>0</v>
      </c>
      <c r="O49" s="134"/>
      <c r="P49" s="134"/>
      <c r="Q49" s="134"/>
      <c r="R49" s="67"/>
    </row>
    <row r="50" spans="2:18" ht="19.5" customHeight="1">
      <c r="B50" s="6"/>
      <c r="C50" s="78">
        <v>35</v>
      </c>
      <c r="D50" s="78" t="s">
        <v>123</v>
      </c>
      <c r="E50" s="79" t="s">
        <v>156</v>
      </c>
      <c r="F50" s="141" t="s">
        <v>157</v>
      </c>
      <c r="G50" s="141"/>
      <c r="H50" s="141"/>
      <c r="I50" s="141"/>
      <c r="J50" s="80" t="s">
        <v>126</v>
      </c>
      <c r="K50" s="81">
        <v>62.6</v>
      </c>
      <c r="L50" s="142">
        <v>0</v>
      </c>
      <c r="M50" s="142"/>
      <c r="N50" s="142">
        <f t="shared" si="1"/>
        <v>0</v>
      </c>
      <c r="O50" s="142"/>
      <c r="P50" s="142"/>
      <c r="Q50" s="142"/>
      <c r="R50" s="67"/>
    </row>
    <row r="51" spans="2:18" ht="20.25" customHeight="1">
      <c r="B51" s="6"/>
      <c r="C51" s="78">
        <v>36</v>
      </c>
      <c r="D51" s="78" t="s">
        <v>123</v>
      </c>
      <c r="E51" s="79" t="s">
        <v>158</v>
      </c>
      <c r="F51" s="141" t="s">
        <v>159</v>
      </c>
      <c r="G51" s="141"/>
      <c r="H51" s="141"/>
      <c r="I51" s="141"/>
      <c r="J51" s="80" t="s">
        <v>83</v>
      </c>
      <c r="K51" s="81">
        <v>657.3</v>
      </c>
      <c r="L51" s="142">
        <v>0</v>
      </c>
      <c r="M51" s="142"/>
      <c r="N51" s="142">
        <f t="shared" si="1"/>
        <v>0</v>
      </c>
      <c r="O51" s="142"/>
      <c r="P51" s="142"/>
      <c r="Q51" s="142"/>
      <c r="R51" s="67"/>
    </row>
    <row r="52" spans="2:18" ht="18.75" customHeight="1">
      <c r="B52" s="6"/>
      <c r="C52" s="78">
        <v>37</v>
      </c>
      <c r="D52" s="78" t="s">
        <v>123</v>
      </c>
      <c r="E52" s="79" t="s">
        <v>160</v>
      </c>
      <c r="F52" s="141" t="s">
        <v>161</v>
      </c>
      <c r="G52" s="141"/>
      <c r="H52" s="141"/>
      <c r="I52" s="141"/>
      <c r="J52" s="80" t="s">
        <v>162</v>
      </c>
      <c r="K52" s="81">
        <v>370</v>
      </c>
      <c r="L52" s="142">
        <v>0</v>
      </c>
      <c r="M52" s="142"/>
      <c r="N52" s="142">
        <f t="shared" si="1"/>
        <v>0</v>
      </c>
      <c r="O52" s="142"/>
      <c r="P52" s="142"/>
      <c r="Q52" s="142"/>
      <c r="R52" s="67"/>
    </row>
    <row r="53" spans="2:18" ht="26.25" customHeight="1">
      <c r="B53" s="6"/>
      <c r="C53" s="68">
        <v>38</v>
      </c>
      <c r="D53" s="68" t="s">
        <v>59</v>
      </c>
      <c r="E53" s="72" t="s">
        <v>163</v>
      </c>
      <c r="F53" s="135" t="s">
        <v>164</v>
      </c>
      <c r="G53" s="135"/>
      <c r="H53" s="135"/>
      <c r="I53" s="135"/>
      <c r="J53" s="70" t="s">
        <v>83</v>
      </c>
      <c r="K53" s="71">
        <v>15.75</v>
      </c>
      <c r="L53" s="134">
        <v>0</v>
      </c>
      <c r="M53" s="134"/>
      <c r="N53" s="134">
        <f t="shared" si="1"/>
        <v>0</v>
      </c>
      <c r="O53" s="134"/>
      <c r="P53" s="134"/>
      <c r="Q53" s="134"/>
      <c r="R53" s="67"/>
    </row>
    <row r="54" spans="2:18" ht="18.75" customHeight="1">
      <c r="B54" s="6"/>
      <c r="C54" s="78">
        <v>39</v>
      </c>
      <c r="D54" s="78" t="s">
        <v>123</v>
      </c>
      <c r="E54" s="79" t="s">
        <v>165</v>
      </c>
      <c r="F54" s="141" t="s">
        <v>166</v>
      </c>
      <c r="G54" s="141"/>
      <c r="H54" s="141"/>
      <c r="I54" s="141"/>
      <c r="J54" s="80" t="s">
        <v>83</v>
      </c>
      <c r="K54" s="81">
        <v>16.223</v>
      </c>
      <c r="L54" s="142">
        <v>0</v>
      </c>
      <c r="M54" s="142"/>
      <c r="N54" s="142">
        <f t="shared" si="1"/>
        <v>0</v>
      </c>
      <c r="O54" s="142"/>
      <c r="P54" s="142"/>
      <c r="Q54" s="142"/>
      <c r="R54" s="67"/>
    </row>
    <row r="55" spans="2:18" ht="25.5" customHeight="1">
      <c r="B55" s="6"/>
      <c r="C55" s="68">
        <v>40</v>
      </c>
      <c r="D55" s="68" t="s">
        <v>59</v>
      </c>
      <c r="E55" s="86" t="s">
        <v>167</v>
      </c>
      <c r="F55" s="133" t="s">
        <v>168</v>
      </c>
      <c r="G55" s="133"/>
      <c r="H55" s="133"/>
      <c r="I55" s="133"/>
      <c r="J55" s="70" t="s">
        <v>162</v>
      </c>
      <c r="K55" s="71">
        <v>4</v>
      </c>
      <c r="L55" s="134">
        <v>0</v>
      </c>
      <c r="M55" s="134"/>
      <c r="N55" s="134">
        <f t="shared" si="1"/>
        <v>0</v>
      </c>
      <c r="O55" s="134"/>
      <c r="P55" s="134"/>
      <c r="Q55" s="134"/>
      <c r="R55" s="87"/>
    </row>
    <row r="56" spans="2:18" ht="25.5" customHeight="1">
      <c r="B56" s="6"/>
      <c r="C56" s="68">
        <v>41</v>
      </c>
      <c r="D56" s="68" t="s">
        <v>59</v>
      </c>
      <c r="E56" s="69" t="s">
        <v>169</v>
      </c>
      <c r="F56" s="133" t="s">
        <v>170</v>
      </c>
      <c r="G56" s="133"/>
      <c r="H56" s="133"/>
      <c r="I56" s="133"/>
      <c r="J56" s="70" t="s">
        <v>83</v>
      </c>
      <c r="K56" s="71">
        <v>1.5</v>
      </c>
      <c r="L56" s="134">
        <v>0</v>
      </c>
      <c r="M56" s="134"/>
      <c r="N56" s="134">
        <f t="shared" si="1"/>
        <v>0</v>
      </c>
      <c r="O56" s="134"/>
      <c r="P56" s="134"/>
      <c r="Q56" s="134"/>
      <c r="R56" s="67"/>
    </row>
    <row r="57" spans="2:18" ht="25.5" customHeight="1">
      <c r="B57" s="6"/>
      <c r="C57" s="68">
        <v>42</v>
      </c>
      <c r="D57" s="68" t="s">
        <v>59</v>
      </c>
      <c r="E57" s="69" t="s">
        <v>171</v>
      </c>
      <c r="F57" s="133" t="s">
        <v>172</v>
      </c>
      <c r="G57" s="133"/>
      <c r="H57" s="133"/>
      <c r="I57" s="133"/>
      <c r="J57" s="70" t="s">
        <v>102</v>
      </c>
      <c r="K57" s="71">
        <v>320.85</v>
      </c>
      <c r="L57" s="134">
        <v>0</v>
      </c>
      <c r="M57" s="134"/>
      <c r="N57" s="134">
        <f t="shared" si="1"/>
        <v>0</v>
      </c>
      <c r="O57" s="134"/>
      <c r="P57" s="134"/>
      <c r="Q57" s="134"/>
      <c r="R57" s="67"/>
    </row>
    <row r="58" spans="2:18" ht="18" customHeight="1">
      <c r="B58" s="6"/>
      <c r="C58" s="78">
        <v>43</v>
      </c>
      <c r="D58" s="78" t="s">
        <v>123</v>
      </c>
      <c r="E58" s="79" t="s">
        <v>173</v>
      </c>
      <c r="F58" s="141" t="s">
        <v>174</v>
      </c>
      <c r="G58" s="141"/>
      <c r="H58" s="141"/>
      <c r="I58" s="141"/>
      <c r="J58" s="80" t="s">
        <v>83</v>
      </c>
      <c r="K58" s="81">
        <v>40.43</v>
      </c>
      <c r="L58" s="142">
        <v>0</v>
      </c>
      <c r="M58" s="142"/>
      <c r="N58" s="142">
        <f t="shared" si="1"/>
        <v>0</v>
      </c>
      <c r="O58" s="142"/>
      <c r="P58" s="142"/>
      <c r="Q58" s="142"/>
      <c r="R58" s="67"/>
    </row>
    <row r="59" spans="2:18" ht="24.75" customHeight="1">
      <c r="B59" s="6"/>
      <c r="C59" s="82">
        <v>44</v>
      </c>
      <c r="D59" s="82" t="s">
        <v>59</v>
      </c>
      <c r="E59" s="83" t="s">
        <v>175</v>
      </c>
      <c r="F59" s="138" t="s">
        <v>176</v>
      </c>
      <c r="G59" s="138"/>
      <c r="H59" s="138"/>
      <c r="I59" s="138"/>
      <c r="J59" s="84" t="s">
        <v>102</v>
      </c>
      <c r="K59" s="85">
        <v>320.85</v>
      </c>
      <c r="L59" s="143">
        <v>0</v>
      </c>
      <c r="M59" s="143"/>
      <c r="N59" s="134">
        <f t="shared" si="1"/>
        <v>0</v>
      </c>
      <c r="O59" s="134"/>
      <c r="P59" s="134"/>
      <c r="Q59" s="134"/>
      <c r="R59" s="67"/>
    </row>
    <row r="60" spans="2:18" ht="18.75" customHeight="1">
      <c r="B60" s="6"/>
      <c r="C60" s="88">
        <v>45</v>
      </c>
      <c r="D60" s="88" t="s">
        <v>123</v>
      </c>
      <c r="E60" s="89" t="s">
        <v>177</v>
      </c>
      <c r="F60" s="144" t="s">
        <v>178</v>
      </c>
      <c r="G60" s="144"/>
      <c r="H60" s="144"/>
      <c r="I60" s="144"/>
      <c r="J60" s="90" t="s">
        <v>162</v>
      </c>
      <c r="K60" s="91">
        <v>152</v>
      </c>
      <c r="L60" s="142">
        <v>0</v>
      </c>
      <c r="M60" s="142"/>
      <c r="N60" s="142">
        <f t="shared" si="1"/>
        <v>0</v>
      </c>
      <c r="O60" s="142"/>
      <c r="P60" s="142"/>
      <c r="Q60" s="142"/>
      <c r="R60" s="67"/>
    </row>
    <row r="61" spans="2:18" ht="19.5" customHeight="1">
      <c r="B61" s="6"/>
      <c r="C61" s="88">
        <v>46</v>
      </c>
      <c r="D61" s="88" t="s">
        <v>123</v>
      </c>
      <c r="E61" s="89" t="s">
        <v>179</v>
      </c>
      <c r="F61" s="144" t="s">
        <v>180</v>
      </c>
      <c r="G61" s="144"/>
      <c r="H61" s="144"/>
      <c r="I61" s="144"/>
      <c r="J61" s="90" t="s">
        <v>162</v>
      </c>
      <c r="K61" s="91">
        <v>17</v>
      </c>
      <c r="L61" s="142">
        <v>0</v>
      </c>
      <c r="M61" s="142"/>
      <c r="N61" s="142">
        <f t="shared" si="1"/>
        <v>0</v>
      </c>
      <c r="O61" s="142"/>
      <c r="P61" s="142"/>
      <c r="Q61" s="142"/>
      <c r="R61" s="67"/>
    </row>
    <row r="62" spans="2:18" ht="18.75" customHeight="1">
      <c r="B62" s="6"/>
      <c r="C62" s="88">
        <v>47</v>
      </c>
      <c r="D62" s="88" t="s">
        <v>123</v>
      </c>
      <c r="E62" s="89" t="s">
        <v>181</v>
      </c>
      <c r="F62" s="144" t="s">
        <v>182</v>
      </c>
      <c r="G62" s="144"/>
      <c r="H62" s="144"/>
      <c r="I62" s="144"/>
      <c r="J62" s="90" t="s">
        <v>162</v>
      </c>
      <c r="K62" s="91">
        <v>156</v>
      </c>
      <c r="L62" s="142">
        <v>0</v>
      </c>
      <c r="M62" s="142"/>
      <c r="N62" s="142">
        <f t="shared" si="1"/>
        <v>0</v>
      </c>
      <c r="O62" s="142"/>
      <c r="P62" s="142"/>
      <c r="Q62" s="142"/>
      <c r="R62" s="67"/>
    </row>
    <row r="63" spans="2:18" ht="25.5" customHeight="1">
      <c r="B63" s="6"/>
      <c r="C63" s="68">
        <v>48</v>
      </c>
      <c r="D63" s="68" t="s">
        <v>59</v>
      </c>
      <c r="E63" s="72" t="s">
        <v>183</v>
      </c>
      <c r="F63" s="135" t="s">
        <v>184</v>
      </c>
      <c r="G63" s="135"/>
      <c r="H63" s="135"/>
      <c r="I63" s="135"/>
      <c r="J63" s="70" t="s">
        <v>102</v>
      </c>
      <c r="K63" s="71">
        <v>192.14999999999998</v>
      </c>
      <c r="L63" s="134">
        <v>0</v>
      </c>
      <c r="M63" s="134"/>
      <c r="N63" s="134">
        <f t="shared" si="1"/>
        <v>0</v>
      </c>
      <c r="O63" s="134"/>
      <c r="P63" s="134"/>
      <c r="Q63" s="134"/>
      <c r="R63" s="67"/>
    </row>
    <row r="64" spans="2:18" ht="19.5" customHeight="1">
      <c r="B64" s="6"/>
      <c r="C64" s="88">
        <v>49</v>
      </c>
      <c r="D64" s="88" t="s">
        <v>123</v>
      </c>
      <c r="E64" s="89" t="s">
        <v>185</v>
      </c>
      <c r="F64" s="144" t="s">
        <v>186</v>
      </c>
      <c r="G64" s="144"/>
      <c r="H64" s="144"/>
      <c r="I64" s="144"/>
      <c r="J64" s="90" t="s">
        <v>162</v>
      </c>
      <c r="K64" s="91">
        <v>195</v>
      </c>
      <c r="L64" s="142">
        <v>0</v>
      </c>
      <c r="M64" s="142"/>
      <c r="N64" s="142">
        <f t="shared" si="1"/>
        <v>0</v>
      </c>
      <c r="O64" s="142"/>
      <c r="P64" s="142"/>
      <c r="Q64" s="142"/>
      <c r="R64" s="67"/>
    </row>
    <row r="65" spans="2:18" ht="25.5" customHeight="1">
      <c r="B65" s="6"/>
      <c r="C65" s="92">
        <v>50</v>
      </c>
      <c r="D65" s="68" t="s">
        <v>59</v>
      </c>
      <c r="E65" s="69" t="s">
        <v>187</v>
      </c>
      <c r="F65" s="133" t="s">
        <v>188</v>
      </c>
      <c r="G65" s="133"/>
      <c r="H65" s="133"/>
      <c r="I65" s="133"/>
      <c r="J65" s="70" t="s">
        <v>109</v>
      </c>
      <c r="K65" s="71">
        <v>25.016</v>
      </c>
      <c r="L65" s="134">
        <v>0</v>
      </c>
      <c r="M65" s="134"/>
      <c r="N65" s="134">
        <f t="shared" si="1"/>
        <v>0</v>
      </c>
      <c r="O65" s="134"/>
      <c r="P65" s="134"/>
      <c r="Q65" s="134"/>
      <c r="R65" s="67"/>
    </row>
    <row r="66" spans="2:18" ht="25.5" customHeight="1">
      <c r="B66" s="6"/>
      <c r="C66" s="92">
        <v>51</v>
      </c>
      <c r="D66" s="68" t="s">
        <v>59</v>
      </c>
      <c r="E66" s="69" t="s">
        <v>189</v>
      </c>
      <c r="F66" s="133" t="s">
        <v>190</v>
      </c>
      <c r="G66" s="133"/>
      <c r="H66" s="133"/>
      <c r="I66" s="133"/>
      <c r="J66" s="70" t="s">
        <v>102</v>
      </c>
      <c r="K66" s="71">
        <v>159.55</v>
      </c>
      <c r="L66" s="134">
        <v>0</v>
      </c>
      <c r="M66" s="134"/>
      <c r="N66" s="134">
        <f t="shared" si="1"/>
        <v>0</v>
      </c>
      <c r="O66" s="134"/>
      <c r="P66" s="134"/>
      <c r="Q66" s="134"/>
      <c r="R66" s="67"/>
    </row>
    <row r="67" spans="2:18" ht="25.5" customHeight="1">
      <c r="B67" s="6"/>
      <c r="C67" s="92">
        <v>52</v>
      </c>
      <c r="D67" s="68" t="s">
        <v>59</v>
      </c>
      <c r="E67" s="72" t="s">
        <v>191</v>
      </c>
      <c r="F67" s="135" t="s">
        <v>192</v>
      </c>
      <c r="G67" s="135"/>
      <c r="H67" s="135"/>
      <c r="I67" s="135"/>
      <c r="J67" s="73" t="s">
        <v>102</v>
      </c>
      <c r="K67" s="74">
        <v>159.55</v>
      </c>
      <c r="L67" s="134">
        <v>0</v>
      </c>
      <c r="M67" s="134"/>
      <c r="N67" s="137">
        <f t="shared" si="1"/>
        <v>0</v>
      </c>
      <c r="O67" s="137"/>
      <c r="P67" s="137"/>
      <c r="Q67" s="137"/>
      <c r="R67" s="67"/>
    </row>
    <row r="68" spans="2:18" ht="19.5" customHeight="1">
      <c r="B68" s="6"/>
      <c r="C68" s="92">
        <v>53</v>
      </c>
      <c r="D68" s="68" t="s">
        <v>59</v>
      </c>
      <c r="E68" s="69" t="s">
        <v>193</v>
      </c>
      <c r="F68" s="133" t="s">
        <v>194</v>
      </c>
      <c r="G68" s="133"/>
      <c r="H68" s="133"/>
      <c r="I68" s="133"/>
      <c r="J68" s="70" t="s">
        <v>102</v>
      </c>
      <c r="K68" s="71">
        <v>208.40000000000003</v>
      </c>
      <c r="L68" s="134">
        <v>0</v>
      </c>
      <c r="M68" s="134"/>
      <c r="N68" s="134">
        <f t="shared" si="1"/>
        <v>0</v>
      </c>
      <c r="O68" s="134"/>
      <c r="P68" s="134"/>
      <c r="Q68" s="134"/>
      <c r="R68" s="67"/>
    </row>
    <row r="69" spans="2:18" ht="25.5" customHeight="1">
      <c r="B69" s="6"/>
      <c r="C69" s="92">
        <v>54</v>
      </c>
      <c r="D69" s="68" t="s">
        <v>59</v>
      </c>
      <c r="E69" s="69" t="s">
        <v>195</v>
      </c>
      <c r="F69" s="133" t="s">
        <v>196</v>
      </c>
      <c r="G69" s="133"/>
      <c r="H69" s="133"/>
      <c r="I69" s="133"/>
      <c r="J69" s="70" t="s">
        <v>83</v>
      </c>
      <c r="K69" s="71">
        <v>2799.06</v>
      </c>
      <c r="L69" s="134">
        <v>0</v>
      </c>
      <c r="M69" s="134"/>
      <c r="N69" s="134">
        <f t="shared" si="1"/>
        <v>0</v>
      </c>
      <c r="O69" s="134"/>
      <c r="P69" s="134"/>
      <c r="Q69" s="134"/>
      <c r="R69" s="67"/>
    </row>
    <row r="70" spans="2:18" ht="18" customHeight="1">
      <c r="B70" s="6"/>
      <c r="C70" s="92">
        <v>55</v>
      </c>
      <c r="D70" s="68" t="s">
        <v>59</v>
      </c>
      <c r="E70" s="69" t="s">
        <v>197</v>
      </c>
      <c r="F70" s="133" t="s">
        <v>198</v>
      </c>
      <c r="G70" s="133"/>
      <c r="H70" s="133"/>
      <c r="I70" s="133"/>
      <c r="J70" s="70" t="s">
        <v>126</v>
      </c>
      <c r="K70" s="71">
        <v>725.917</v>
      </c>
      <c r="L70" s="134">
        <v>0</v>
      </c>
      <c r="M70" s="134"/>
      <c r="N70" s="134">
        <f t="shared" si="1"/>
        <v>0</v>
      </c>
      <c r="O70" s="134"/>
      <c r="P70" s="134"/>
      <c r="Q70" s="134"/>
      <c r="R70" s="67"/>
    </row>
    <row r="71" spans="2:18" ht="18" customHeight="1">
      <c r="B71" s="6"/>
      <c r="C71" s="92">
        <v>56</v>
      </c>
      <c r="D71" s="68" t="s">
        <v>59</v>
      </c>
      <c r="E71" s="69" t="s">
        <v>199</v>
      </c>
      <c r="F71" s="133" t="s">
        <v>200</v>
      </c>
      <c r="G71" s="133"/>
      <c r="H71" s="133"/>
      <c r="I71" s="133"/>
      <c r="J71" s="70" t="s">
        <v>126</v>
      </c>
      <c r="K71" s="71">
        <v>10162.838</v>
      </c>
      <c r="L71" s="134">
        <v>0</v>
      </c>
      <c r="M71" s="134"/>
      <c r="N71" s="134">
        <f t="shared" si="1"/>
        <v>0</v>
      </c>
      <c r="O71" s="134"/>
      <c r="P71" s="134"/>
      <c r="Q71" s="134"/>
      <c r="R71" s="67"/>
    </row>
    <row r="72" spans="2:18" ht="19.5" customHeight="1">
      <c r="B72" s="6"/>
      <c r="C72" s="92">
        <v>57</v>
      </c>
      <c r="D72" s="68" t="s">
        <v>59</v>
      </c>
      <c r="E72" s="69" t="s">
        <v>201</v>
      </c>
      <c r="F72" s="133" t="s">
        <v>202</v>
      </c>
      <c r="G72" s="133"/>
      <c r="H72" s="133"/>
      <c r="I72" s="133"/>
      <c r="J72" s="70" t="s">
        <v>126</v>
      </c>
      <c r="K72" s="71">
        <v>468.373</v>
      </c>
      <c r="L72" s="134">
        <v>0</v>
      </c>
      <c r="M72" s="134"/>
      <c r="N72" s="134">
        <f t="shared" si="1"/>
        <v>0</v>
      </c>
      <c r="O72" s="134"/>
      <c r="P72" s="134"/>
      <c r="Q72" s="134"/>
      <c r="R72" s="93"/>
    </row>
    <row r="73" spans="2:18" ht="18" customHeight="1">
      <c r="B73" s="6"/>
      <c r="C73" s="92">
        <v>58</v>
      </c>
      <c r="D73" s="68" t="s">
        <v>59</v>
      </c>
      <c r="E73" s="69" t="s">
        <v>203</v>
      </c>
      <c r="F73" s="133" t="s">
        <v>204</v>
      </c>
      <c r="G73" s="133"/>
      <c r="H73" s="133"/>
      <c r="I73" s="133"/>
      <c r="J73" s="70" t="s">
        <v>126</v>
      </c>
      <c r="K73" s="71">
        <v>385.458</v>
      </c>
      <c r="L73" s="134">
        <v>0</v>
      </c>
      <c r="M73" s="134"/>
      <c r="N73" s="134">
        <f t="shared" si="1"/>
        <v>0</v>
      </c>
      <c r="O73" s="134"/>
      <c r="P73" s="134"/>
      <c r="Q73" s="134"/>
      <c r="R73" s="93"/>
    </row>
    <row r="74" spans="2:18" ht="25.5" customHeight="1">
      <c r="B74" s="6"/>
      <c r="C74" s="92">
        <v>59</v>
      </c>
      <c r="D74" s="68" t="s">
        <v>59</v>
      </c>
      <c r="E74" s="69" t="s">
        <v>205</v>
      </c>
      <c r="F74" s="133" t="s">
        <v>206</v>
      </c>
      <c r="G74" s="133"/>
      <c r="H74" s="133"/>
      <c r="I74" s="133"/>
      <c r="J74" s="70" t="s">
        <v>126</v>
      </c>
      <c r="K74" s="71">
        <v>340.46</v>
      </c>
      <c r="L74" s="134">
        <v>0</v>
      </c>
      <c r="M74" s="134"/>
      <c r="N74" s="134">
        <f t="shared" si="1"/>
        <v>0</v>
      </c>
      <c r="O74" s="134"/>
      <c r="P74" s="134"/>
      <c r="Q74" s="134"/>
      <c r="R74" s="93"/>
    </row>
    <row r="75" spans="2:18" ht="25.5" customHeight="1">
      <c r="B75" s="6"/>
      <c r="C75" s="92">
        <v>60</v>
      </c>
      <c r="D75" s="68" t="s">
        <v>59</v>
      </c>
      <c r="E75" s="69" t="s">
        <v>207</v>
      </c>
      <c r="F75" s="133" t="s">
        <v>208</v>
      </c>
      <c r="G75" s="133"/>
      <c r="H75" s="133"/>
      <c r="I75" s="133"/>
      <c r="J75" s="70" t="s">
        <v>126</v>
      </c>
      <c r="K75" s="71">
        <v>1208.654</v>
      </c>
      <c r="L75" s="134">
        <v>0</v>
      </c>
      <c r="M75" s="134"/>
      <c r="N75" s="134">
        <f t="shared" si="1"/>
        <v>0</v>
      </c>
      <c r="O75" s="134"/>
      <c r="P75" s="134"/>
      <c r="Q75" s="134"/>
      <c r="R75" s="93"/>
    </row>
    <row r="76" spans="2:18" ht="9" customHeight="1">
      <c r="B76" s="94"/>
      <c r="C76" s="95"/>
      <c r="D76" s="95"/>
      <c r="E76" s="96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7"/>
    </row>
    <row r="77" spans="3:18" ht="14.25" customHeight="1">
      <c r="C77" s="98"/>
      <c r="D77" s="98"/>
      <c r="E77" s="99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3:18" ht="14.25" customHeight="1">
      <c r="C78" s="98"/>
      <c r="D78" s="98"/>
      <c r="E78" s="99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3:18" ht="14.25" customHeight="1">
      <c r="C79" s="98"/>
      <c r="D79" s="98"/>
      <c r="E79" s="99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3:18" ht="14.25" customHeight="1">
      <c r="C80" s="98"/>
      <c r="D80" s="98"/>
      <c r="E80" s="99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3:18" ht="14.25" customHeight="1">
      <c r="C81" s="98"/>
      <c r="D81" s="98"/>
      <c r="E81" s="99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ht="14.25" customHeight="1">
      <c r="R82" s="98"/>
    </row>
    <row r="83" ht="14.25" customHeight="1">
      <c r="R83" s="98"/>
    </row>
    <row r="84" ht="14.25" customHeight="1">
      <c r="R84" s="98"/>
    </row>
  </sheetData>
  <sheetProtection selectLockedCells="1" selectUnlockedCells="1"/>
  <mergeCells count="190">
    <mergeCell ref="F75:I75"/>
    <mergeCell ref="L75:M75"/>
    <mergeCell ref="N75:Q75"/>
    <mergeCell ref="F73:I73"/>
    <mergeCell ref="L73:M73"/>
    <mergeCell ref="N73:Q73"/>
    <mergeCell ref="F74:I74"/>
    <mergeCell ref="L74:M74"/>
    <mergeCell ref="N74:Q74"/>
    <mergeCell ref="F71:I71"/>
    <mergeCell ref="L71:M71"/>
    <mergeCell ref="N71:Q71"/>
    <mergeCell ref="F72:I72"/>
    <mergeCell ref="L72:M72"/>
    <mergeCell ref="N72:Q72"/>
    <mergeCell ref="F69:I69"/>
    <mergeCell ref="L69:M69"/>
    <mergeCell ref="N69:Q69"/>
    <mergeCell ref="F70:I70"/>
    <mergeCell ref="L70:M70"/>
    <mergeCell ref="N70:Q70"/>
    <mergeCell ref="F67:I67"/>
    <mergeCell ref="L67:M67"/>
    <mergeCell ref="N67:Q67"/>
    <mergeCell ref="F68:I68"/>
    <mergeCell ref="L68:M68"/>
    <mergeCell ref="N68:Q68"/>
    <mergeCell ref="F65:I65"/>
    <mergeCell ref="L65:M65"/>
    <mergeCell ref="N65:Q65"/>
    <mergeCell ref="F66:I66"/>
    <mergeCell ref="L66:M66"/>
    <mergeCell ref="N66:Q66"/>
    <mergeCell ref="F63:I63"/>
    <mergeCell ref="L63:M63"/>
    <mergeCell ref="N63:Q63"/>
    <mergeCell ref="F64:I64"/>
    <mergeCell ref="L64:M64"/>
    <mergeCell ref="N64:Q64"/>
    <mergeCell ref="F61:I61"/>
    <mergeCell ref="L61:M61"/>
    <mergeCell ref="N61:Q61"/>
    <mergeCell ref="F62:I62"/>
    <mergeCell ref="L62:M62"/>
    <mergeCell ref="N62:Q62"/>
    <mergeCell ref="F59:I59"/>
    <mergeCell ref="L59:M59"/>
    <mergeCell ref="N59:Q59"/>
    <mergeCell ref="F60:I60"/>
    <mergeCell ref="L60:M60"/>
    <mergeCell ref="N60:Q60"/>
    <mergeCell ref="F57:I57"/>
    <mergeCell ref="L57:M57"/>
    <mergeCell ref="N57:Q57"/>
    <mergeCell ref="F58:I58"/>
    <mergeCell ref="L58:M58"/>
    <mergeCell ref="N58:Q58"/>
    <mergeCell ref="F55:I55"/>
    <mergeCell ref="L55:M55"/>
    <mergeCell ref="N55:Q55"/>
    <mergeCell ref="F56:I56"/>
    <mergeCell ref="L56:M56"/>
    <mergeCell ref="N56:Q56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49:I49"/>
    <mergeCell ref="L49:M49"/>
    <mergeCell ref="N49:Q49"/>
    <mergeCell ref="F50:I50"/>
    <mergeCell ref="L50:M50"/>
    <mergeCell ref="N50:Q50"/>
    <mergeCell ref="F47:I47"/>
    <mergeCell ref="L47:M47"/>
    <mergeCell ref="N47:Q47"/>
    <mergeCell ref="F48:I48"/>
    <mergeCell ref="L48:M48"/>
    <mergeCell ref="N48:Q48"/>
    <mergeCell ref="F45:I45"/>
    <mergeCell ref="L45:M45"/>
    <mergeCell ref="N45:Q45"/>
    <mergeCell ref="F46:I46"/>
    <mergeCell ref="L46:M46"/>
    <mergeCell ref="N46:Q46"/>
    <mergeCell ref="F43:I43"/>
    <mergeCell ref="L43:M43"/>
    <mergeCell ref="N43:Q43"/>
    <mergeCell ref="F44:I44"/>
    <mergeCell ref="L44:M44"/>
    <mergeCell ref="N44:Q44"/>
    <mergeCell ref="F41:I41"/>
    <mergeCell ref="L41:M41"/>
    <mergeCell ref="N41:Q41"/>
    <mergeCell ref="F42:I42"/>
    <mergeCell ref="L42:M42"/>
    <mergeCell ref="N42:Q42"/>
    <mergeCell ref="F39:I39"/>
    <mergeCell ref="L39:M39"/>
    <mergeCell ref="N39:Q39"/>
    <mergeCell ref="F40:I40"/>
    <mergeCell ref="L40:M40"/>
    <mergeCell ref="N40:Q40"/>
    <mergeCell ref="F37:I37"/>
    <mergeCell ref="L37:M37"/>
    <mergeCell ref="N37:Q37"/>
    <mergeCell ref="F38:I38"/>
    <mergeCell ref="L38:M38"/>
    <mergeCell ref="N38:Q38"/>
    <mergeCell ref="F35:I35"/>
    <mergeCell ref="L35:M35"/>
    <mergeCell ref="N35:Q35"/>
    <mergeCell ref="F36:I36"/>
    <mergeCell ref="L36:M36"/>
    <mergeCell ref="N36:Q36"/>
    <mergeCell ref="F33:I33"/>
    <mergeCell ref="L33:M33"/>
    <mergeCell ref="N33:Q33"/>
    <mergeCell ref="F34:I34"/>
    <mergeCell ref="L34:M34"/>
    <mergeCell ref="N34:Q34"/>
    <mergeCell ref="F31:I31"/>
    <mergeCell ref="L31:M31"/>
    <mergeCell ref="N31:Q31"/>
    <mergeCell ref="F32:I32"/>
    <mergeCell ref="L32:M32"/>
    <mergeCell ref="N32:Q32"/>
    <mergeCell ref="F29:I29"/>
    <mergeCell ref="L29:M29"/>
    <mergeCell ref="N29:Q29"/>
    <mergeCell ref="F30:I30"/>
    <mergeCell ref="L30:M30"/>
    <mergeCell ref="N30:Q30"/>
    <mergeCell ref="F27:I27"/>
    <mergeCell ref="L27:M27"/>
    <mergeCell ref="N27:Q27"/>
    <mergeCell ref="F28:I28"/>
    <mergeCell ref="L28:M28"/>
    <mergeCell ref="N28:Q28"/>
    <mergeCell ref="F25:I25"/>
    <mergeCell ref="L25:M25"/>
    <mergeCell ref="N25:Q25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3:I13"/>
    <mergeCell ref="L13:M13"/>
    <mergeCell ref="N13:Q13"/>
    <mergeCell ref="N15:Q15"/>
    <mergeCell ref="F16:I16"/>
    <mergeCell ref="L16:M16"/>
    <mergeCell ref="N16:Q16"/>
    <mergeCell ref="C3:Q3"/>
    <mergeCell ref="F5:P5"/>
    <mergeCell ref="F6:P6"/>
    <mergeCell ref="M8:N8"/>
    <mergeCell ref="M10:Q10"/>
    <mergeCell ref="M11:Q11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GridLines="0" zoomScale="118" zoomScaleNormal="118" zoomScalePageLayoutView="0" workbookViewId="0" topLeftCell="A1">
      <selection activeCell="F6" sqref="F6:P6"/>
    </sheetView>
  </sheetViews>
  <sheetFormatPr defaultColWidth="16" defaultRowHeight="14.2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1" customWidth="1"/>
    <col min="6" max="7" width="11.16015625" style="1" customWidth="1"/>
    <col min="8" max="8" width="12.5" style="1" customWidth="1"/>
    <col min="9" max="9" width="27.332031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66015625" style="1" customWidth="1"/>
    <col min="17" max="17" width="4.66015625" style="1" customWidth="1"/>
    <col min="18" max="18" width="1.66796875" style="1" customWidth="1"/>
    <col min="19" max="19" width="3.83203125" style="0" customWidth="1"/>
  </cols>
  <sheetData>
    <row r="2" spans="2:18" s="15" customFormat="1" ht="7.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7.5" customHeight="1">
      <c r="B3" s="16"/>
      <c r="C3" s="113" t="s">
        <v>48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7"/>
    </row>
    <row r="4" spans="2:18" s="15" customFormat="1" ht="7.5" customHeight="1">
      <c r="B4" s="16"/>
      <c r="R4" s="17"/>
    </row>
    <row r="5" spans="2:18" s="15" customFormat="1" ht="15" customHeight="1">
      <c r="B5" s="16"/>
      <c r="C5" s="8" t="s">
        <v>1</v>
      </c>
      <c r="F5" s="121" t="s">
        <v>266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R5" s="17"/>
    </row>
    <row r="6" spans="2:18" s="15" customFormat="1" ht="15" customHeight="1">
      <c r="B6" s="16"/>
      <c r="C6" s="8" t="s">
        <v>49</v>
      </c>
      <c r="F6" s="121" t="s">
        <v>44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R6" s="17"/>
    </row>
    <row r="7" spans="2:18" s="15" customFormat="1" ht="7.5" customHeight="1">
      <c r="B7" s="16"/>
      <c r="R7" s="17"/>
    </row>
    <row r="8" spans="2:18" s="15" customFormat="1" ht="18.75" customHeight="1">
      <c r="B8" s="16"/>
      <c r="C8" s="10" t="s">
        <v>2</v>
      </c>
      <c r="F8" s="11" t="s">
        <v>3</v>
      </c>
      <c r="K8" s="10" t="s">
        <v>4</v>
      </c>
      <c r="M8" s="114" t="s">
        <v>5</v>
      </c>
      <c r="N8" s="114"/>
      <c r="O8" s="12"/>
      <c r="P8" s="12"/>
      <c r="R8" s="17"/>
    </row>
    <row r="9" spans="2:18" s="15" customFormat="1" ht="7.5" customHeight="1">
      <c r="B9" s="16"/>
      <c r="R9" s="17"/>
    </row>
    <row r="10" spans="2:18" s="15" customFormat="1" ht="15.75" customHeight="1">
      <c r="B10" s="16"/>
      <c r="C10" s="10" t="s">
        <v>6</v>
      </c>
      <c r="F10" s="11" t="s">
        <v>9</v>
      </c>
      <c r="K10" s="10" t="s">
        <v>13</v>
      </c>
      <c r="M10" s="122"/>
      <c r="N10" s="122"/>
      <c r="O10" s="122"/>
      <c r="P10" s="122"/>
      <c r="Q10" s="122"/>
      <c r="R10" s="17"/>
    </row>
    <row r="11" spans="2:18" s="15" customFormat="1" ht="15" customHeight="1">
      <c r="B11" s="16"/>
      <c r="C11" s="10" t="s">
        <v>12</v>
      </c>
      <c r="F11" s="11"/>
      <c r="K11" s="10" t="s">
        <v>15</v>
      </c>
      <c r="M11" s="122"/>
      <c r="N11" s="122"/>
      <c r="O11" s="122"/>
      <c r="P11" s="122"/>
      <c r="Q11" s="122"/>
      <c r="R11" s="17"/>
    </row>
    <row r="12" spans="2:18" s="15" customFormat="1" ht="11.25" customHeight="1">
      <c r="B12" s="16"/>
      <c r="R12" s="17"/>
    </row>
    <row r="13" spans="2:18" s="58" customFormat="1" ht="30" customHeight="1">
      <c r="B13" s="59"/>
      <c r="C13" s="60" t="s">
        <v>50</v>
      </c>
      <c r="D13" s="61" t="s">
        <v>51</v>
      </c>
      <c r="E13" s="61" t="s">
        <v>36</v>
      </c>
      <c r="F13" s="130" t="s">
        <v>52</v>
      </c>
      <c r="G13" s="130"/>
      <c r="H13" s="130"/>
      <c r="I13" s="130"/>
      <c r="J13" s="61" t="s">
        <v>53</v>
      </c>
      <c r="K13" s="61" t="s">
        <v>54</v>
      </c>
      <c r="L13" s="130" t="s">
        <v>55</v>
      </c>
      <c r="M13" s="130"/>
      <c r="N13" s="131" t="s">
        <v>56</v>
      </c>
      <c r="O13" s="131"/>
      <c r="P13" s="131"/>
      <c r="Q13" s="131"/>
      <c r="R13" s="62"/>
    </row>
    <row r="14" spans="2:18" s="58" customFormat="1" ht="8.25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30" customHeight="1">
      <c r="B15" s="16"/>
      <c r="C15" s="47" t="s">
        <v>57</v>
      </c>
      <c r="N15" s="132">
        <f>SUM(N16:N53)</f>
        <v>0</v>
      </c>
      <c r="O15" s="132"/>
      <c r="P15" s="132"/>
      <c r="Q15" s="132"/>
      <c r="R15" s="17"/>
    </row>
    <row r="16" spans="2:18" s="15" customFormat="1" ht="18" customHeight="1">
      <c r="B16" s="16"/>
      <c r="C16" s="68">
        <v>1</v>
      </c>
      <c r="D16" s="68" t="s">
        <v>59</v>
      </c>
      <c r="E16" s="69" t="s">
        <v>64</v>
      </c>
      <c r="F16" s="133" t="s">
        <v>65</v>
      </c>
      <c r="G16" s="133"/>
      <c r="H16" s="133"/>
      <c r="I16" s="133"/>
      <c r="J16" s="70" t="s">
        <v>62</v>
      </c>
      <c r="K16" s="71">
        <v>1</v>
      </c>
      <c r="L16" s="134">
        <v>0</v>
      </c>
      <c r="M16" s="134"/>
      <c r="N16" s="134">
        <f aca="true" t="shared" si="0" ref="N16:N53">K16*L16</f>
        <v>0</v>
      </c>
      <c r="O16" s="134"/>
      <c r="P16" s="134"/>
      <c r="Q16" s="134"/>
      <c r="R16" s="17"/>
    </row>
    <row r="17" spans="2:18" s="15" customFormat="1" ht="18" customHeight="1">
      <c r="B17" s="16"/>
      <c r="C17" s="68">
        <v>2</v>
      </c>
      <c r="D17" s="68" t="s">
        <v>59</v>
      </c>
      <c r="E17" s="69" t="s">
        <v>67</v>
      </c>
      <c r="F17" s="133" t="s">
        <v>68</v>
      </c>
      <c r="G17" s="133"/>
      <c r="H17" s="133"/>
      <c r="I17" s="133"/>
      <c r="J17" s="70" t="s">
        <v>62</v>
      </c>
      <c r="K17" s="71">
        <v>1</v>
      </c>
      <c r="L17" s="134">
        <v>0</v>
      </c>
      <c r="M17" s="134"/>
      <c r="N17" s="134">
        <f t="shared" si="0"/>
        <v>0</v>
      </c>
      <c r="O17" s="134"/>
      <c r="P17" s="134"/>
      <c r="Q17" s="134"/>
      <c r="R17" s="17"/>
    </row>
    <row r="18" spans="2:18" s="15" customFormat="1" ht="18" customHeight="1">
      <c r="B18" s="16"/>
      <c r="C18" s="68">
        <v>3</v>
      </c>
      <c r="D18" s="68" t="s">
        <v>59</v>
      </c>
      <c r="E18" s="69" t="s">
        <v>70</v>
      </c>
      <c r="F18" s="133" t="s">
        <v>71</v>
      </c>
      <c r="G18" s="133"/>
      <c r="H18" s="133"/>
      <c r="I18" s="133"/>
      <c r="J18" s="70" t="s">
        <v>72</v>
      </c>
      <c r="K18" s="71">
        <v>0.215</v>
      </c>
      <c r="L18" s="134">
        <v>0</v>
      </c>
      <c r="M18" s="134"/>
      <c r="N18" s="134">
        <f t="shared" si="0"/>
        <v>0</v>
      </c>
      <c r="O18" s="134"/>
      <c r="P18" s="134"/>
      <c r="Q18" s="134"/>
      <c r="R18" s="17"/>
    </row>
    <row r="19" spans="2:18" s="15" customFormat="1" ht="25.5" customHeight="1">
      <c r="B19" s="16"/>
      <c r="C19" s="68">
        <v>4</v>
      </c>
      <c r="D19" s="68" t="s">
        <v>59</v>
      </c>
      <c r="E19" s="69" t="s">
        <v>81</v>
      </c>
      <c r="F19" s="133" t="s">
        <v>82</v>
      </c>
      <c r="G19" s="133"/>
      <c r="H19" s="133"/>
      <c r="I19" s="133"/>
      <c r="J19" s="70" t="s">
        <v>83</v>
      </c>
      <c r="K19" s="71">
        <v>284.8</v>
      </c>
      <c r="L19" s="134">
        <v>0</v>
      </c>
      <c r="M19" s="134"/>
      <c r="N19" s="134">
        <f t="shared" si="0"/>
        <v>0</v>
      </c>
      <c r="O19" s="134"/>
      <c r="P19" s="134"/>
      <c r="Q19" s="134"/>
      <c r="R19" s="17"/>
    </row>
    <row r="20" spans="2:18" s="15" customFormat="1" ht="18" customHeight="1">
      <c r="B20" s="16"/>
      <c r="C20" s="68">
        <v>5</v>
      </c>
      <c r="D20" s="68" t="s">
        <v>59</v>
      </c>
      <c r="E20" s="72" t="s">
        <v>209</v>
      </c>
      <c r="F20" s="135" t="s">
        <v>210</v>
      </c>
      <c r="G20" s="135"/>
      <c r="H20" s="135"/>
      <c r="I20" s="135"/>
      <c r="J20" s="70" t="s">
        <v>83</v>
      </c>
      <c r="K20" s="100">
        <v>9.5</v>
      </c>
      <c r="L20" s="136">
        <v>0</v>
      </c>
      <c r="M20" s="136"/>
      <c r="N20" s="136">
        <f t="shared" si="0"/>
        <v>0</v>
      </c>
      <c r="O20" s="136"/>
      <c r="P20" s="136"/>
      <c r="Q20" s="136"/>
      <c r="R20" s="17"/>
    </row>
    <row r="21" spans="2:18" s="15" customFormat="1" ht="25.5" customHeight="1">
      <c r="B21" s="16"/>
      <c r="C21" s="68">
        <v>6</v>
      </c>
      <c r="D21" s="68" t="s">
        <v>59</v>
      </c>
      <c r="E21" s="72" t="s">
        <v>85</v>
      </c>
      <c r="F21" s="135" t="s">
        <v>86</v>
      </c>
      <c r="G21" s="135"/>
      <c r="H21" s="135"/>
      <c r="I21" s="135"/>
      <c r="J21" s="70" t="s">
        <v>83</v>
      </c>
      <c r="K21" s="100">
        <v>4.4</v>
      </c>
      <c r="L21" s="136">
        <v>0</v>
      </c>
      <c r="M21" s="136"/>
      <c r="N21" s="136">
        <f t="shared" si="0"/>
        <v>0</v>
      </c>
      <c r="O21" s="136"/>
      <c r="P21" s="136"/>
      <c r="Q21" s="136"/>
      <c r="R21" s="17"/>
    </row>
    <row r="22" spans="2:18" s="15" customFormat="1" ht="18" customHeight="1">
      <c r="B22" s="16"/>
      <c r="C22" s="68">
        <v>7</v>
      </c>
      <c r="D22" s="68" t="s">
        <v>59</v>
      </c>
      <c r="E22" s="72" t="s">
        <v>88</v>
      </c>
      <c r="F22" s="135" t="s">
        <v>89</v>
      </c>
      <c r="G22" s="135"/>
      <c r="H22" s="135"/>
      <c r="I22" s="135"/>
      <c r="J22" s="70" t="s">
        <v>83</v>
      </c>
      <c r="K22" s="100">
        <v>4.4</v>
      </c>
      <c r="L22" s="136">
        <v>0</v>
      </c>
      <c r="M22" s="136"/>
      <c r="N22" s="136">
        <f t="shared" si="0"/>
        <v>0</v>
      </c>
      <c r="O22" s="136"/>
      <c r="P22" s="136"/>
      <c r="Q22" s="136"/>
      <c r="R22" s="17"/>
    </row>
    <row r="23" spans="2:18" s="15" customFormat="1" ht="18" customHeight="1">
      <c r="B23" s="16"/>
      <c r="C23" s="68">
        <v>8</v>
      </c>
      <c r="D23" s="68" t="s">
        <v>59</v>
      </c>
      <c r="E23" s="72" t="s">
        <v>91</v>
      </c>
      <c r="F23" s="135" t="s">
        <v>92</v>
      </c>
      <c r="G23" s="135"/>
      <c r="H23" s="135"/>
      <c r="I23" s="135"/>
      <c r="J23" s="70" t="s">
        <v>83</v>
      </c>
      <c r="K23" s="100">
        <v>4.4</v>
      </c>
      <c r="L23" s="136">
        <v>0</v>
      </c>
      <c r="M23" s="136"/>
      <c r="N23" s="136">
        <f t="shared" si="0"/>
        <v>0</v>
      </c>
      <c r="O23" s="136"/>
      <c r="P23" s="136"/>
      <c r="Q23" s="136"/>
      <c r="R23" s="17"/>
    </row>
    <row r="24" spans="1:18" s="15" customFormat="1" ht="18" customHeight="1">
      <c r="A24" s="1"/>
      <c r="B24" s="16"/>
      <c r="C24" s="68">
        <v>9</v>
      </c>
      <c r="D24" s="68" t="s">
        <v>59</v>
      </c>
      <c r="E24" s="72" t="s">
        <v>104</v>
      </c>
      <c r="F24" s="135" t="s">
        <v>105</v>
      </c>
      <c r="G24" s="135"/>
      <c r="H24" s="135"/>
      <c r="I24" s="135"/>
      <c r="J24" s="70" t="s">
        <v>102</v>
      </c>
      <c r="K24" s="100">
        <v>126.25</v>
      </c>
      <c r="L24" s="136">
        <v>0</v>
      </c>
      <c r="M24" s="136"/>
      <c r="N24" s="136">
        <f t="shared" si="0"/>
        <v>0</v>
      </c>
      <c r="O24" s="136"/>
      <c r="P24" s="136"/>
      <c r="Q24" s="136"/>
      <c r="R24" s="17"/>
    </row>
    <row r="25" spans="2:18" s="15" customFormat="1" ht="25.5" customHeight="1">
      <c r="B25" s="16"/>
      <c r="C25" s="68">
        <v>10</v>
      </c>
      <c r="D25" s="68" t="s">
        <v>59</v>
      </c>
      <c r="E25" s="69" t="s">
        <v>107</v>
      </c>
      <c r="F25" s="133" t="s">
        <v>108</v>
      </c>
      <c r="G25" s="133"/>
      <c r="H25" s="133"/>
      <c r="I25" s="133"/>
      <c r="J25" s="70" t="s">
        <v>109</v>
      </c>
      <c r="K25" s="71">
        <v>1.5</v>
      </c>
      <c r="L25" s="134">
        <v>0</v>
      </c>
      <c r="M25" s="134"/>
      <c r="N25" s="134">
        <f t="shared" si="0"/>
        <v>0</v>
      </c>
      <c r="O25" s="134"/>
      <c r="P25" s="134"/>
      <c r="Q25" s="134"/>
      <c r="R25" s="17"/>
    </row>
    <row r="26" spans="2:18" s="15" customFormat="1" ht="35.25" customHeight="1">
      <c r="B26" s="16"/>
      <c r="C26" s="68">
        <v>11</v>
      </c>
      <c r="D26" s="68" t="s">
        <v>59</v>
      </c>
      <c r="E26" s="101" t="s">
        <v>111</v>
      </c>
      <c r="F26" s="145" t="s">
        <v>112</v>
      </c>
      <c r="G26" s="145"/>
      <c r="H26" s="145"/>
      <c r="I26" s="145"/>
      <c r="J26" s="102"/>
      <c r="K26" s="103">
        <v>136.85000000000002</v>
      </c>
      <c r="L26" s="137">
        <v>0</v>
      </c>
      <c r="M26" s="137"/>
      <c r="N26" s="134">
        <f t="shared" si="0"/>
        <v>0</v>
      </c>
      <c r="O26" s="134"/>
      <c r="P26" s="134"/>
      <c r="Q26" s="134"/>
      <c r="R26" s="17"/>
    </row>
    <row r="27" spans="2:18" s="15" customFormat="1" ht="18" customHeight="1">
      <c r="B27" s="16"/>
      <c r="C27" s="68">
        <v>12</v>
      </c>
      <c r="D27" s="68" t="s">
        <v>59</v>
      </c>
      <c r="E27" s="104" t="s">
        <v>114</v>
      </c>
      <c r="F27" s="138" t="s">
        <v>115</v>
      </c>
      <c r="G27" s="138"/>
      <c r="H27" s="138"/>
      <c r="I27" s="138"/>
      <c r="J27" s="70" t="s">
        <v>109</v>
      </c>
      <c r="K27" s="71">
        <v>6.313</v>
      </c>
      <c r="L27" s="134">
        <v>0</v>
      </c>
      <c r="M27" s="134"/>
      <c r="N27" s="136">
        <f t="shared" si="0"/>
        <v>0</v>
      </c>
      <c r="O27" s="136"/>
      <c r="P27" s="136"/>
      <c r="Q27" s="136"/>
      <c r="R27" s="17"/>
    </row>
    <row r="28" spans="2:18" s="15" customFormat="1" ht="25.5" customHeight="1">
      <c r="B28" s="16"/>
      <c r="C28" s="68">
        <v>13</v>
      </c>
      <c r="D28" s="105" t="s">
        <v>59</v>
      </c>
      <c r="E28" s="104" t="s">
        <v>121</v>
      </c>
      <c r="F28" s="146" t="s">
        <v>122</v>
      </c>
      <c r="G28" s="146"/>
      <c r="H28" s="146"/>
      <c r="I28" s="146"/>
      <c r="J28" s="106" t="s">
        <v>83</v>
      </c>
      <c r="K28" s="107">
        <v>101.4</v>
      </c>
      <c r="L28" s="140">
        <v>0</v>
      </c>
      <c r="M28" s="140"/>
      <c r="N28" s="136">
        <f t="shared" si="0"/>
        <v>0</v>
      </c>
      <c r="O28" s="136"/>
      <c r="P28" s="136"/>
      <c r="Q28" s="136"/>
      <c r="R28" s="17"/>
    </row>
    <row r="29" spans="2:18" s="15" customFormat="1" ht="18" customHeight="1">
      <c r="B29" s="16"/>
      <c r="C29" s="78">
        <v>14</v>
      </c>
      <c r="D29" s="78" t="s">
        <v>123</v>
      </c>
      <c r="E29" s="79" t="s">
        <v>124</v>
      </c>
      <c r="F29" s="141" t="s">
        <v>125</v>
      </c>
      <c r="G29" s="141"/>
      <c r="H29" s="141"/>
      <c r="I29" s="141"/>
      <c r="J29" s="80" t="s">
        <v>126</v>
      </c>
      <c r="K29" s="108">
        <v>20.28</v>
      </c>
      <c r="L29" s="142">
        <v>0</v>
      </c>
      <c r="M29" s="142"/>
      <c r="N29" s="142">
        <f t="shared" si="0"/>
        <v>0</v>
      </c>
      <c r="O29" s="142"/>
      <c r="P29" s="142"/>
      <c r="Q29" s="142"/>
      <c r="R29" s="17"/>
    </row>
    <row r="30" spans="2:18" s="15" customFormat="1" ht="25.5" customHeight="1">
      <c r="B30" s="16"/>
      <c r="C30" s="68">
        <v>15</v>
      </c>
      <c r="D30" s="68" t="s">
        <v>59</v>
      </c>
      <c r="E30" s="104" t="s">
        <v>127</v>
      </c>
      <c r="F30" s="138" t="s">
        <v>128</v>
      </c>
      <c r="G30" s="138"/>
      <c r="H30" s="138"/>
      <c r="I30" s="138"/>
      <c r="J30" s="70" t="s">
        <v>83</v>
      </c>
      <c r="K30" s="71">
        <v>101.4</v>
      </c>
      <c r="L30" s="134">
        <v>0</v>
      </c>
      <c r="M30" s="134"/>
      <c r="N30" s="136">
        <f t="shared" si="0"/>
        <v>0</v>
      </c>
      <c r="O30" s="136"/>
      <c r="P30" s="136"/>
      <c r="Q30" s="136"/>
      <c r="R30" s="17"/>
    </row>
    <row r="31" spans="2:19" s="15" customFormat="1" ht="18" customHeight="1">
      <c r="B31" s="16"/>
      <c r="C31" s="78">
        <v>16</v>
      </c>
      <c r="D31" s="78" t="s">
        <v>123</v>
      </c>
      <c r="E31" s="79" t="s">
        <v>129</v>
      </c>
      <c r="F31" s="141" t="s">
        <v>130</v>
      </c>
      <c r="G31" s="141"/>
      <c r="H31" s="141"/>
      <c r="I31" s="141"/>
      <c r="J31" s="80" t="s">
        <v>131</v>
      </c>
      <c r="K31" s="108">
        <v>4.06</v>
      </c>
      <c r="L31" s="142">
        <v>0</v>
      </c>
      <c r="M31" s="142"/>
      <c r="N31" s="142">
        <f t="shared" si="0"/>
        <v>0</v>
      </c>
      <c r="O31" s="142"/>
      <c r="P31" s="142"/>
      <c r="Q31" s="142"/>
      <c r="R31" s="17"/>
      <c r="S31"/>
    </row>
    <row r="32" spans="2:19" s="15" customFormat="1" ht="18" customHeight="1">
      <c r="B32" s="16"/>
      <c r="C32" s="68">
        <v>17</v>
      </c>
      <c r="D32" s="68" t="s">
        <v>59</v>
      </c>
      <c r="E32" s="104" t="s">
        <v>132</v>
      </c>
      <c r="F32" s="138" t="s">
        <v>133</v>
      </c>
      <c r="G32" s="138"/>
      <c r="H32" s="138"/>
      <c r="I32" s="138"/>
      <c r="J32" s="70" t="s">
        <v>83</v>
      </c>
      <c r="K32" s="71">
        <v>101.4</v>
      </c>
      <c r="L32" s="134">
        <v>0</v>
      </c>
      <c r="M32" s="134"/>
      <c r="N32" s="136">
        <f t="shared" si="0"/>
        <v>0</v>
      </c>
      <c r="O32" s="136"/>
      <c r="P32" s="136"/>
      <c r="Q32" s="136"/>
      <c r="R32" s="17"/>
      <c r="S32"/>
    </row>
    <row r="33" spans="2:19" s="15" customFormat="1" ht="18" customHeight="1">
      <c r="B33" s="16"/>
      <c r="C33" s="68">
        <v>18</v>
      </c>
      <c r="D33" s="68" t="s">
        <v>59</v>
      </c>
      <c r="E33" s="104" t="s">
        <v>134</v>
      </c>
      <c r="F33" s="138" t="s">
        <v>135</v>
      </c>
      <c r="G33" s="138"/>
      <c r="H33" s="138"/>
      <c r="I33" s="138"/>
      <c r="J33" s="70" t="s">
        <v>83</v>
      </c>
      <c r="K33" s="71">
        <v>101.4</v>
      </c>
      <c r="L33" s="134">
        <v>0</v>
      </c>
      <c r="M33" s="134"/>
      <c r="N33" s="136">
        <f t="shared" si="0"/>
        <v>0</v>
      </c>
      <c r="O33" s="136"/>
      <c r="P33" s="136"/>
      <c r="Q33" s="136"/>
      <c r="R33" s="17"/>
      <c r="S33"/>
    </row>
    <row r="34" spans="2:19" s="15" customFormat="1" ht="25.5" customHeight="1">
      <c r="B34" s="16"/>
      <c r="C34" s="68">
        <v>19</v>
      </c>
      <c r="D34" s="68" t="s">
        <v>59</v>
      </c>
      <c r="E34" s="104" t="s">
        <v>136</v>
      </c>
      <c r="F34" s="138" t="s">
        <v>137</v>
      </c>
      <c r="G34" s="138"/>
      <c r="H34" s="138"/>
      <c r="I34" s="138"/>
      <c r="J34" s="70" t="s">
        <v>83</v>
      </c>
      <c r="K34" s="71">
        <v>210.2</v>
      </c>
      <c r="L34" s="134">
        <v>0</v>
      </c>
      <c r="M34" s="134"/>
      <c r="N34" s="136">
        <f t="shared" si="0"/>
        <v>0</v>
      </c>
      <c r="O34" s="136"/>
      <c r="P34" s="136"/>
      <c r="Q34" s="136"/>
      <c r="R34" s="17"/>
      <c r="S34"/>
    </row>
    <row r="35" spans="2:19" s="15" customFormat="1" ht="18" customHeight="1">
      <c r="B35" s="16"/>
      <c r="C35" s="68">
        <v>20</v>
      </c>
      <c r="D35" s="68" t="s">
        <v>59</v>
      </c>
      <c r="E35" s="104" t="s">
        <v>211</v>
      </c>
      <c r="F35" s="138" t="s">
        <v>212</v>
      </c>
      <c r="G35" s="138"/>
      <c r="H35" s="138"/>
      <c r="I35" s="138"/>
      <c r="J35" s="70" t="s">
        <v>83</v>
      </c>
      <c r="K35" s="71">
        <v>200.7</v>
      </c>
      <c r="L35" s="134">
        <v>0</v>
      </c>
      <c r="M35" s="134"/>
      <c r="N35" s="136">
        <f t="shared" si="0"/>
        <v>0</v>
      </c>
      <c r="O35" s="136"/>
      <c r="P35" s="136"/>
      <c r="Q35" s="136"/>
      <c r="R35" s="17"/>
      <c r="S35"/>
    </row>
    <row r="36" spans="2:19" s="15" customFormat="1" ht="18" customHeight="1">
      <c r="B36" s="16"/>
      <c r="C36" s="68">
        <v>21</v>
      </c>
      <c r="D36" s="68" t="s">
        <v>59</v>
      </c>
      <c r="E36" s="104" t="s">
        <v>140</v>
      </c>
      <c r="F36" s="138" t="s">
        <v>141</v>
      </c>
      <c r="G36" s="138"/>
      <c r="H36" s="138"/>
      <c r="I36" s="138"/>
      <c r="J36" s="70" t="s">
        <v>83</v>
      </c>
      <c r="K36" s="71">
        <v>4.4</v>
      </c>
      <c r="L36" s="134">
        <v>0</v>
      </c>
      <c r="M36" s="134"/>
      <c r="N36" s="136">
        <f t="shared" si="0"/>
        <v>0</v>
      </c>
      <c r="O36" s="136"/>
      <c r="P36" s="136"/>
      <c r="Q36" s="136"/>
      <c r="R36" s="17"/>
      <c r="S36"/>
    </row>
    <row r="37" spans="2:19" s="15" customFormat="1" ht="25.5" customHeight="1">
      <c r="B37" s="16"/>
      <c r="C37" s="68">
        <v>22</v>
      </c>
      <c r="D37" s="68" t="s">
        <v>59</v>
      </c>
      <c r="E37" s="104" t="s">
        <v>150</v>
      </c>
      <c r="F37" s="138" t="s">
        <v>151</v>
      </c>
      <c r="G37" s="138"/>
      <c r="H37" s="138"/>
      <c r="I37" s="138"/>
      <c r="J37" s="70" t="s">
        <v>83</v>
      </c>
      <c r="K37" s="71">
        <v>4.4</v>
      </c>
      <c r="L37" s="134">
        <v>0</v>
      </c>
      <c r="M37" s="134"/>
      <c r="N37" s="136">
        <f t="shared" si="0"/>
        <v>0</v>
      </c>
      <c r="O37" s="136"/>
      <c r="P37" s="136"/>
      <c r="Q37" s="136"/>
      <c r="R37" s="17"/>
      <c r="S37"/>
    </row>
    <row r="38" spans="2:19" s="15" customFormat="1" ht="25.5" customHeight="1">
      <c r="B38" s="16"/>
      <c r="C38" s="68">
        <v>23</v>
      </c>
      <c r="D38" s="68" t="s">
        <v>59</v>
      </c>
      <c r="E38" s="104" t="s">
        <v>213</v>
      </c>
      <c r="F38" s="138" t="s">
        <v>214</v>
      </c>
      <c r="G38" s="138"/>
      <c r="H38" s="138"/>
      <c r="I38" s="138"/>
      <c r="J38" s="70" t="s">
        <v>83</v>
      </c>
      <c r="K38" s="71">
        <v>210.2</v>
      </c>
      <c r="L38" s="134">
        <v>0</v>
      </c>
      <c r="M38" s="134"/>
      <c r="N38" s="136">
        <f t="shared" si="0"/>
        <v>0</v>
      </c>
      <c r="O38" s="136"/>
      <c r="P38" s="136"/>
      <c r="Q38" s="136"/>
      <c r="R38" s="17"/>
      <c r="S38"/>
    </row>
    <row r="39" spans="1:18" ht="18" customHeight="1">
      <c r="A39" s="15"/>
      <c r="B39" s="16"/>
      <c r="C39" s="78">
        <v>24</v>
      </c>
      <c r="D39" s="78" t="s">
        <v>123</v>
      </c>
      <c r="E39" s="79" t="s">
        <v>215</v>
      </c>
      <c r="F39" s="141" t="s">
        <v>216</v>
      </c>
      <c r="G39" s="141"/>
      <c r="H39" s="141"/>
      <c r="I39" s="141"/>
      <c r="J39" s="80" t="s">
        <v>83</v>
      </c>
      <c r="K39" s="108">
        <v>199.655</v>
      </c>
      <c r="L39" s="142">
        <v>0</v>
      </c>
      <c r="M39" s="142"/>
      <c r="N39" s="142">
        <f t="shared" si="0"/>
        <v>0</v>
      </c>
      <c r="O39" s="142"/>
      <c r="P39" s="142"/>
      <c r="Q39" s="142"/>
      <c r="R39" s="67"/>
    </row>
    <row r="40" spans="2:18" ht="18" customHeight="1">
      <c r="B40" s="16"/>
      <c r="C40" s="78">
        <v>25</v>
      </c>
      <c r="D40" s="78" t="s">
        <v>123</v>
      </c>
      <c r="E40" s="79" t="s">
        <v>217</v>
      </c>
      <c r="F40" s="141" t="s">
        <v>218</v>
      </c>
      <c r="G40" s="141"/>
      <c r="H40" s="141"/>
      <c r="I40" s="141"/>
      <c r="J40" s="80" t="s">
        <v>83</v>
      </c>
      <c r="K40" s="108">
        <v>7.066</v>
      </c>
      <c r="L40" s="142">
        <v>0</v>
      </c>
      <c r="M40" s="142"/>
      <c r="N40" s="142">
        <f t="shared" si="0"/>
        <v>0</v>
      </c>
      <c r="O40" s="142"/>
      <c r="P40" s="142"/>
      <c r="Q40" s="142"/>
      <c r="R40" s="17"/>
    </row>
    <row r="41" spans="2:18" ht="25.5" customHeight="1">
      <c r="B41" s="16"/>
      <c r="C41" s="68">
        <v>26</v>
      </c>
      <c r="D41" s="68" t="s">
        <v>59</v>
      </c>
      <c r="E41" s="104" t="s">
        <v>219</v>
      </c>
      <c r="F41" s="138" t="s">
        <v>220</v>
      </c>
      <c r="G41" s="138"/>
      <c r="H41" s="138"/>
      <c r="I41" s="138"/>
      <c r="J41" s="70" t="s">
        <v>162</v>
      </c>
      <c r="K41" s="71">
        <v>3</v>
      </c>
      <c r="L41" s="134">
        <v>0</v>
      </c>
      <c r="M41" s="134"/>
      <c r="N41" s="136">
        <f t="shared" si="0"/>
        <v>0</v>
      </c>
      <c r="O41" s="136"/>
      <c r="P41" s="136"/>
      <c r="Q41" s="136"/>
      <c r="R41" s="17"/>
    </row>
    <row r="42" spans="2:18" ht="25.5" customHeight="1">
      <c r="B42" s="6"/>
      <c r="C42" s="68">
        <v>27</v>
      </c>
      <c r="D42" s="68" t="s">
        <v>59</v>
      </c>
      <c r="E42" s="104" t="s">
        <v>183</v>
      </c>
      <c r="F42" s="138" t="s">
        <v>184</v>
      </c>
      <c r="G42" s="138"/>
      <c r="H42" s="138"/>
      <c r="I42" s="138"/>
      <c r="J42" s="70" t="s">
        <v>102</v>
      </c>
      <c r="K42" s="71">
        <v>135.2</v>
      </c>
      <c r="L42" s="134">
        <v>0</v>
      </c>
      <c r="M42" s="134"/>
      <c r="N42" s="136">
        <f t="shared" si="0"/>
        <v>0</v>
      </c>
      <c r="O42" s="136"/>
      <c r="P42" s="136"/>
      <c r="Q42" s="136"/>
      <c r="R42" s="17"/>
    </row>
    <row r="43" spans="2:18" ht="18" customHeight="1">
      <c r="B43" s="6"/>
      <c r="C43" s="78">
        <v>28</v>
      </c>
      <c r="D43" s="78" t="s">
        <v>123</v>
      </c>
      <c r="E43" s="79" t="s">
        <v>221</v>
      </c>
      <c r="F43" s="141" t="s">
        <v>222</v>
      </c>
      <c r="G43" s="141"/>
      <c r="H43" s="141"/>
      <c r="I43" s="141"/>
      <c r="J43" s="80" t="s">
        <v>162</v>
      </c>
      <c r="K43" s="108">
        <v>138</v>
      </c>
      <c r="L43" s="142">
        <v>0</v>
      </c>
      <c r="M43" s="142"/>
      <c r="N43" s="142">
        <f t="shared" si="0"/>
        <v>0</v>
      </c>
      <c r="O43" s="142"/>
      <c r="P43" s="142"/>
      <c r="Q43" s="142"/>
      <c r="R43" s="17"/>
    </row>
    <row r="44" spans="2:18" ht="25.5" customHeight="1">
      <c r="B44" s="6"/>
      <c r="C44" s="68">
        <v>29</v>
      </c>
      <c r="D44" s="68" t="s">
        <v>59</v>
      </c>
      <c r="E44" s="104" t="s">
        <v>187</v>
      </c>
      <c r="F44" s="138" t="s">
        <v>188</v>
      </c>
      <c r="G44" s="138"/>
      <c r="H44" s="138"/>
      <c r="I44" s="138"/>
      <c r="J44" s="70" t="s">
        <v>109</v>
      </c>
      <c r="K44" s="71">
        <v>4.056</v>
      </c>
      <c r="L44" s="134">
        <v>0</v>
      </c>
      <c r="M44" s="134"/>
      <c r="N44" s="136">
        <f t="shared" si="0"/>
        <v>0</v>
      </c>
      <c r="O44" s="136"/>
      <c r="P44" s="136"/>
      <c r="Q44" s="136"/>
      <c r="R44" s="17"/>
    </row>
    <row r="45" spans="2:18" ht="25.5" customHeight="1">
      <c r="B45" s="6"/>
      <c r="C45" s="68">
        <v>30</v>
      </c>
      <c r="D45" s="68" t="s">
        <v>59</v>
      </c>
      <c r="E45" s="104" t="s">
        <v>191</v>
      </c>
      <c r="F45" s="138" t="s">
        <v>192</v>
      </c>
      <c r="G45" s="138"/>
      <c r="H45" s="138"/>
      <c r="I45" s="138"/>
      <c r="J45" s="70" t="s">
        <v>102</v>
      </c>
      <c r="K45" s="71">
        <v>4.4</v>
      </c>
      <c r="L45" s="134">
        <v>0</v>
      </c>
      <c r="M45" s="134"/>
      <c r="N45" s="136">
        <f t="shared" si="0"/>
        <v>0</v>
      </c>
      <c r="O45" s="136"/>
      <c r="P45" s="136"/>
      <c r="Q45" s="136"/>
      <c r="R45" s="17"/>
    </row>
    <row r="46" spans="2:18" ht="18" customHeight="1">
      <c r="B46" s="6"/>
      <c r="C46" s="68">
        <v>31</v>
      </c>
      <c r="D46" s="68" t="s">
        <v>59</v>
      </c>
      <c r="E46" s="104" t="s">
        <v>223</v>
      </c>
      <c r="F46" s="138" t="s">
        <v>224</v>
      </c>
      <c r="G46" s="138"/>
      <c r="H46" s="138"/>
      <c r="I46" s="138"/>
      <c r="J46" s="70" t="s">
        <v>102</v>
      </c>
      <c r="K46" s="71">
        <v>4.4</v>
      </c>
      <c r="L46" s="134">
        <v>0</v>
      </c>
      <c r="M46" s="134"/>
      <c r="N46" s="136">
        <f t="shared" si="0"/>
        <v>0</v>
      </c>
      <c r="O46" s="136"/>
      <c r="P46" s="136"/>
      <c r="Q46" s="136"/>
      <c r="R46" s="17"/>
    </row>
    <row r="47" spans="2:18" ht="25.5" customHeight="1">
      <c r="B47" s="6"/>
      <c r="C47" s="68">
        <v>32</v>
      </c>
      <c r="D47" s="68" t="s">
        <v>59</v>
      </c>
      <c r="E47" s="104" t="s">
        <v>225</v>
      </c>
      <c r="F47" s="138" t="s">
        <v>226</v>
      </c>
      <c r="G47" s="138"/>
      <c r="H47" s="138"/>
      <c r="I47" s="138"/>
      <c r="J47" s="70" t="s">
        <v>83</v>
      </c>
      <c r="K47" s="71">
        <v>9.5</v>
      </c>
      <c r="L47" s="134">
        <v>0</v>
      </c>
      <c r="M47" s="134"/>
      <c r="N47" s="136">
        <f t="shared" si="0"/>
        <v>0</v>
      </c>
      <c r="O47" s="136"/>
      <c r="P47" s="136"/>
      <c r="Q47" s="136"/>
      <c r="R47" s="17"/>
    </row>
    <row r="48" spans="2:18" ht="18" customHeight="1">
      <c r="B48" s="6"/>
      <c r="C48" s="68">
        <v>33</v>
      </c>
      <c r="D48" s="68" t="s">
        <v>59</v>
      </c>
      <c r="E48" s="104" t="s">
        <v>197</v>
      </c>
      <c r="F48" s="138" t="s">
        <v>198</v>
      </c>
      <c r="G48" s="138"/>
      <c r="H48" s="138"/>
      <c r="I48" s="138"/>
      <c r="J48" s="70" t="s">
        <v>126</v>
      </c>
      <c r="K48" s="71">
        <v>124.165</v>
      </c>
      <c r="L48" s="134">
        <v>0</v>
      </c>
      <c r="M48" s="134"/>
      <c r="N48" s="136">
        <f t="shared" si="0"/>
        <v>0</v>
      </c>
      <c r="O48" s="136"/>
      <c r="P48" s="136"/>
      <c r="Q48" s="136"/>
      <c r="R48" s="7"/>
    </row>
    <row r="49" spans="2:18" ht="18" customHeight="1">
      <c r="B49" s="6"/>
      <c r="C49" s="68">
        <v>34</v>
      </c>
      <c r="D49" s="68" t="s">
        <v>59</v>
      </c>
      <c r="E49" s="104" t="s">
        <v>199</v>
      </c>
      <c r="F49" s="138" t="s">
        <v>200</v>
      </c>
      <c r="G49" s="138"/>
      <c r="H49" s="138"/>
      <c r="I49" s="138"/>
      <c r="J49" s="70" t="s">
        <v>126</v>
      </c>
      <c r="K49" s="71">
        <v>1738.308</v>
      </c>
      <c r="L49" s="134">
        <v>0</v>
      </c>
      <c r="M49" s="134"/>
      <c r="N49" s="136">
        <f t="shared" si="0"/>
        <v>0</v>
      </c>
      <c r="O49" s="136"/>
      <c r="P49" s="136"/>
      <c r="Q49" s="136"/>
      <c r="R49" s="7"/>
    </row>
    <row r="50" spans="2:18" ht="18" customHeight="1">
      <c r="B50" s="6"/>
      <c r="C50" s="68">
        <v>35</v>
      </c>
      <c r="D50" s="68" t="s">
        <v>59</v>
      </c>
      <c r="E50" s="104" t="s">
        <v>201</v>
      </c>
      <c r="F50" s="138" t="s">
        <v>202</v>
      </c>
      <c r="G50" s="138"/>
      <c r="H50" s="138"/>
      <c r="I50" s="138"/>
      <c r="J50" s="70" t="s">
        <v>126</v>
      </c>
      <c r="K50" s="71">
        <v>124.165</v>
      </c>
      <c r="L50" s="134">
        <v>0</v>
      </c>
      <c r="M50" s="134"/>
      <c r="N50" s="136">
        <f t="shared" si="0"/>
        <v>0</v>
      </c>
      <c r="O50" s="136"/>
      <c r="P50" s="136"/>
      <c r="Q50" s="136"/>
      <c r="R50" s="7"/>
    </row>
    <row r="51" spans="2:18" ht="18" customHeight="1">
      <c r="B51" s="6"/>
      <c r="C51" s="68">
        <v>36</v>
      </c>
      <c r="D51" s="68" t="s">
        <v>59</v>
      </c>
      <c r="E51" s="104" t="s">
        <v>203</v>
      </c>
      <c r="F51" s="138" t="s">
        <v>204</v>
      </c>
      <c r="G51" s="138"/>
      <c r="H51" s="138"/>
      <c r="I51" s="138"/>
      <c r="J51" s="70" t="s">
        <v>126</v>
      </c>
      <c r="K51" s="71">
        <v>122.475</v>
      </c>
      <c r="L51" s="134">
        <v>0</v>
      </c>
      <c r="M51" s="134"/>
      <c r="N51" s="136">
        <f t="shared" si="0"/>
        <v>0</v>
      </c>
      <c r="O51" s="136"/>
      <c r="P51" s="136"/>
      <c r="Q51" s="136"/>
      <c r="R51" s="7"/>
    </row>
    <row r="52" spans="2:18" ht="25.5" customHeight="1">
      <c r="B52" s="6"/>
      <c r="C52" s="68">
        <v>37</v>
      </c>
      <c r="D52" s="68" t="s">
        <v>59</v>
      </c>
      <c r="E52" s="104" t="s">
        <v>205</v>
      </c>
      <c r="F52" s="138" t="s">
        <v>206</v>
      </c>
      <c r="G52" s="138"/>
      <c r="H52" s="138"/>
      <c r="I52" s="138"/>
      <c r="J52" s="70" t="s">
        <v>126</v>
      </c>
      <c r="K52" s="71">
        <v>1.69</v>
      </c>
      <c r="L52" s="134">
        <v>0</v>
      </c>
      <c r="M52" s="134"/>
      <c r="N52" s="136">
        <f t="shared" si="0"/>
        <v>0</v>
      </c>
      <c r="O52" s="136"/>
      <c r="P52" s="136"/>
      <c r="Q52" s="136"/>
      <c r="R52" s="7"/>
    </row>
    <row r="53" spans="2:18" ht="18" customHeight="1">
      <c r="B53" s="6"/>
      <c r="C53" s="68">
        <v>38</v>
      </c>
      <c r="D53" s="68" t="s">
        <v>59</v>
      </c>
      <c r="E53" s="104" t="s">
        <v>227</v>
      </c>
      <c r="F53" s="138" t="s">
        <v>228</v>
      </c>
      <c r="G53" s="138"/>
      <c r="H53" s="138"/>
      <c r="I53" s="138"/>
      <c r="J53" s="70" t="s">
        <v>126</v>
      </c>
      <c r="K53" s="71">
        <v>228.336</v>
      </c>
      <c r="L53" s="134">
        <v>0</v>
      </c>
      <c r="M53" s="134"/>
      <c r="N53" s="136">
        <f t="shared" si="0"/>
        <v>0</v>
      </c>
      <c r="O53" s="136"/>
      <c r="P53" s="136"/>
      <c r="Q53" s="136"/>
      <c r="R53" s="7"/>
    </row>
    <row r="54" spans="2:18" ht="9" customHeight="1">
      <c r="B54" s="94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10"/>
    </row>
  </sheetData>
  <sheetProtection selectLockedCells="1" selectUnlockedCells="1"/>
  <mergeCells count="124">
    <mergeCell ref="F53:I53"/>
    <mergeCell ref="L53:M53"/>
    <mergeCell ref="N53:Q53"/>
    <mergeCell ref="F51:I51"/>
    <mergeCell ref="L51:M51"/>
    <mergeCell ref="N51:Q51"/>
    <mergeCell ref="F52:I52"/>
    <mergeCell ref="L52:M52"/>
    <mergeCell ref="N52:Q52"/>
    <mergeCell ref="F49:I49"/>
    <mergeCell ref="L49:M49"/>
    <mergeCell ref="N49:Q49"/>
    <mergeCell ref="F50:I50"/>
    <mergeCell ref="L50:M50"/>
    <mergeCell ref="N50:Q50"/>
    <mergeCell ref="F47:I47"/>
    <mergeCell ref="L47:M47"/>
    <mergeCell ref="N47:Q47"/>
    <mergeCell ref="F48:I48"/>
    <mergeCell ref="L48:M48"/>
    <mergeCell ref="N48:Q48"/>
    <mergeCell ref="F45:I45"/>
    <mergeCell ref="L45:M45"/>
    <mergeCell ref="N45:Q45"/>
    <mergeCell ref="F46:I46"/>
    <mergeCell ref="L46:M46"/>
    <mergeCell ref="N46:Q46"/>
    <mergeCell ref="F43:I43"/>
    <mergeCell ref="L43:M43"/>
    <mergeCell ref="N43:Q43"/>
    <mergeCell ref="F44:I44"/>
    <mergeCell ref="L44:M44"/>
    <mergeCell ref="N44:Q44"/>
    <mergeCell ref="F41:I41"/>
    <mergeCell ref="L41:M41"/>
    <mergeCell ref="N41:Q41"/>
    <mergeCell ref="F42:I42"/>
    <mergeCell ref="L42:M42"/>
    <mergeCell ref="N42:Q42"/>
    <mergeCell ref="F39:I39"/>
    <mergeCell ref="L39:M39"/>
    <mergeCell ref="N39:Q39"/>
    <mergeCell ref="F40:I40"/>
    <mergeCell ref="L40:M40"/>
    <mergeCell ref="N40:Q40"/>
    <mergeCell ref="F37:I37"/>
    <mergeCell ref="L37:M37"/>
    <mergeCell ref="N37:Q37"/>
    <mergeCell ref="F38:I38"/>
    <mergeCell ref="L38:M38"/>
    <mergeCell ref="N38:Q38"/>
    <mergeCell ref="F35:I35"/>
    <mergeCell ref="L35:M35"/>
    <mergeCell ref="N35:Q35"/>
    <mergeCell ref="F36:I36"/>
    <mergeCell ref="L36:M36"/>
    <mergeCell ref="N36:Q36"/>
    <mergeCell ref="F33:I33"/>
    <mergeCell ref="L33:M33"/>
    <mergeCell ref="N33:Q33"/>
    <mergeCell ref="F34:I34"/>
    <mergeCell ref="L34:M34"/>
    <mergeCell ref="N34:Q34"/>
    <mergeCell ref="F31:I31"/>
    <mergeCell ref="L31:M31"/>
    <mergeCell ref="N31:Q31"/>
    <mergeCell ref="F32:I32"/>
    <mergeCell ref="L32:M32"/>
    <mergeCell ref="N32:Q32"/>
    <mergeCell ref="F29:I29"/>
    <mergeCell ref="L29:M29"/>
    <mergeCell ref="N29:Q29"/>
    <mergeCell ref="F30:I30"/>
    <mergeCell ref="L30:M30"/>
    <mergeCell ref="N30:Q30"/>
    <mergeCell ref="F27:I27"/>
    <mergeCell ref="L27:M27"/>
    <mergeCell ref="N27:Q27"/>
    <mergeCell ref="F28:I28"/>
    <mergeCell ref="L28:M28"/>
    <mergeCell ref="N28:Q28"/>
    <mergeCell ref="F25:I25"/>
    <mergeCell ref="L25:M25"/>
    <mergeCell ref="N25:Q25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3:I13"/>
    <mergeCell ref="L13:M13"/>
    <mergeCell ref="N13:Q13"/>
    <mergeCell ref="N15:Q15"/>
    <mergeCell ref="F16:I16"/>
    <mergeCell ref="L16:M16"/>
    <mergeCell ref="N16:Q16"/>
    <mergeCell ref="C3:Q3"/>
    <mergeCell ref="F5:P5"/>
    <mergeCell ref="F6:P6"/>
    <mergeCell ref="M8:N8"/>
    <mergeCell ref="M10:Q10"/>
    <mergeCell ref="M11:Q11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="118" zoomScaleNormal="118" zoomScalePageLayoutView="0" workbookViewId="0" topLeftCell="A1">
      <selection activeCell="F5" sqref="F5"/>
    </sheetView>
  </sheetViews>
  <sheetFormatPr defaultColWidth="16" defaultRowHeight="14.25" customHeight="1"/>
  <cols>
    <col min="1" max="1" width="1.66796875" style="0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1" customWidth="1"/>
    <col min="6" max="7" width="11.16015625" style="1" customWidth="1"/>
    <col min="8" max="8" width="12.5" style="1" customWidth="1"/>
    <col min="9" max="9" width="27.16015625" style="1" customWidth="1"/>
    <col min="10" max="10" width="7.16015625" style="1" customWidth="1"/>
    <col min="11" max="11" width="11.5" style="1" customWidth="1"/>
    <col min="12" max="12" width="10.16015625" style="1" customWidth="1"/>
    <col min="13" max="14" width="6" style="1" customWidth="1"/>
    <col min="15" max="15" width="2" style="1" customWidth="1"/>
    <col min="16" max="16" width="9.66015625" style="1" customWidth="1"/>
    <col min="17" max="17" width="4.33203125" style="1" customWidth="1"/>
    <col min="18" max="18" width="1.66796875" style="1" customWidth="1"/>
    <col min="19" max="19" width="2.66015625" style="0" customWidth="1"/>
    <col min="20" max="20" width="1.5" style="0" customWidth="1"/>
  </cols>
  <sheetData>
    <row r="1" spans="1:18" s="15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15" customFormat="1" ht="6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8.25" customHeight="1">
      <c r="B3" s="16"/>
      <c r="C3" s="113" t="s">
        <v>48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7"/>
    </row>
    <row r="4" spans="2:18" s="15" customFormat="1" ht="6.75" customHeight="1">
      <c r="B4" s="16"/>
      <c r="G4"/>
      <c r="R4" s="17"/>
    </row>
    <row r="5" spans="2:18" s="15" customFormat="1" ht="15" customHeight="1">
      <c r="B5" s="16"/>
      <c r="C5" s="8" t="s">
        <v>1</v>
      </c>
      <c r="F5" s="9" t="str">
        <f>'Rekapitulace stavby'!K4</f>
        <v>Oprava MK na ul. U Lesa v Karviné – Ráji</v>
      </c>
      <c r="G5" s="9"/>
      <c r="H5" s="9"/>
      <c r="I5" s="9"/>
      <c r="J5" s="9"/>
      <c r="K5" s="9"/>
      <c r="L5" s="9"/>
      <c r="M5" s="9"/>
      <c r="N5" s="9"/>
      <c r="O5" s="9"/>
      <c r="P5" s="9"/>
      <c r="R5" s="17"/>
    </row>
    <row r="6" spans="2:18" s="15" customFormat="1" ht="15" customHeight="1">
      <c r="B6" s="16"/>
      <c r="C6" s="8" t="s">
        <v>49</v>
      </c>
      <c r="F6" s="9" t="s">
        <v>45</v>
      </c>
      <c r="G6" s="9"/>
      <c r="H6" s="9"/>
      <c r="I6" s="9"/>
      <c r="J6" s="9"/>
      <c r="K6" s="9"/>
      <c r="L6" s="9"/>
      <c r="M6" s="9"/>
      <c r="N6" s="9"/>
      <c r="O6" s="9"/>
      <c r="P6" s="9"/>
      <c r="R6" s="17"/>
    </row>
    <row r="7" spans="2:18" s="15" customFormat="1" ht="7.5" customHeight="1">
      <c r="B7" s="16"/>
      <c r="R7" s="17"/>
    </row>
    <row r="8" spans="2:18" s="15" customFormat="1" ht="18.75" customHeight="1">
      <c r="B8" s="16"/>
      <c r="C8" s="10" t="s">
        <v>2</v>
      </c>
      <c r="F8" s="11" t="s">
        <v>3</v>
      </c>
      <c r="G8"/>
      <c r="K8" s="10" t="s">
        <v>4</v>
      </c>
      <c r="M8" s="114" t="s">
        <v>5</v>
      </c>
      <c r="N8" s="114"/>
      <c r="O8" s="12"/>
      <c r="P8" s="12"/>
      <c r="R8" s="17"/>
    </row>
    <row r="9" spans="2:18" s="15" customFormat="1" ht="7.5" customHeight="1">
      <c r="B9" s="16"/>
      <c r="R9" s="17"/>
    </row>
    <row r="10" spans="2:18" s="15" customFormat="1" ht="15.75" customHeight="1">
      <c r="B10" s="16"/>
      <c r="C10" s="10" t="s">
        <v>6</v>
      </c>
      <c r="F10" s="11" t="s">
        <v>9</v>
      </c>
      <c r="K10" s="10" t="s">
        <v>13</v>
      </c>
      <c r="M10" s="122"/>
      <c r="N10" s="122"/>
      <c r="O10" s="122"/>
      <c r="P10" s="122"/>
      <c r="Q10" s="122"/>
      <c r="R10" s="17"/>
    </row>
    <row r="11" spans="2:18" s="15" customFormat="1" ht="15" customHeight="1">
      <c r="B11" s="16"/>
      <c r="C11" s="10" t="s">
        <v>12</v>
      </c>
      <c r="F11" s="11"/>
      <c r="K11" s="10" t="s">
        <v>15</v>
      </c>
      <c r="M11" s="122"/>
      <c r="N11" s="122"/>
      <c r="O11" s="122"/>
      <c r="P11" s="122"/>
      <c r="Q11" s="122"/>
      <c r="R11" s="17"/>
    </row>
    <row r="12" spans="2:18" s="15" customFormat="1" ht="11.25" customHeight="1">
      <c r="B12" s="16"/>
      <c r="R12" s="17"/>
    </row>
    <row r="13" spans="2:18" s="58" customFormat="1" ht="30" customHeight="1">
      <c r="B13" s="59"/>
      <c r="C13" s="60" t="s">
        <v>50</v>
      </c>
      <c r="D13" s="61" t="s">
        <v>51</v>
      </c>
      <c r="E13" s="61" t="s">
        <v>36</v>
      </c>
      <c r="F13" s="130" t="s">
        <v>52</v>
      </c>
      <c r="G13" s="130"/>
      <c r="H13" s="130"/>
      <c r="I13" s="130"/>
      <c r="J13" s="61" t="s">
        <v>53</v>
      </c>
      <c r="K13" s="61" t="s">
        <v>54</v>
      </c>
      <c r="L13" s="130" t="s">
        <v>55</v>
      </c>
      <c r="M13" s="130"/>
      <c r="N13" s="131" t="s">
        <v>56</v>
      </c>
      <c r="O13" s="131"/>
      <c r="P13" s="131"/>
      <c r="Q13" s="131"/>
      <c r="R13" s="62"/>
    </row>
    <row r="14" spans="2:18" s="58" customFormat="1" ht="9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18" customHeight="1">
      <c r="B15" s="16"/>
      <c r="C15" s="47" t="s">
        <v>57</v>
      </c>
      <c r="N15" s="147">
        <f>SUM(N16:N35)</f>
        <v>0</v>
      </c>
      <c r="O15" s="147"/>
      <c r="P15" s="147"/>
      <c r="Q15" s="147"/>
      <c r="R15" s="17"/>
    </row>
    <row r="16" spans="2:18" s="15" customFormat="1" ht="26.25" customHeight="1">
      <c r="B16" s="16"/>
      <c r="C16" s="68">
        <v>1</v>
      </c>
      <c r="D16" s="68" t="s">
        <v>59</v>
      </c>
      <c r="E16" s="69" t="s">
        <v>107</v>
      </c>
      <c r="F16" s="133" t="s">
        <v>108</v>
      </c>
      <c r="G16" s="133"/>
      <c r="H16" s="133"/>
      <c r="I16" s="133"/>
      <c r="J16" s="70" t="s">
        <v>109</v>
      </c>
      <c r="K16" s="71">
        <v>3</v>
      </c>
      <c r="L16" s="134">
        <v>0</v>
      </c>
      <c r="M16" s="134"/>
      <c r="N16" s="134">
        <f aca="true" t="shared" si="0" ref="N16:N35">K16*L16</f>
        <v>0</v>
      </c>
      <c r="O16" s="134"/>
      <c r="P16" s="134"/>
      <c r="Q16" s="134"/>
      <c r="R16" s="17"/>
    </row>
    <row r="17" spans="2:18" s="15" customFormat="1" ht="18" customHeight="1">
      <c r="B17" s="16"/>
      <c r="C17" s="68">
        <v>2</v>
      </c>
      <c r="D17" s="68" t="s">
        <v>59</v>
      </c>
      <c r="E17" s="69" t="s">
        <v>229</v>
      </c>
      <c r="F17" s="133" t="s">
        <v>230</v>
      </c>
      <c r="G17" s="133"/>
      <c r="H17" s="133"/>
      <c r="I17" s="133"/>
      <c r="J17" s="70" t="s">
        <v>109</v>
      </c>
      <c r="K17" s="71">
        <v>19.656</v>
      </c>
      <c r="L17" s="134">
        <v>0</v>
      </c>
      <c r="M17" s="134"/>
      <c r="N17" s="134">
        <f t="shared" si="0"/>
        <v>0</v>
      </c>
      <c r="O17" s="134"/>
      <c r="P17" s="134"/>
      <c r="Q17" s="134"/>
      <c r="R17" s="17"/>
    </row>
    <row r="18" spans="2:19" s="15" customFormat="1" ht="25.5" customHeight="1">
      <c r="B18" s="16"/>
      <c r="C18" s="68">
        <v>3</v>
      </c>
      <c r="D18" s="68" t="s">
        <v>59</v>
      </c>
      <c r="E18" s="69" t="s">
        <v>231</v>
      </c>
      <c r="F18" s="133" t="s">
        <v>232</v>
      </c>
      <c r="G18" s="133"/>
      <c r="H18" s="133"/>
      <c r="I18" s="133"/>
      <c r="J18" s="70" t="s">
        <v>109</v>
      </c>
      <c r="K18" s="71">
        <v>131.04</v>
      </c>
      <c r="L18" s="134">
        <v>0</v>
      </c>
      <c r="M18" s="134"/>
      <c r="N18" s="134">
        <f t="shared" si="0"/>
        <v>0</v>
      </c>
      <c r="O18" s="134"/>
      <c r="P18" s="134"/>
      <c r="Q18" s="134"/>
      <c r="R18" s="67"/>
      <c r="S18" s="65"/>
    </row>
    <row r="19" spans="2:18" s="15" customFormat="1" ht="18" customHeight="1">
      <c r="B19" s="16"/>
      <c r="C19" s="68">
        <v>4</v>
      </c>
      <c r="D19" s="68" t="s">
        <v>59</v>
      </c>
      <c r="E19" s="69" t="s">
        <v>233</v>
      </c>
      <c r="F19" s="133" t="s">
        <v>234</v>
      </c>
      <c r="G19" s="133"/>
      <c r="H19" s="133"/>
      <c r="I19" s="133"/>
      <c r="J19" s="70" t="s">
        <v>83</v>
      </c>
      <c r="K19" s="71">
        <v>218.4</v>
      </c>
      <c r="L19" s="134">
        <v>0</v>
      </c>
      <c r="M19" s="134"/>
      <c r="N19" s="134">
        <f t="shared" si="0"/>
        <v>0</v>
      </c>
      <c r="O19" s="134"/>
      <c r="P19" s="134"/>
      <c r="Q19" s="134"/>
      <c r="R19" s="17"/>
    </row>
    <row r="20" spans="2:18" s="15" customFormat="1" ht="18" customHeight="1">
      <c r="B20" s="16"/>
      <c r="C20" s="68">
        <v>5</v>
      </c>
      <c r="D20" s="68" t="s">
        <v>59</v>
      </c>
      <c r="E20" s="69" t="s">
        <v>235</v>
      </c>
      <c r="F20" s="133" t="s">
        <v>236</v>
      </c>
      <c r="G20" s="133"/>
      <c r="H20" s="133"/>
      <c r="I20" s="133"/>
      <c r="J20" s="70" t="s">
        <v>83</v>
      </c>
      <c r="K20" s="71">
        <v>218.4</v>
      </c>
      <c r="L20" s="134">
        <v>0</v>
      </c>
      <c r="M20" s="134"/>
      <c r="N20" s="134">
        <f t="shared" si="0"/>
        <v>0</v>
      </c>
      <c r="O20" s="134"/>
      <c r="P20" s="134"/>
      <c r="Q20" s="134"/>
      <c r="R20" s="17"/>
    </row>
    <row r="21" spans="2:19" s="15" customFormat="1" ht="26.25" customHeight="1">
      <c r="B21" s="16"/>
      <c r="C21" s="68">
        <v>6</v>
      </c>
      <c r="D21" s="68" t="s">
        <v>59</v>
      </c>
      <c r="E21" s="69" t="s">
        <v>237</v>
      </c>
      <c r="F21" s="133" t="s">
        <v>238</v>
      </c>
      <c r="G21" s="133"/>
      <c r="H21" s="133"/>
      <c r="I21" s="133"/>
      <c r="J21" s="70" t="s">
        <v>109</v>
      </c>
      <c r="K21" s="71">
        <v>131.04</v>
      </c>
      <c r="L21" s="134">
        <v>0</v>
      </c>
      <c r="M21" s="134"/>
      <c r="N21" s="134">
        <f t="shared" si="0"/>
        <v>0</v>
      </c>
      <c r="O21" s="134"/>
      <c r="P21" s="134"/>
      <c r="Q21" s="134"/>
      <c r="R21" s="67"/>
      <c r="S21" s="65"/>
    </row>
    <row r="22" spans="2:19" s="15" customFormat="1" ht="26.25" customHeight="1">
      <c r="B22" s="16"/>
      <c r="C22" s="68">
        <v>7</v>
      </c>
      <c r="D22" s="68" t="s">
        <v>59</v>
      </c>
      <c r="E22" s="69" t="s">
        <v>239</v>
      </c>
      <c r="F22" s="133" t="s">
        <v>240</v>
      </c>
      <c r="G22" s="133"/>
      <c r="H22" s="133"/>
      <c r="I22" s="133"/>
      <c r="J22" s="70" t="s">
        <v>109</v>
      </c>
      <c r="K22" s="71">
        <v>655.1999999999999</v>
      </c>
      <c r="L22" s="134">
        <v>0</v>
      </c>
      <c r="M22" s="134"/>
      <c r="N22" s="134">
        <f t="shared" si="0"/>
        <v>0</v>
      </c>
      <c r="O22" s="134"/>
      <c r="P22" s="134"/>
      <c r="Q22" s="134"/>
      <c r="R22" s="67"/>
      <c r="S22" s="65"/>
    </row>
    <row r="23" spans="2:19" s="15" customFormat="1" ht="25.5" customHeight="1">
      <c r="B23" s="16"/>
      <c r="C23" s="68">
        <v>8</v>
      </c>
      <c r="D23" s="68" t="s">
        <v>59</v>
      </c>
      <c r="E23" s="69" t="s">
        <v>241</v>
      </c>
      <c r="F23" s="133" t="s">
        <v>242</v>
      </c>
      <c r="G23" s="133"/>
      <c r="H23" s="133"/>
      <c r="I23" s="133"/>
      <c r="J23" s="70" t="s">
        <v>126</v>
      </c>
      <c r="K23" s="71">
        <v>235.872</v>
      </c>
      <c r="L23" s="134">
        <v>0</v>
      </c>
      <c r="M23" s="134"/>
      <c r="N23" s="134">
        <f t="shared" si="0"/>
        <v>0</v>
      </c>
      <c r="O23" s="134"/>
      <c r="P23" s="134"/>
      <c r="Q23" s="134"/>
      <c r="R23" s="67"/>
      <c r="S23" s="65"/>
    </row>
    <row r="24" spans="2:18" s="15" customFormat="1" ht="18" customHeight="1">
      <c r="B24" s="16"/>
      <c r="C24" s="68">
        <v>9</v>
      </c>
      <c r="D24" s="68" t="s">
        <v>59</v>
      </c>
      <c r="E24" s="69" t="s">
        <v>243</v>
      </c>
      <c r="F24" s="133" t="s">
        <v>244</v>
      </c>
      <c r="G24" s="133"/>
      <c r="H24" s="133"/>
      <c r="I24" s="133"/>
      <c r="J24" s="70" t="s">
        <v>109</v>
      </c>
      <c r="K24" s="71">
        <v>108.13</v>
      </c>
      <c r="L24" s="134">
        <v>0</v>
      </c>
      <c r="M24" s="134"/>
      <c r="N24" s="134">
        <f t="shared" si="0"/>
        <v>0</v>
      </c>
      <c r="O24" s="134"/>
      <c r="P24" s="134"/>
      <c r="Q24" s="134"/>
      <c r="R24" s="17"/>
    </row>
    <row r="25" spans="2:19" s="15" customFormat="1" ht="18" customHeight="1">
      <c r="B25" s="16"/>
      <c r="C25" s="78">
        <v>10</v>
      </c>
      <c r="D25" s="78" t="s">
        <v>123</v>
      </c>
      <c r="E25" s="79" t="s">
        <v>245</v>
      </c>
      <c r="F25" s="141" t="s">
        <v>246</v>
      </c>
      <c r="G25" s="141"/>
      <c r="H25" s="141"/>
      <c r="I25" s="141"/>
      <c r="J25" s="80" t="s">
        <v>126</v>
      </c>
      <c r="K25" s="108">
        <v>201.122</v>
      </c>
      <c r="L25" s="142">
        <v>0</v>
      </c>
      <c r="M25" s="142"/>
      <c r="N25" s="142">
        <f t="shared" si="0"/>
        <v>0</v>
      </c>
      <c r="O25" s="142"/>
      <c r="P25" s="142"/>
      <c r="Q25" s="142"/>
      <c r="R25" s="67"/>
      <c r="S25" s="65"/>
    </row>
    <row r="26" spans="2:19" s="15" customFormat="1" ht="18" customHeight="1">
      <c r="B26" s="16"/>
      <c r="C26" s="68">
        <v>11</v>
      </c>
      <c r="D26" s="68" t="s">
        <v>59</v>
      </c>
      <c r="E26" s="69" t="s">
        <v>247</v>
      </c>
      <c r="F26" s="133" t="s">
        <v>248</v>
      </c>
      <c r="G26" s="133"/>
      <c r="H26" s="133"/>
      <c r="I26" s="133"/>
      <c r="J26" s="70" t="s">
        <v>109</v>
      </c>
      <c r="K26" s="71">
        <v>21.968</v>
      </c>
      <c r="L26" s="134">
        <v>0</v>
      </c>
      <c r="M26" s="134"/>
      <c r="N26" s="134">
        <f t="shared" si="0"/>
        <v>0</v>
      </c>
      <c r="O26" s="134"/>
      <c r="P26" s="134"/>
      <c r="Q26" s="134"/>
      <c r="R26" s="67"/>
      <c r="S26" s="65"/>
    </row>
    <row r="27" spans="2:19" s="15" customFormat="1" ht="18" customHeight="1">
      <c r="B27" s="16"/>
      <c r="C27" s="78">
        <v>12</v>
      </c>
      <c r="D27" s="78" t="s">
        <v>123</v>
      </c>
      <c r="E27" s="79" t="s">
        <v>249</v>
      </c>
      <c r="F27" s="141" t="s">
        <v>250</v>
      </c>
      <c r="G27" s="141"/>
      <c r="H27" s="141"/>
      <c r="I27" s="141"/>
      <c r="J27" s="80" t="s">
        <v>126</v>
      </c>
      <c r="K27" s="108">
        <v>40.86</v>
      </c>
      <c r="L27" s="142">
        <v>0</v>
      </c>
      <c r="M27" s="142"/>
      <c r="N27" s="142">
        <f t="shared" si="0"/>
        <v>0</v>
      </c>
      <c r="O27" s="142"/>
      <c r="P27" s="142"/>
      <c r="Q27" s="142"/>
      <c r="R27" s="67"/>
      <c r="S27" s="65"/>
    </row>
    <row r="28" spans="2:18" s="15" customFormat="1" ht="18" customHeight="1">
      <c r="B28" s="16"/>
      <c r="C28" s="68">
        <v>13</v>
      </c>
      <c r="D28" s="68" t="s">
        <v>59</v>
      </c>
      <c r="E28" s="69" t="s">
        <v>251</v>
      </c>
      <c r="F28" s="133" t="s">
        <v>252</v>
      </c>
      <c r="G28" s="133"/>
      <c r="H28" s="133"/>
      <c r="I28" s="133"/>
      <c r="J28" s="70" t="s">
        <v>102</v>
      </c>
      <c r="K28" s="71">
        <v>54.6</v>
      </c>
      <c r="L28" s="134">
        <v>0</v>
      </c>
      <c r="M28" s="134"/>
      <c r="N28" s="134">
        <f t="shared" si="0"/>
        <v>0</v>
      </c>
      <c r="O28" s="134"/>
      <c r="P28" s="134"/>
      <c r="Q28" s="134"/>
      <c r="R28" s="17"/>
    </row>
    <row r="29" spans="1:19" s="15" customFormat="1" ht="26.25" customHeight="1">
      <c r="A29" s="1"/>
      <c r="B29" s="16"/>
      <c r="C29" s="68">
        <v>14</v>
      </c>
      <c r="D29" s="68" t="s">
        <v>59</v>
      </c>
      <c r="E29" s="69" t="s">
        <v>253</v>
      </c>
      <c r="F29" s="133" t="s">
        <v>254</v>
      </c>
      <c r="G29" s="133"/>
      <c r="H29" s="133"/>
      <c r="I29" s="133"/>
      <c r="J29" s="70" t="s">
        <v>162</v>
      </c>
      <c r="K29" s="71">
        <v>4</v>
      </c>
      <c r="L29" s="134">
        <v>0</v>
      </c>
      <c r="M29" s="134"/>
      <c r="N29" s="134">
        <f t="shared" si="0"/>
        <v>0</v>
      </c>
      <c r="O29" s="134"/>
      <c r="P29" s="134"/>
      <c r="Q29" s="134"/>
      <c r="R29" s="67"/>
      <c r="S29" s="98"/>
    </row>
    <row r="30" spans="1:19" s="1" customFormat="1" ht="25.5" customHeight="1">
      <c r="A30" s="15"/>
      <c r="B30" s="16"/>
      <c r="C30" s="78">
        <v>15</v>
      </c>
      <c r="D30" s="78" t="s">
        <v>123</v>
      </c>
      <c r="E30" s="79" t="s">
        <v>255</v>
      </c>
      <c r="F30" s="141" t="s">
        <v>256</v>
      </c>
      <c r="G30" s="141"/>
      <c r="H30" s="141"/>
      <c r="I30" s="141"/>
      <c r="J30" s="80" t="s">
        <v>162</v>
      </c>
      <c r="K30" s="108">
        <v>4</v>
      </c>
      <c r="L30" s="142">
        <v>0</v>
      </c>
      <c r="M30" s="142"/>
      <c r="N30" s="142">
        <f t="shared" si="0"/>
        <v>0</v>
      </c>
      <c r="O30" s="142"/>
      <c r="P30" s="142"/>
      <c r="Q30" s="142"/>
      <c r="R30" s="67"/>
      <c r="S30" s="65"/>
    </row>
    <row r="31" spans="2:19" s="15" customFormat="1" ht="25.5" customHeight="1">
      <c r="B31" s="16"/>
      <c r="C31" s="68">
        <v>16</v>
      </c>
      <c r="D31" s="68" t="s">
        <v>117</v>
      </c>
      <c r="E31" s="69" t="s">
        <v>257</v>
      </c>
      <c r="F31" s="133" t="s">
        <v>258</v>
      </c>
      <c r="G31" s="133"/>
      <c r="H31" s="133"/>
      <c r="I31" s="133"/>
      <c r="J31" s="70" t="s">
        <v>162</v>
      </c>
      <c r="K31" s="71">
        <v>4</v>
      </c>
      <c r="L31" s="134">
        <v>0</v>
      </c>
      <c r="M31" s="134"/>
      <c r="N31" s="134">
        <f t="shared" si="0"/>
        <v>0</v>
      </c>
      <c r="O31" s="134"/>
      <c r="P31" s="134"/>
      <c r="Q31" s="134"/>
      <c r="R31" s="67"/>
      <c r="S31" s="65"/>
    </row>
    <row r="32" spans="2:19" s="15" customFormat="1" ht="24" customHeight="1">
      <c r="B32" s="16"/>
      <c r="C32" s="68">
        <v>17</v>
      </c>
      <c r="D32" s="68" t="s">
        <v>59</v>
      </c>
      <c r="E32" s="69" t="s">
        <v>259</v>
      </c>
      <c r="F32" s="133" t="s">
        <v>260</v>
      </c>
      <c r="G32" s="133"/>
      <c r="H32" s="133"/>
      <c r="I32" s="133"/>
      <c r="J32" s="70" t="s">
        <v>162</v>
      </c>
      <c r="K32" s="71">
        <v>4</v>
      </c>
      <c r="L32" s="134">
        <v>0</v>
      </c>
      <c r="M32" s="134"/>
      <c r="N32" s="134">
        <f t="shared" si="0"/>
        <v>0</v>
      </c>
      <c r="O32" s="134"/>
      <c r="P32" s="134"/>
      <c r="Q32" s="134"/>
      <c r="R32" s="67"/>
      <c r="S32" s="65"/>
    </row>
    <row r="33" spans="2:19" s="15" customFormat="1" ht="18.75" customHeight="1">
      <c r="B33" s="16"/>
      <c r="C33" s="68">
        <v>18</v>
      </c>
      <c r="D33" s="68" t="s">
        <v>59</v>
      </c>
      <c r="E33" s="69" t="s">
        <v>193</v>
      </c>
      <c r="F33" s="133" t="s">
        <v>194</v>
      </c>
      <c r="G33" s="133"/>
      <c r="H33" s="133"/>
      <c r="I33" s="133"/>
      <c r="J33" s="70" t="s">
        <v>102</v>
      </c>
      <c r="K33" s="71">
        <v>27.3</v>
      </c>
      <c r="L33" s="134">
        <v>0</v>
      </c>
      <c r="M33" s="134"/>
      <c r="N33" s="134">
        <f t="shared" si="0"/>
        <v>0</v>
      </c>
      <c r="O33" s="134"/>
      <c r="P33" s="134"/>
      <c r="Q33" s="134"/>
      <c r="R33" s="67"/>
      <c r="S33" s="65"/>
    </row>
    <row r="34" spans="2:19" s="15" customFormat="1" ht="18" customHeight="1">
      <c r="B34" s="16"/>
      <c r="C34" s="68">
        <v>19</v>
      </c>
      <c r="D34" s="68" t="s">
        <v>59</v>
      </c>
      <c r="E34" s="69" t="s">
        <v>261</v>
      </c>
      <c r="F34" s="133" t="s">
        <v>262</v>
      </c>
      <c r="G34" s="133"/>
      <c r="H34" s="133"/>
      <c r="I34" s="133"/>
      <c r="J34" s="70" t="s">
        <v>126</v>
      </c>
      <c r="K34" s="71">
        <v>164.445</v>
      </c>
      <c r="L34" s="134">
        <v>0</v>
      </c>
      <c r="M34" s="134"/>
      <c r="N34" s="134">
        <f t="shared" si="0"/>
        <v>0</v>
      </c>
      <c r="O34" s="134"/>
      <c r="P34" s="134"/>
      <c r="Q34" s="134"/>
      <c r="R34" s="67"/>
      <c r="S34" s="65"/>
    </row>
    <row r="35" spans="1:19" s="15" customFormat="1" ht="25.5" customHeight="1">
      <c r="A35" s="65"/>
      <c r="B35" s="111"/>
      <c r="C35" s="68">
        <v>20</v>
      </c>
      <c r="D35" s="68" t="s">
        <v>117</v>
      </c>
      <c r="E35" s="69" t="s">
        <v>263</v>
      </c>
      <c r="F35" s="133" t="s">
        <v>264</v>
      </c>
      <c r="G35" s="133"/>
      <c r="H35" s="133"/>
      <c r="I35" s="133"/>
      <c r="J35" s="70" t="s">
        <v>265</v>
      </c>
      <c r="K35" s="71">
        <v>1</v>
      </c>
      <c r="L35" s="134">
        <v>0</v>
      </c>
      <c r="M35" s="134"/>
      <c r="N35" s="134">
        <f t="shared" si="0"/>
        <v>0</v>
      </c>
      <c r="O35" s="134"/>
      <c r="P35" s="134"/>
      <c r="Q35" s="134"/>
      <c r="R35" s="67"/>
      <c r="S35" s="65"/>
    </row>
    <row r="36" spans="2:19" s="15" customFormat="1" ht="9.75" customHeight="1">
      <c r="B36" s="37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39"/>
      <c r="S36" s="65"/>
    </row>
    <row r="37" spans="1:19" s="15" customFormat="1" ht="7.5" customHeight="1">
      <c r="A3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/>
    </row>
    <row r="38" ht="18" customHeight="1"/>
  </sheetData>
  <sheetProtection selectLockedCells="1" selectUnlockedCells="1"/>
  <mergeCells count="68"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0:I20"/>
    <mergeCell ref="L20:M20"/>
    <mergeCell ref="N20:Q20"/>
    <mergeCell ref="F21:I21"/>
    <mergeCell ref="L21:M21"/>
    <mergeCell ref="N21:Q21"/>
    <mergeCell ref="F18:I18"/>
    <mergeCell ref="L18:M18"/>
    <mergeCell ref="N18:Q18"/>
    <mergeCell ref="F19:I19"/>
    <mergeCell ref="L19:M19"/>
    <mergeCell ref="N19:Q19"/>
    <mergeCell ref="N15:Q15"/>
    <mergeCell ref="F16:I16"/>
    <mergeCell ref="L16:M16"/>
    <mergeCell ref="N16:Q16"/>
    <mergeCell ref="F17:I17"/>
    <mergeCell ref="L17:M17"/>
    <mergeCell ref="N17:Q17"/>
    <mergeCell ref="C3:Q3"/>
    <mergeCell ref="M8:N8"/>
    <mergeCell ref="M10:Q10"/>
    <mergeCell ref="M11:Q11"/>
    <mergeCell ref="F13:I13"/>
    <mergeCell ref="L13:M13"/>
    <mergeCell ref="N13:Q13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Friedlová Radmila</dc:creator>
  <cp:keywords/>
  <dc:description/>
  <cp:lastModifiedBy>Friedlová Radmila</cp:lastModifiedBy>
  <dcterms:created xsi:type="dcterms:W3CDTF">2022-01-19T10:15:37Z</dcterms:created>
  <dcterms:modified xsi:type="dcterms:W3CDTF">2022-02-24T07:10:13Z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