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Radmila.Friedlova\Veřejné zakázky 2022\VZ E-ZAK Kajzar Demolice domů čp. 165 a 200 na nám. Ondry Foltýna v Karviné - Starém Městě\1.2.2022 VZMR aktualizovaná\"/>
    </mc:Choice>
  </mc:AlternateContent>
  <bookViews>
    <workbookView xWindow="25080" yWindow="-120" windowWidth="29040" windowHeight="15990" activeTab="5"/>
  </bookViews>
  <sheets>
    <sheet name="Pokyny pro vyplnění" sheetId="11" r:id="rId1"/>
    <sheet name="Stavba" sheetId="1" r:id="rId2"/>
    <sheet name="VzorPolozky" sheetId="10" state="hidden" r:id="rId3"/>
    <sheet name="01 01 Naklady" sheetId="12" r:id="rId4"/>
    <sheet name="01 02 Naklady" sheetId="13" r:id="rId5"/>
    <sheet name="01 03 Naklady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Naklady'!$1:$7</definedName>
    <definedName name="_xlnm.Print_Titles" localSheetId="4">'01 02 Naklady'!$1:$7</definedName>
    <definedName name="_xlnm.Print_Titles" localSheetId="5">'01 03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Naklady'!$A$1:$X$302</definedName>
    <definedName name="_xlnm.Print_Area" localSheetId="4">'01 02 Naklady'!$A$1:$X$264</definedName>
    <definedName name="_xlnm.Print_Area" localSheetId="5">'01 03 Naklady'!$A$1:$X$46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1" i="14" l="1"/>
  <c r="BA29" i="14"/>
  <c r="BA27" i="14"/>
  <c r="BA26" i="14"/>
  <c r="BA24" i="14"/>
  <c r="BA23" i="14"/>
  <c r="BA21" i="14"/>
  <c r="BA20" i="14"/>
  <c r="BA18" i="14"/>
  <c r="BA16" i="14"/>
  <c r="BA10" i="14"/>
  <c r="G9" i="14"/>
  <c r="M9" i="14" s="1"/>
  <c r="I9" i="14"/>
  <c r="K9" i="14"/>
  <c r="O9" i="14"/>
  <c r="Q9" i="14"/>
  <c r="V9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AE36" i="14"/>
  <c r="AF36" i="14"/>
  <c r="G43" i="1" s="1"/>
  <c r="BA71" i="13"/>
  <c r="G9" i="13"/>
  <c r="G8" i="13" s="1"/>
  <c r="I9" i="13"/>
  <c r="K9" i="13"/>
  <c r="O9" i="13"/>
  <c r="Q9" i="13"/>
  <c r="V9" i="13"/>
  <c r="G12" i="13"/>
  <c r="I12" i="13"/>
  <c r="K12" i="13"/>
  <c r="M12" i="13"/>
  <c r="O12" i="13"/>
  <c r="Q12" i="13"/>
  <c r="V12" i="13"/>
  <c r="G24" i="13"/>
  <c r="I24" i="13"/>
  <c r="K24" i="13"/>
  <c r="M24" i="13"/>
  <c r="O24" i="13"/>
  <c r="Q24" i="13"/>
  <c r="V24" i="13"/>
  <c r="G26" i="13"/>
  <c r="M26" i="13" s="1"/>
  <c r="I26" i="13"/>
  <c r="K26" i="13"/>
  <c r="O26" i="13"/>
  <c r="Q26" i="13"/>
  <c r="V26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54" i="13"/>
  <c r="I54" i="13"/>
  <c r="K54" i="13"/>
  <c r="M54" i="13"/>
  <c r="O54" i="13"/>
  <c r="Q54" i="13"/>
  <c r="V54" i="13"/>
  <c r="G60" i="13"/>
  <c r="I60" i="13"/>
  <c r="K60" i="13"/>
  <c r="M60" i="13"/>
  <c r="O60" i="13"/>
  <c r="Q60" i="13"/>
  <c r="V60" i="13"/>
  <c r="G63" i="13"/>
  <c r="M63" i="13" s="1"/>
  <c r="I63" i="13"/>
  <c r="K63" i="13"/>
  <c r="O63" i="13"/>
  <c r="Q63" i="13"/>
  <c r="V63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4" i="13"/>
  <c r="I74" i="13"/>
  <c r="K74" i="13"/>
  <c r="M74" i="13"/>
  <c r="O74" i="13"/>
  <c r="Q74" i="13"/>
  <c r="V74" i="13"/>
  <c r="G78" i="13"/>
  <c r="M78" i="13" s="1"/>
  <c r="I78" i="13"/>
  <c r="K78" i="13"/>
  <c r="O78" i="13"/>
  <c r="Q78" i="13"/>
  <c r="V78" i="13"/>
  <c r="G81" i="13"/>
  <c r="O81" i="13"/>
  <c r="G82" i="13"/>
  <c r="I82" i="13"/>
  <c r="I81" i="13" s="1"/>
  <c r="K82" i="13"/>
  <c r="K81" i="13" s="1"/>
  <c r="M82" i="13"/>
  <c r="M81" i="13" s="1"/>
  <c r="O82" i="13"/>
  <c r="Q82" i="13"/>
  <c r="Q81" i="13" s="1"/>
  <c r="V82" i="13"/>
  <c r="V81" i="13" s="1"/>
  <c r="G86" i="13"/>
  <c r="G85" i="13" s="1"/>
  <c r="I86" i="13"/>
  <c r="I85" i="13" s="1"/>
  <c r="K86" i="13"/>
  <c r="K85" i="13" s="1"/>
  <c r="O86" i="13"/>
  <c r="O85" i="13" s="1"/>
  <c r="Q86" i="13"/>
  <c r="Q85" i="13" s="1"/>
  <c r="V86" i="13"/>
  <c r="V85" i="13" s="1"/>
  <c r="G90" i="13"/>
  <c r="M90" i="13" s="1"/>
  <c r="I90" i="13"/>
  <c r="K90" i="13"/>
  <c r="O90" i="13"/>
  <c r="Q90" i="13"/>
  <c r="V90" i="13"/>
  <c r="G95" i="13"/>
  <c r="M95" i="13" s="1"/>
  <c r="I95" i="13"/>
  <c r="K95" i="13"/>
  <c r="O95" i="13"/>
  <c r="Q95" i="13"/>
  <c r="V95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20" i="13"/>
  <c r="M120" i="13" s="1"/>
  <c r="I120" i="13"/>
  <c r="K120" i="13"/>
  <c r="O120" i="13"/>
  <c r="Q120" i="13"/>
  <c r="V120" i="13"/>
  <c r="G124" i="13"/>
  <c r="I124" i="13"/>
  <c r="K124" i="13"/>
  <c r="M124" i="13"/>
  <c r="O124" i="13"/>
  <c r="Q124" i="13"/>
  <c r="V124" i="13"/>
  <c r="G130" i="13"/>
  <c r="M130" i="13" s="1"/>
  <c r="I130" i="13"/>
  <c r="K130" i="13"/>
  <c r="O130" i="13"/>
  <c r="Q130" i="13"/>
  <c r="V130" i="13"/>
  <c r="G133" i="13"/>
  <c r="M133" i="13" s="1"/>
  <c r="I133" i="13"/>
  <c r="K133" i="13"/>
  <c r="O133" i="13"/>
  <c r="Q133" i="13"/>
  <c r="V133" i="13"/>
  <c r="G137" i="13"/>
  <c r="M137" i="13" s="1"/>
  <c r="I137" i="13"/>
  <c r="K137" i="13"/>
  <c r="O137" i="13"/>
  <c r="Q137" i="13"/>
  <c r="V137" i="13"/>
  <c r="G141" i="13"/>
  <c r="M141" i="13" s="1"/>
  <c r="I141" i="13"/>
  <c r="K141" i="13"/>
  <c r="O141" i="13"/>
  <c r="Q141" i="13"/>
  <c r="V141" i="13"/>
  <c r="G143" i="13"/>
  <c r="M143" i="13" s="1"/>
  <c r="I143" i="13"/>
  <c r="K143" i="13"/>
  <c r="O143" i="13"/>
  <c r="Q143" i="13"/>
  <c r="V143" i="13"/>
  <c r="G145" i="13"/>
  <c r="M145" i="13" s="1"/>
  <c r="I145" i="13"/>
  <c r="I144" i="13" s="1"/>
  <c r="K145" i="13"/>
  <c r="K144" i="13" s="1"/>
  <c r="O145" i="13"/>
  <c r="O144" i="13" s="1"/>
  <c r="Q145" i="13"/>
  <c r="V145" i="13"/>
  <c r="V144" i="13" s="1"/>
  <c r="G156" i="13"/>
  <c r="G144" i="13" s="1"/>
  <c r="I156" i="13"/>
  <c r="K156" i="13"/>
  <c r="M156" i="13"/>
  <c r="O156" i="13"/>
  <c r="Q156" i="13"/>
  <c r="V156" i="13"/>
  <c r="G173" i="13"/>
  <c r="M173" i="13" s="1"/>
  <c r="I173" i="13"/>
  <c r="K173" i="13"/>
  <c r="O173" i="13"/>
  <c r="Q173" i="13"/>
  <c r="V173" i="13"/>
  <c r="G183" i="13"/>
  <c r="M183" i="13" s="1"/>
  <c r="M182" i="13" s="1"/>
  <c r="I183" i="13"/>
  <c r="I182" i="13" s="1"/>
  <c r="K183" i="13"/>
  <c r="K182" i="13" s="1"/>
  <c r="O183" i="13"/>
  <c r="O182" i="13" s="1"/>
  <c r="Q183" i="13"/>
  <c r="Q182" i="13" s="1"/>
  <c r="V183" i="13"/>
  <c r="V182" i="13" s="1"/>
  <c r="V184" i="13"/>
  <c r="G185" i="13"/>
  <c r="I185" i="13"/>
  <c r="K185" i="13"/>
  <c r="K184" i="13" s="1"/>
  <c r="M185" i="13"/>
  <c r="O185" i="13"/>
  <c r="O184" i="13" s="1"/>
  <c r="Q185" i="13"/>
  <c r="V185" i="13"/>
  <c r="G187" i="13"/>
  <c r="M187" i="13" s="1"/>
  <c r="I187" i="13"/>
  <c r="K187" i="13"/>
  <c r="O187" i="13"/>
  <c r="Q187" i="13"/>
  <c r="V187" i="13"/>
  <c r="G191" i="13"/>
  <c r="M191" i="13" s="1"/>
  <c r="M190" i="13" s="1"/>
  <c r="I191" i="13"/>
  <c r="I190" i="13" s="1"/>
  <c r="K191" i="13"/>
  <c r="O191" i="13"/>
  <c r="Q191" i="13"/>
  <c r="Q190" i="13" s="1"/>
  <c r="V191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O190" i="13" s="1"/>
  <c r="Q193" i="13"/>
  <c r="V193" i="13"/>
  <c r="O194" i="13"/>
  <c r="G195" i="13"/>
  <c r="M195" i="13" s="1"/>
  <c r="M194" i="13" s="1"/>
  <c r="I195" i="13"/>
  <c r="I194" i="13" s="1"/>
  <c r="K195" i="13"/>
  <c r="K194" i="13" s="1"/>
  <c r="O195" i="13"/>
  <c r="Q195" i="13"/>
  <c r="Q194" i="13" s="1"/>
  <c r="V195" i="13"/>
  <c r="V194" i="13" s="1"/>
  <c r="G199" i="13"/>
  <c r="I199" i="13"/>
  <c r="K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5" i="13"/>
  <c r="M205" i="13" s="1"/>
  <c r="I205" i="13"/>
  <c r="K205" i="13"/>
  <c r="O205" i="13"/>
  <c r="Q205" i="13"/>
  <c r="V205" i="13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O211" i="13"/>
  <c r="Q211" i="13"/>
  <c r="V211" i="13"/>
  <c r="G213" i="13"/>
  <c r="I213" i="13"/>
  <c r="K213" i="13"/>
  <c r="M213" i="13"/>
  <c r="O213" i="13"/>
  <c r="Q213" i="13"/>
  <c r="V213" i="13"/>
  <c r="G215" i="13"/>
  <c r="M215" i="13" s="1"/>
  <c r="I215" i="13"/>
  <c r="K215" i="13"/>
  <c r="O215" i="13"/>
  <c r="Q215" i="13"/>
  <c r="V215" i="13"/>
  <c r="G218" i="13"/>
  <c r="M218" i="13" s="1"/>
  <c r="I218" i="13"/>
  <c r="I217" i="13" s="1"/>
  <c r="K218" i="13"/>
  <c r="K217" i="13" s="1"/>
  <c r="O218" i="13"/>
  <c r="Q218" i="13"/>
  <c r="Q217" i="13" s="1"/>
  <c r="V218" i="13"/>
  <c r="V217" i="13" s="1"/>
  <c r="G219" i="13"/>
  <c r="I219" i="13"/>
  <c r="K219" i="13"/>
  <c r="M219" i="13"/>
  <c r="O219" i="13"/>
  <c r="O217" i="13" s="1"/>
  <c r="Q219" i="13"/>
  <c r="V219" i="13"/>
  <c r="G220" i="13"/>
  <c r="G221" i="13"/>
  <c r="M221" i="13" s="1"/>
  <c r="M220" i="13" s="1"/>
  <c r="I221" i="13"/>
  <c r="I220" i="13" s="1"/>
  <c r="K221" i="13"/>
  <c r="K220" i="13" s="1"/>
  <c r="O221" i="13"/>
  <c r="O220" i="13" s="1"/>
  <c r="Q221" i="13"/>
  <c r="Q220" i="13" s="1"/>
  <c r="V221" i="13"/>
  <c r="V220" i="13" s="1"/>
  <c r="G224" i="13"/>
  <c r="K224" i="13"/>
  <c r="V224" i="13"/>
  <c r="G225" i="13"/>
  <c r="M225" i="13" s="1"/>
  <c r="M224" i="13" s="1"/>
  <c r="I225" i="13"/>
  <c r="I224" i="13" s="1"/>
  <c r="K225" i="13"/>
  <c r="O225" i="13"/>
  <c r="O224" i="13" s="1"/>
  <c r="Q225" i="13"/>
  <c r="Q224" i="13" s="1"/>
  <c r="V225" i="13"/>
  <c r="O229" i="13"/>
  <c r="G230" i="13"/>
  <c r="G229" i="13" s="1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V229" i="13" s="1"/>
  <c r="G237" i="13"/>
  <c r="I237" i="13"/>
  <c r="K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2" i="13"/>
  <c r="I242" i="13"/>
  <c r="K242" i="13"/>
  <c r="M242" i="13"/>
  <c r="O242" i="13"/>
  <c r="Q242" i="13"/>
  <c r="V242" i="13"/>
  <c r="G245" i="13"/>
  <c r="M245" i="13" s="1"/>
  <c r="I245" i="13"/>
  <c r="K245" i="13"/>
  <c r="O245" i="13"/>
  <c r="Q245" i="13"/>
  <c r="V245" i="13"/>
  <c r="G247" i="13"/>
  <c r="I247" i="13"/>
  <c r="K247" i="13"/>
  <c r="M247" i="13"/>
  <c r="O247" i="13"/>
  <c r="Q247" i="13"/>
  <c r="V247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AF254" i="13"/>
  <c r="G42" i="1" s="1"/>
  <c r="BA73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7" i="12"/>
  <c r="I37" i="12"/>
  <c r="K37" i="12"/>
  <c r="M37" i="12"/>
  <c r="O37" i="12"/>
  <c r="Q37" i="12"/>
  <c r="V37" i="12"/>
  <c r="G39" i="12"/>
  <c r="AE292" i="12" s="1"/>
  <c r="F41" i="1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55" i="12"/>
  <c r="M55" i="12" s="1"/>
  <c r="I55" i="12"/>
  <c r="K55" i="12"/>
  <c r="O55" i="12"/>
  <c r="Q55" i="12"/>
  <c r="V55" i="12"/>
  <c r="G61" i="12"/>
  <c r="I61" i="12"/>
  <c r="K61" i="12"/>
  <c r="M61" i="12"/>
  <c r="O61" i="12"/>
  <c r="Q61" i="12"/>
  <c r="V61" i="12"/>
  <c r="G65" i="12"/>
  <c r="M65" i="12" s="1"/>
  <c r="I65" i="12"/>
  <c r="K65" i="12"/>
  <c r="O65" i="12"/>
  <c r="Q65" i="12"/>
  <c r="V65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4" i="12"/>
  <c r="G83" i="12" s="1"/>
  <c r="I52" i="1" s="1"/>
  <c r="I84" i="12"/>
  <c r="I83" i="12" s="1"/>
  <c r="K84" i="12"/>
  <c r="O84" i="12"/>
  <c r="O83" i="12" s="1"/>
  <c r="Q84" i="12"/>
  <c r="Q83" i="12" s="1"/>
  <c r="V84" i="12"/>
  <c r="G87" i="12"/>
  <c r="I87" i="12"/>
  <c r="K87" i="12"/>
  <c r="M87" i="12"/>
  <c r="O87" i="12"/>
  <c r="Q87" i="12"/>
  <c r="V87" i="12"/>
  <c r="G92" i="12"/>
  <c r="M92" i="12" s="1"/>
  <c r="I92" i="12"/>
  <c r="I91" i="12" s="1"/>
  <c r="K92" i="12"/>
  <c r="O92" i="12"/>
  <c r="O91" i="12" s="1"/>
  <c r="Q92" i="12"/>
  <c r="Q91" i="12" s="1"/>
  <c r="V92" i="12"/>
  <c r="V91" i="12" s="1"/>
  <c r="G96" i="12"/>
  <c r="I96" i="12"/>
  <c r="K96" i="12"/>
  <c r="M96" i="12"/>
  <c r="O96" i="12"/>
  <c r="Q96" i="12"/>
  <c r="V96" i="12"/>
  <c r="G101" i="12"/>
  <c r="M101" i="12" s="1"/>
  <c r="I101" i="12"/>
  <c r="K101" i="12"/>
  <c r="O101" i="12"/>
  <c r="Q101" i="12"/>
  <c r="V101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32" i="12"/>
  <c r="M132" i="12" s="1"/>
  <c r="I132" i="12"/>
  <c r="K132" i="12"/>
  <c r="O132" i="12"/>
  <c r="Q132" i="12"/>
  <c r="V132" i="12"/>
  <c r="G137" i="12"/>
  <c r="M137" i="12" s="1"/>
  <c r="I137" i="12"/>
  <c r="K137" i="12"/>
  <c r="O137" i="12"/>
  <c r="Q137" i="12"/>
  <c r="V137" i="12"/>
  <c r="G143" i="12"/>
  <c r="M143" i="12" s="1"/>
  <c r="I143" i="12"/>
  <c r="K143" i="12"/>
  <c r="O143" i="12"/>
  <c r="Q143" i="12"/>
  <c r="V143" i="12"/>
  <c r="G147" i="12"/>
  <c r="M147" i="12" s="1"/>
  <c r="I147" i="12"/>
  <c r="K147" i="12"/>
  <c r="O147" i="12"/>
  <c r="Q147" i="12"/>
  <c r="V147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6" i="12"/>
  <c r="I156" i="12"/>
  <c r="K156" i="12"/>
  <c r="M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I160" i="12"/>
  <c r="K160" i="12"/>
  <c r="K159" i="12" s="1"/>
  <c r="M160" i="12"/>
  <c r="O160" i="12"/>
  <c r="Q160" i="12"/>
  <c r="V160" i="12"/>
  <c r="G172" i="12"/>
  <c r="I172" i="12"/>
  <c r="K172" i="12"/>
  <c r="M172" i="12"/>
  <c r="O172" i="12"/>
  <c r="Q172" i="12"/>
  <c r="V172" i="12"/>
  <c r="G179" i="12"/>
  <c r="G159" i="12" s="1"/>
  <c r="I55" i="1" s="1"/>
  <c r="I179" i="12"/>
  <c r="K179" i="12"/>
  <c r="O179" i="12"/>
  <c r="O159" i="12" s="1"/>
  <c r="Q179" i="12"/>
  <c r="V179" i="12"/>
  <c r="G184" i="12"/>
  <c r="M184" i="12" s="1"/>
  <c r="I184" i="12"/>
  <c r="K184" i="12"/>
  <c r="O184" i="12"/>
  <c r="Q184" i="12"/>
  <c r="V184" i="12"/>
  <c r="Q205" i="12"/>
  <c r="G206" i="12"/>
  <c r="G205" i="12" s="1"/>
  <c r="I206" i="12"/>
  <c r="I205" i="12" s="1"/>
  <c r="K206" i="12"/>
  <c r="K205" i="12" s="1"/>
  <c r="M206" i="12"/>
  <c r="M205" i="12" s="1"/>
  <c r="O206" i="12"/>
  <c r="O205" i="12" s="1"/>
  <c r="Q206" i="12"/>
  <c r="V206" i="12"/>
  <c r="V205" i="12" s="1"/>
  <c r="G208" i="12"/>
  <c r="G207" i="12" s="1"/>
  <c r="I208" i="12"/>
  <c r="K208" i="12"/>
  <c r="O208" i="12"/>
  <c r="Q208" i="12"/>
  <c r="Q207" i="12" s="1"/>
  <c r="V208" i="12"/>
  <c r="G211" i="12"/>
  <c r="M211" i="12" s="1"/>
  <c r="I211" i="12"/>
  <c r="K211" i="12"/>
  <c r="K207" i="12" s="1"/>
  <c r="O211" i="12"/>
  <c r="Q211" i="12"/>
  <c r="V211" i="12"/>
  <c r="V207" i="12" s="1"/>
  <c r="G217" i="12"/>
  <c r="G216" i="12" s="1"/>
  <c r="I217" i="12"/>
  <c r="K217" i="12"/>
  <c r="O217" i="12"/>
  <c r="O216" i="12" s="1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K216" i="12" s="1"/>
  <c r="M219" i="12"/>
  <c r="O219" i="12"/>
  <c r="Q219" i="12"/>
  <c r="V219" i="12"/>
  <c r="G221" i="12"/>
  <c r="G220" i="12" s="1"/>
  <c r="I221" i="12"/>
  <c r="I220" i="12" s="1"/>
  <c r="K221" i="12"/>
  <c r="K220" i="12" s="1"/>
  <c r="M221" i="12"/>
  <c r="M220" i="12" s="1"/>
  <c r="O221" i="12"/>
  <c r="O220" i="12" s="1"/>
  <c r="Q221" i="12"/>
  <c r="Q220" i="12" s="1"/>
  <c r="V221" i="12"/>
  <c r="V220" i="12" s="1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3" i="12"/>
  <c r="G252" i="12" s="1"/>
  <c r="I253" i="12"/>
  <c r="K253" i="12"/>
  <c r="O253" i="12"/>
  <c r="O252" i="12" s="1"/>
  <c r="Q253" i="12"/>
  <c r="V253" i="12"/>
  <c r="G254" i="12"/>
  <c r="M254" i="12" s="1"/>
  <c r="I254" i="12"/>
  <c r="K254" i="12"/>
  <c r="O254" i="12"/>
  <c r="Q254" i="12"/>
  <c r="V254" i="12"/>
  <c r="V255" i="12"/>
  <c r="G256" i="12"/>
  <c r="G255" i="12" s="1"/>
  <c r="I62" i="1" s="1"/>
  <c r="I256" i="12"/>
  <c r="I255" i="12" s="1"/>
  <c r="K256" i="12"/>
  <c r="K255" i="12" s="1"/>
  <c r="O256" i="12"/>
  <c r="O255" i="12" s="1"/>
  <c r="Q256" i="12"/>
  <c r="Q255" i="12" s="1"/>
  <c r="V256" i="12"/>
  <c r="O261" i="12"/>
  <c r="G262" i="12"/>
  <c r="G261" i="12" s="1"/>
  <c r="I63" i="1" s="1"/>
  <c r="I262" i="12"/>
  <c r="I261" i="12" s="1"/>
  <c r="K262" i="12"/>
  <c r="K261" i="12" s="1"/>
  <c r="M262" i="12"/>
  <c r="M261" i="12" s="1"/>
  <c r="O262" i="12"/>
  <c r="Q262" i="12"/>
  <c r="Q261" i="12" s="1"/>
  <c r="V262" i="12"/>
  <c r="V261" i="12" s="1"/>
  <c r="G268" i="12"/>
  <c r="I268" i="12"/>
  <c r="I267" i="12" s="1"/>
  <c r="K268" i="12"/>
  <c r="K267" i="12" s="1"/>
  <c r="M268" i="12"/>
  <c r="O268" i="12"/>
  <c r="Q268" i="12"/>
  <c r="V268" i="12"/>
  <c r="V267" i="12" s="1"/>
  <c r="G270" i="12"/>
  <c r="M270" i="12" s="1"/>
  <c r="I270" i="12"/>
  <c r="K270" i="12"/>
  <c r="O270" i="12"/>
  <c r="Q270" i="12"/>
  <c r="V270" i="12"/>
  <c r="G275" i="12"/>
  <c r="I275" i="12"/>
  <c r="K275" i="12"/>
  <c r="O275" i="12"/>
  <c r="Q275" i="12"/>
  <c r="V275" i="12"/>
  <c r="G277" i="12"/>
  <c r="I277" i="12"/>
  <c r="K277" i="12"/>
  <c r="M277" i="12"/>
  <c r="O277" i="12"/>
  <c r="Q277" i="12"/>
  <c r="V277" i="12"/>
  <c r="G279" i="12"/>
  <c r="M279" i="12" s="1"/>
  <c r="I279" i="12"/>
  <c r="K279" i="12"/>
  <c r="O279" i="12"/>
  <c r="Q279" i="12"/>
  <c r="V279" i="12"/>
  <c r="G280" i="12"/>
  <c r="M280" i="12" s="1"/>
  <c r="I280" i="12"/>
  <c r="I274" i="12" s="1"/>
  <c r="K280" i="12"/>
  <c r="O280" i="12"/>
  <c r="Q280" i="12"/>
  <c r="V280" i="12"/>
  <c r="G283" i="12"/>
  <c r="I283" i="12"/>
  <c r="K283" i="12"/>
  <c r="M283" i="12"/>
  <c r="O283" i="12"/>
  <c r="Q283" i="12"/>
  <c r="V283" i="12"/>
  <c r="G285" i="12"/>
  <c r="I285" i="12"/>
  <c r="K285" i="12"/>
  <c r="M285" i="12"/>
  <c r="O285" i="12"/>
  <c r="Q285" i="12"/>
  <c r="V285" i="12"/>
  <c r="G288" i="12"/>
  <c r="M288" i="12" s="1"/>
  <c r="I288" i="12"/>
  <c r="K288" i="12"/>
  <c r="O288" i="12"/>
  <c r="Q288" i="12"/>
  <c r="V288" i="12"/>
  <c r="G290" i="12"/>
  <c r="I290" i="12"/>
  <c r="K290" i="12"/>
  <c r="M290" i="12"/>
  <c r="O290" i="12"/>
  <c r="Q290" i="12"/>
  <c r="V290" i="12"/>
  <c r="AF292" i="12"/>
  <c r="G41" i="1" s="1"/>
  <c r="I20" i="1"/>
  <c r="J28" i="1"/>
  <c r="J26" i="1"/>
  <c r="G38" i="1"/>
  <c r="F38" i="1"/>
  <c r="J23" i="1"/>
  <c r="J24" i="1"/>
  <c r="J25" i="1"/>
  <c r="J27" i="1"/>
  <c r="E24" i="1"/>
  <c r="E26" i="1"/>
  <c r="Q274" i="12" l="1"/>
  <c r="K236" i="13"/>
  <c r="I94" i="13"/>
  <c r="G274" i="12"/>
  <c r="Q267" i="12"/>
  <c r="M256" i="12"/>
  <c r="M255" i="12" s="1"/>
  <c r="K252" i="12"/>
  <c r="V230" i="12"/>
  <c r="K230" i="12"/>
  <c r="V216" i="12"/>
  <c r="M217" i="12"/>
  <c r="O207" i="12"/>
  <c r="M179" i="12"/>
  <c r="Q159" i="12"/>
  <c r="I159" i="12"/>
  <c r="O100" i="12"/>
  <c r="M91" i="12"/>
  <c r="M39" i="12"/>
  <c r="M8" i="12" s="1"/>
  <c r="K8" i="12"/>
  <c r="V236" i="13"/>
  <c r="M217" i="13"/>
  <c r="G217" i="13"/>
  <c r="I61" i="1" s="1"/>
  <c r="V198" i="13"/>
  <c r="K198" i="13"/>
  <c r="G194" i="13"/>
  <c r="I59" i="1" s="1"/>
  <c r="G182" i="13"/>
  <c r="I56" i="1" s="1"/>
  <c r="Q144" i="13"/>
  <c r="M144" i="13"/>
  <c r="O94" i="13"/>
  <c r="O8" i="13"/>
  <c r="O8" i="14"/>
  <c r="V159" i="12"/>
  <c r="O8" i="12"/>
  <c r="Q8" i="14"/>
  <c r="O274" i="12"/>
  <c r="M275" i="12"/>
  <c r="O267" i="12"/>
  <c r="G267" i="12"/>
  <c r="I64" i="1" s="1"/>
  <c r="I18" i="1" s="1"/>
  <c r="V252" i="12"/>
  <c r="I252" i="12"/>
  <c r="G230" i="12"/>
  <c r="I60" i="1" s="1"/>
  <c r="Q230" i="12"/>
  <c r="I230" i="12"/>
  <c r="V100" i="12"/>
  <c r="K100" i="12"/>
  <c r="M84" i="12"/>
  <c r="M83" i="12" s="1"/>
  <c r="V8" i="12"/>
  <c r="I8" i="12"/>
  <c r="AE254" i="13"/>
  <c r="F42" i="1" s="1"/>
  <c r="H42" i="1" s="1"/>
  <c r="I42" i="1" s="1"/>
  <c r="G236" i="13"/>
  <c r="K229" i="13"/>
  <c r="Q229" i="13"/>
  <c r="I229" i="13"/>
  <c r="I198" i="13"/>
  <c r="K190" i="13"/>
  <c r="Q184" i="13"/>
  <c r="I184" i="13"/>
  <c r="K94" i="13"/>
  <c r="M86" i="13"/>
  <c r="K8" i="13"/>
  <c r="K8" i="14"/>
  <c r="Q100" i="12"/>
  <c r="O198" i="13"/>
  <c r="Q94" i="13"/>
  <c r="Q8" i="13"/>
  <c r="V274" i="12"/>
  <c r="K274" i="12"/>
  <c r="Q252" i="12"/>
  <c r="O230" i="12"/>
  <c r="Q216" i="12"/>
  <c r="I216" i="12"/>
  <c r="I207" i="12"/>
  <c r="I100" i="12"/>
  <c r="K91" i="12"/>
  <c r="G91" i="12"/>
  <c r="I53" i="1" s="1"/>
  <c r="V83" i="12"/>
  <c r="K83" i="12"/>
  <c r="Q8" i="12"/>
  <c r="Q236" i="13"/>
  <c r="I236" i="13"/>
  <c r="O236" i="13"/>
  <c r="Q198" i="13"/>
  <c r="G198" i="13"/>
  <c r="V190" i="13"/>
  <c r="G184" i="13"/>
  <c r="I57" i="1" s="1"/>
  <c r="I17" i="1" s="1"/>
  <c r="V94" i="13"/>
  <c r="V8" i="13"/>
  <c r="I8" i="13"/>
  <c r="V8" i="14"/>
  <c r="I8" i="14"/>
  <c r="H41" i="1"/>
  <c r="I41" i="1" s="1"/>
  <c r="F43" i="1"/>
  <c r="H43" i="1" s="1"/>
  <c r="I43" i="1" s="1"/>
  <c r="F39" i="1"/>
  <c r="F44" i="1" s="1"/>
  <c r="G23" i="1" s="1"/>
  <c r="G40" i="1"/>
  <c r="G39" i="1"/>
  <c r="M8" i="14"/>
  <c r="G8" i="14"/>
  <c r="M85" i="13"/>
  <c r="M229" i="13"/>
  <c r="M184" i="13"/>
  <c r="M94" i="13"/>
  <c r="G94" i="13"/>
  <c r="G254" i="13" s="1"/>
  <c r="M9" i="13"/>
  <c r="M8" i="13" s="1"/>
  <c r="M237" i="13"/>
  <c r="M236" i="13" s="1"/>
  <c r="M199" i="13"/>
  <c r="M198" i="13" s="1"/>
  <c r="G190" i="13"/>
  <c r="I58" i="1" s="1"/>
  <c r="M216" i="12"/>
  <c r="M274" i="12"/>
  <c r="M267" i="12"/>
  <c r="M159" i="12"/>
  <c r="M100" i="12"/>
  <c r="M253" i="12"/>
  <c r="M252" i="12" s="1"/>
  <c r="M237" i="12"/>
  <c r="M230" i="12" s="1"/>
  <c r="M208" i="12"/>
  <c r="M207" i="12" s="1"/>
  <c r="G100" i="12"/>
  <c r="I54" i="1" s="1"/>
  <c r="G8" i="12"/>
  <c r="F40" i="1" l="1"/>
  <c r="I65" i="1"/>
  <c r="H40" i="1"/>
  <c r="I40" i="1" s="1"/>
  <c r="I51" i="1"/>
  <c r="I16" i="1" s="1"/>
  <c r="G292" i="12"/>
  <c r="I66" i="1"/>
  <c r="G36" i="14"/>
  <c r="H39" i="1"/>
  <c r="G44" i="1"/>
  <c r="A23" i="1"/>
  <c r="I19" i="1" l="1"/>
  <c r="I21" i="1" s="1"/>
  <c r="I67" i="1"/>
  <c r="G25" i="1"/>
  <c r="A25" i="1" s="1"/>
  <c r="G28" i="1"/>
  <c r="I39" i="1"/>
  <c r="I44" i="1" s="1"/>
  <c r="H44" i="1"/>
  <c r="G24" i="1"/>
  <c r="A24" i="1"/>
  <c r="J40" i="1" l="1"/>
  <c r="J42" i="1"/>
  <c r="J41" i="1"/>
  <c r="J43" i="1"/>
  <c r="J39" i="1"/>
  <c r="J44" i="1" s="1"/>
  <c r="G26" i="1"/>
  <c r="A27" i="1" s="1"/>
  <c r="A29" i="1" s="1"/>
  <c r="A26" i="1"/>
  <c r="J66" i="1"/>
  <c r="J57" i="1"/>
  <c r="J59" i="1"/>
  <c r="J54" i="1"/>
  <c r="J62" i="1"/>
  <c r="J58" i="1"/>
  <c r="J55" i="1"/>
  <c r="J65" i="1"/>
  <c r="J56" i="1"/>
  <c r="J64" i="1"/>
  <c r="J51" i="1"/>
  <c r="J53" i="1"/>
  <c r="J52" i="1"/>
  <c r="J61" i="1"/>
  <c r="J63" i="1"/>
  <c r="J60" i="1"/>
  <c r="G29" i="1" l="1"/>
  <c r="G27" i="1" s="1"/>
  <c r="J6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Provazníková Petra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Provazníková Petra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Provazníková Petra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<sst xmlns="http://schemas.openxmlformats.org/spreadsheetml/2006/main" count="2196" uniqueCount="648">
  <si>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</si>
  <si>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</si>
  <si>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</si>
  <si>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</si>
  <si>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</si>
  <si>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</si>
  <si>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</si>
  <si>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</si>
  <si>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</si>
  <si>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</si>
  <si>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</si>
  <si>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</si>
  <si>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</si>
  <si>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</si>
  <si>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</si>
  <si>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</si>
  <si>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</si>
  <si>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</si>
  <si>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</si>
  <si>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</si>
  <si>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</si>
  <si>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</si>
  <si>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</si>
  <si>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</si>
  <si>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</si>
  <si>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</si>
  <si>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</si>
  <si>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</si>
  <si>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</si>
  <si>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</si>
  <si>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</si>
  <si>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</si>
  <si>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</si>
  <si>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</si>
  <si>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</si>
  <si>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</si>
  <si>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</si>
  <si>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</si>
  <si>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</si>
  <si>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</si>
  <si>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</si>
  <si>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</si>
  <si>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</si>
  <si>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Demolice domů čp.165 a 200 na nám. Ondry Foltýna v Karviné- Starém Městě</t>
  </si>
  <si>
    <t>Statutární město Karviná</t>
  </si>
  <si>
    <t>Fryštátská 72/1</t>
  </si>
  <si>
    <t>Karviná - Fryštát</t>
  </si>
  <si>
    <t>73324</t>
  </si>
  <si>
    <t>00297534</t>
  </si>
  <si>
    <t>Stavba</t>
  </si>
  <si>
    <t>01</t>
  </si>
  <si>
    <t>SO01 - č.p.165</t>
  </si>
  <si>
    <t>02</t>
  </si>
  <si>
    <t>SO02 - č.p.200</t>
  </si>
  <si>
    <t>03</t>
  </si>
  <si>
    <t>VRN</t>
  </si>
  <si>
    <t>Celkem za stavbu</t>
  </si>
  <si>
    <t>CZK</t>
  </si>
  <si>
    <t>Rekapitulace dílů</t>
  </si>
  <si>
    <t>Typ dílu</t>
  </si>
  <si>
    <t>1</t>
  </si>
  <si>
    <t>Zemní práce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</si>
  <si>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</si>
  <si>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</si>
  <si>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</si>
  <si>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</si>
  <si>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</si>
  <si>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</si>
  <si>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</si>
  <si>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</si>
  <si>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</si>
  <si>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</si>
  <si>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</si>
  <si>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</si>
  <si>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725</t>
  </si>
  <si>
    <t>Zařizovací předměty</t>
  </si>
  <si>
    <t>762</t>
  </si>
  <si>
    <t>Konstrukce tesařské</t>
  </si>
  <si>
    <t>764</t>
  </si>
  <si>
    <t>Konstrukce klempířské</t>
  </si>
  <si>
    <t>767</t>
  </si>
  <si>
    <t>Konstrukce zámečnické</t>
  </si>
  <si>
    <t>776</t>
  </si>
  <si>
    <t>Podlahy povlakové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</si>
  <si>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</si>
  <si>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</si>
  <si>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</si>
  <si>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</si>
  <si>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</si>
  <si>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</si>
  <si>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</si>
  <si>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</si>
  <si>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</si>
  <si>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</si>
  <si>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</si>
  <si>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</si>
  <si>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</si>
  <si>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</si>
  <si>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</si>
  <si>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</si>
  <si>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</si>
  <si>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</si>
  <si>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</si>
  <si>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</si>
  <si>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</si>
  <si>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</si>
  <si>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</si>
  <si>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</si>
  <si>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</si>
  <si>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</si>
  <si>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</si>
  <si>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</si>
  <si>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</si>
  <si>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</si>
  <si>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</si>
  <si>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</si>
  <si>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</si>
  <si>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</si>
  <si>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</si>
  <si>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</si>
  <si>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</si>
  <si>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111104111R00</t>
  </si>
  <si>
    <t>Pokosení trávníku, odvoz 20 km</t>
  </si>
  <si>
    <t>m2</t>
  </si>
  <si>
    <t>RTS 21/ II</t>
  </si>
  <si>
    <t>Práce</t>
  </si>
  <si>
    <t>POL1_</t>
  </si>
  <si>
    <t>s naložením, odvozem a složením</t>
  </si>
  <si>
    <t>POP</t>
  </si>
  <si>
    <t>Odkaz na mn. položky pořadí 14 : 963,00000</t>
  </si>
  <si>
    <t>VV</t>
  </si>
  <si>
    <t>113108315R00</t>
  </si>
  <si>
    <t>Odstranění asfaltové vrstvy pl. do 50 m2, tl.15 cm</t>
  </si>
  <si>
    <t>4,0*7,0</t>
  </si>
  <si>
    <t>131201112R00</t>
  </si>
  <si>
    <t>Hloubení nezapaž. jam hor.3 do 1000 m3, STROJNĚ</t>
  </si>
  <si>
    <t>m3</t>
  </si>
  <si>
    <t>s přemístěním nebo naložením</t>
  </si>
  <si>
    <t xml:space="preserve">obnažení konstrukcí pod terénem : </t>
  </si>
  <si>
    <t>1,05*0,6*(3,95+12,9+20,65+12,9+12,35+0,6*4)</t>
  </si>
  <si>
    <t>1,05*0,6*(11,6+3,15+2,8+1,55+6,4+2,9*2)</t>
  </si>
  <si>
    <t>1,05*0,6*(9,61+5,58*2+1,63+0,26)</t>
  </si>
  <si>
    <t>(1,05*0,61/2)*(3,95+12,9+20,65+12,9+12,35+1,21*4)</t>
  </si>
  <si>
    <t>(1,05*0,61/2)*(11,6+3,15+2,8+1,55+6,4+2,9*2)</t>
  </si>
  <si>
    <t>(1,05*0,61/2)*(9,61+5,58*2+1,63+0,26)</t>
  </si>
  <si>
    <t>2,18*0,6*(5,45*2+10,7*2+0,6*4)</t>
  </si>
  <si>
    <t>(2,18*1,27/2)*(5,45*2+10,7*2+1,86*4)</t>
  </si>
  <si>
    <t xml:space="preserve">kolem jímky : </t>
  </si>
  <si>
    <t>2,5*0,6*(5,6+2,35*2+0,47+0,6*3)</t>
  </si>
  <si>
    <t>(2,5*1,43/2)*(5,6+2,35*2+0,47+2,1*3)</t>
  </si>
  <si>
    <t>131201119R00</t>
  </si>
  <si>
    <t>Příplatek za lepivost - hloubení nezap.jam v hor.3</t>
  </si>
  <si>
    <t>Odkaz na mn. položky pořadí 3 : 263,73300*0,6</t>
  </si>
  <si>
    <t>132201110R00</t>
  </si>
  <si>
    <t>Hloubení rýh š.do 60 cm v hor.3 do 50 m3, STROJNĚ</t>
  </si>
  <si>
    <t xml:space="preserve">pro odstranění přípojek inžen.sítí : </t>
  </si>
  <si>
    <t>0,6*1,5*(5,0*5)</t>
  </si>
  <si>
    <t>Mezisoučet</t>
  </si>
  <si>
    <t xml:space="preserve">odpočet ruční výkop 30% : </t>
  </si>
  <si>
    <t>-0,3*22,5</t>
  </si>
  <si>
    <t>132201119R00</t>
  </si>
  <si>
    <t>Přípl.za lepivost,hloubení rýh 60 cm,hor.3,STROJNĚ</t>
  </si>
  <si>
    <t>Odkaz na mn. položky pořadí 5 : 15,75000*0,6</t>
  </si>
  <si>
    <t>139601102R00</t>
  </si>
  <si>
    <t>Ruční výkop jam, rýh a šachet v hornině tř. 3</t>
  </si>
  <si>
    <t xml:space="preserve">předpoklad 30% ručně : </t>
  </si>
  <si>
    <t>0,30*(0,6*1,5*5,0*5)</t>
  </si>
  <si>
    <t>161101101R00</t>
  </si>
  <si>
    <t>Svislé přemístění výkopku z hor.1-4 do 2,5 m</t>
  </si>
  <si>
    <t>Odkaz na mn. položky pořadí 3 : 263,73300*0,08</t>
  </si>
  <si>
    <t>174101101R00</t>
  </si>
  <si>
    <t>Zásyp jam, rýh, šachet se zhutněním</t>
  </si>
  <si>
    <t>včetně strojního přemístění materiálu pro zásyp</t>
  </si>
  <si>
    <t xml:space="preserve">základy, kce pod terénem : </t>
  </si>
  <si>
    <t>Odkaz na mn. položky pořadí 40 : 26,72366</t>
  </si>
  <si>
    <t>Odkaz na mn. položky pořadí 41 : 243,05005</t>
  </si>
  <si>
    <t>Odkaz na mn. položky pořadí 24 : 33,40457</t>
  </si>
  <si>
    <t xml:space="preserve">podzemní podlaží : </t>
  </si>
  <si>
    <t>2,5*(4,35*7,8+5,45*2,9)</t>
  </si>
  <si>
    <t xml:space="preserve">jímka : </t>
  </si>
  <si>
    <t>2,1*(5,2*1,95)</t>
  </si>
  <si>
    <t>včetně strojního přemístění materiálu pro zásyp,</t>
  </si>
  <si>
    <t>zpětně původní zeminou</t>
  </si>
  <si>
    <t>Odkaz na mn. položky pořadí 3 : 263,73299</t>
  </si>
  <si>
    <t>Odkaz na mn. položky pořadí 5 : 15,75000</t>
  </si>
  <si>
    <t>Odkaz na mn. položky pořadí 7 : 6,75000</t>
  </si>
  <si>
    <t>181301105R00</t>
  </si>
  <si>
    <t>Rozprostření ornice, rovina, tl. 25-30 cm,do 500m2</t>
  </si>
  <si>
    <t>s přemístěním na místo potřeby</t>
  </si>
  <si>
    <t>20,86*13,03+6,4*2,9+9,61*3,38</t>
  </si>
  <si>
    <t>7,98*0,54+7,72*1,66</t>
  </si>
  <si>
    <t>181301112R00</t>
  </si>
  <si>
    <t>Rozprostření ornice, rovina, tl.10-15 cm,nad 500m2</t>
  </si>
  <si>
    <t xml:space="preserve">rekultivace poškozených okolních ploch : </t>
  </si>
  <si>
    <t>963,0</t>
  </si>
  <si>
    <t>Odkaz na mn. položky pořadí 11 : 339,97200*-1</t>
  </si>
  <si>
    <t>R odstr.dřevin</t>
  </si>
  <si>
    <t>Odstranění náletových dřevin</t>
  </si>
  <si>
    <t>Vlastní</t>
  </si>
  <si>
    <t>Indiv</t>
  </si>
  <si>
    <t>Odkaz na mn. položky pořadí 12 : 623,02800*0,5</t>
  </si>
  <si>
    <t>180400020RA0</t>
  </si>
  <si>
    <t>Založení trávníku parkového, rovina, dodání osiva</t>
  </si>
  <si>
    <t>Agregovaná položka</t>
  </si>
  <si>
    <t>POL2_</t>
  </si>
  <si>
    <t>V položce jsou zakalkulovány náklady na první pokosení, naložení odpadu a odvezení do 20 km, se složením.</t>
  </si>
  <si>
    <t>Odkaz na mn. položky pořadí 11 : 339,97200</t>
  </si>
  <si>
    <t>Odkaz na mn. položky pořadí 12 : 623,02800</t>
  </si>
  <si>
    <t>10364200R</t>
  </si>
  <si>
    <t>Ornice pro pozemkové úpravy</t>
  </si>
  <si>
    <t>SPCM</t>
  </si>
  <si>
    <t>Specifikace</t>
  </si>
  <si>
    <t>POL3_</t>
  </si>
  <si>
    <t>vč. dopravních nákladů</t>
  </si>
  <si>
    <t>Odkaz na mn. položky pořadí 11 : 339,97200*0,3</t>
  </si>
  <si>
    <t>Odkaz na mn. položky pořadí 12 : 623,02800*0,15</t>
  </si>
  <si>
    <t>59691019.AR</t>
  </si>
  <si>
    <t>Zemina dle specifikace v TZ</t>
  </si>
  <si>
    <t>t</t>
  </si>
  <si>
    <t xml:space="preserve">2,1t/m3 : </t>
  </si>
  <si>
    <t>Odkaz na mn. položky pořadí 9 : 448,80978*2,1</t>
  </si>
  <si>
    <t>941955001R00</t>
  </si>
  <si>
    <t>Lešení lehké pomocné, výška podlahy do 1,2 m</t>
  </si>
  <si>
    <t xml:space="preserve">pro bourání komínů : </t>
  </si>
  <si>
    <t>1,0*(0,45*4+1,0*4)</t>
  </si>
  <si>
    <t>941955003R00</t>
  </si>
  <si>
    <t>Lešení lehké pomocné, výška podlahy do 2,5 m</t>
  </si>
  <si>
    <t>1,0*(1,76*2+1,32*2+1,0*4)</t>
  </si>
  <si>
    <t>1,0*(0,45*2+1,25*2+1,0*4)</t>
  </si>
  <si>
    <t>909      R00</t>
  </si>
  <si>
    <t>Hzs-nezmeritelne stavebni prace</t>
  </si>
  <si>
    <t>h</t>
  </si>
  <si>
    <t>Prav.M</t>
  </si>
  <si>
    <t>HZS</t>
  </si>
  <si>
    <t>POL10_</t>
  </si>
  <si>
    <t>vyklizení prostor od skladovaných věcí, vnitřního vybavení apod.</t>
  </si>
  <si>
    <t xml:space="preserve">předpoklad : </t>
  </si>
  <si>
    <t>78</t>
  </si>
  <si>
    <t>demontáž instalací zdravotechniky, topení, vč. zaslepení</t>
  </si>
  <si>
    <t>26</t>
  </si>
  <si>
    <t>962032231R00</t>
  </si>
  <si>
    <t>Bourání zdiva z cihel pálených na MVC</t>
  </si>
  <si>
    <t xml:space="preserve">půdní zdivo : </t>
  </si>
  <si>
    <t>0,45*0,8*(12,9*2+19,75*2)</t>
  </si>
  <si>
    <t>0,43*0,2*(12,9*2+19,75*2+0,43*4)</t>
  </si>
  <si>
    <t>-0,45*(0,75*0,4)*11</t>
  </si>
  <si>
    <t>962032641R00</t>
  </si>
  <si>
    <t>Bourání zdiva komínového z cihel na MC</t>
  </si>
  <si>
    <t>4,25*(0,5*0,6+1,1*0,5+0,45*1,25)</t>
  </si>
  <si>
    <t>1,9*(0,45*0,45)</t>
  </si>
  <si>
    <t>965081713R00</t>
  </si>
  <si>
    <t>Bourání dlažeb keramických tl.10 mm, nad 1 m2</t>
  </si>
  <si>
    <t>15,4+9,7+25,9+13,2+15,1+29,2</t>
  </si>
  <si>
    <t>23,4+12,2+30,8+8,0+3,4+17,0+2,7</t>
  </si>
  <si>
    <t>3,2+1,1+5,8+5,0+2,3+5,4+5,1</t>
  </si>
  <si>
    <t>4,8+11,0</t>
  </si>
  <si>
    <t>965082923R00</t>
  </si>
  <si>
    <t>Odstranění násypu tl. do 10 cm, plocha nad 2 m2</t>
  </si>
  <si>
    <t>0,1*(20,65*12,9+6,4*2,9)</t>
  </si>
  <si>
    <t>0,1*(9,55*3,35+7,95*0,54+7,72*1,66)</t>
  </si>
  <si>
    <t>968061112R00</t>
  </si>
  <si>
    <t>Vyvěšení dřevěných okenních křídel pl. do 1,5 m2</t>
  </si>
  <si>
    <t>kus</t>
  </si>
  <si>
    <t>58*2+22</t>
  </si>
  <si>
    <t>968061125R00</t>
  </si>
  <si>
    <t>Vyvěšení dřevěných dveřních křídel pl. do 2 m2</t>
  </si>
  <si>
    <t>46</t>
  </si>
  <si>
    <t>968062244R00</t>
  </si>
  <si>
    <t>Vybourání dřevěných rámů oken jednoduch. pl. 1 m2</t>
  </si>
  <si>
    <t>(0,75*0,4)*11</t>
  </si>
  <si>
    <t>968062354R00</t>
  </si>
  <si>
    <t>Vybourání dřevěných rámů oken dvojitých pl. 1 m2</t>
  </si>
  <si>
    <t>0,8*1,2</t>
  </si>
  <si>
    <t>0,75*0,9*3</t>
  </si>
  <si>
    <t>968062355R00</t>
  </si>
  <si>
    <t>Vybourání dřevěných rámů oken dvojitých pl. 2 m2</t>
  </si>
  <si>
    <t>1,05*1,6*3</t>
  </si>
  <si>
    <t>0,9*1,5</t>
  </si>
  <si>
    <t>0,8*1,5</t>
  </si>
  <si>
    <t>1,1*1,6</t>
  </si>
  <si>
    <t>0,9*1,6</t>
  </si>
  <si>
    <t>968062356R00</t>
  </si>
  <si>
    <t>Vybourání dřevěných rámů oken dvojitých pl. 4 m2</t>
  </si>
  <si>
    <t>1,7*1,7*4</t>
  </si>
  <si>
    <t>1,95*1,6*2</t>
  </si>
  <si>
    <t>1,9*1,6</t>
  </si>
  <si>
    <t>1,55*1,6*4</t>
  </si>
  <si>
    <t>968072455R00</t>
  </si>
  <si>
    <t>Vybourání kovových dveřních zárubní pl. do 2 m2</t>
  </si>
  <si>
    <t>0,9*2,05*14</t>
  </si>
  <si>
    <t>0,95*2,05</t>
  </si>
  <si>
    <t>0,8*2,05*5</t>
  </si>
  <si>
    <t>0,7*2,05</t>
  </si>
  <si>
    <t>0,6*2,05*4</t>
  </si>
  <si>
    <t>968072456R00</t>
  </si>
  <si>
    <t>Vybourání kovových dveřních zárubní pl. nad 2 m2</t>
  </si>
  <si>
    <t>1,6*2,1+1,0*2,1*2+1,3*2,1</t>
  </si>
  <si>
    <t>1,0*2,05*13</t>
  </si>
  <si>
    <t>1,3*2,05</t>
  </si>
  <si>
    <t>968072875R00</t>
  </si>
  <si>
    <t>Vybourání mříží</t>
  </si>
  <si>
    <t>0,8*1,2+1,0*2,1</t>
  </si>
  <si>
    <t>968095002R00</t>
  </si>
  <si>
    <t>Bourání parapetů dřevěných š. do 50 cm</t>
  </si>
  <si>
    <t>m</t>
  </si>
  <si>
    <t>1,7*4+0,8+1,95*2+1,9</t>
  </si>
  <si>
    <t>1,55*4+1,05*3+0,75*3</t>
  </si>
  <si>
    <t>0,9+0,8+1,1+0,9</t>
  </si>
  <si>
    <t>976071111R00</t>
  </si>
  <si>
    <t>Vybourání kovových zábradlí a madel</t>
  </si>
  <si>
    <t>4,2*2+3,75*6+3,5*2</t>
  </si>
  <si>
    <t>R dmtž vedení</t>
  </si>
  <si>
    <t>Demontáž stávajících přípojek</t>
  </si>
  <si>
    <t>5,0*5</t>
  </si>
  <si>
    <t>R zaslepení</t>
  </si>
  <si>
    <t>Odpojení a zaslepení přípojek inženýrských sítí</t>
  </si>
  <si>
    <t>981014316R00</t>
  </si>
  <si>
    <t>Demolice budov mechanizací, zdivo, konstr. do 35 %</t>
  </si>
  <si>
    <t>vč. rozpojení zdiva na suť schopnou odvozu na skládku,</t>
  </si>
  <si>
    <t>kropení a vytváření vodní clony,</t>
  </si>
  <si>
    <t>podpěrné konstrukce a lešení</t>
  </si>
  <si>
    <t xml:space="preserve">objekt po úroveň přilehlého terénu : </t>
  </si>
  <si>
    <t xml:space="preserve">objem konstrukcí 893,07m3 : </t>
  </si>
  <si>
    <t>8,47*(20,86*13,0)</t>
  </si>
  <si>
    <t>2,71*(6,4*2,9)</t>
  </si>
  <si>
    <t>8,1*(5,6*3,35+2,87*2,2)</t>
  </si>
  <si>
    <t>3,55*(3,95*4,1)</t>
  </si>
  <si>
    <t>2,35*(5,1*2,2)</t>
  </si>
  <si>
    <t>981512111R00</t>
  </si>
  <si>
    <t>Demolice konstrukcí jiným způsobem ( mechanizací), zdivo MVC</t>
  </si>
  <si>
    <t xml:space="preserve">kce pod úrovní terénu : </t>
  </si>
  <si>
    <t>0,65*2,2*(4,35+5,45)</t>
  </si>
  <si>
    <t>0,45*2,2*(7,15*2)</t>
  </si>
  <si>
    <t>0,6*2,2*(5,45+1,65)</t>
  </si>
  <si>
    <t>-0,65*(1,0*2,05)</t>
  </si>
  <si>
    <t>0,15*2,2*1,65</t>
  </si>
  <si>
    <t>981512113R00</t>
  </si>
  <si>
    <t>Demolice konstrukcí jiným způsobem ( mechanizací), beton prostý</t>
  </si>
  <si>
    <t xml:space="preserve">podlaha : </t>
  </si>
  <si>
    <t>0,08*(20,65*12,9+6,4*2,9)</t>
  </si>
  <si>
    <t>0,08*(9,55*3,35+7,95*0,54+7,72*1,66)</t>
  </si>
  <si>
    <t>981512114R00</t>
  </si>
  <si>
    <t>Demolice konstrukcí jiným způsobem ( mechanizací), železobeton</t>
  </si>
  <si>
    <t xml:space="preserve">základy : </t>
  </si>
  <si>
    <t>0,65*2,25*(20,65*2+11,6*2+11,6+8,25)</t>
  </si>
  <si>
    <t>0,6*2,25*(3,85+3,15+4,85+1,65)</t>
  </si>
  <si>
    <t>0,45*2,25*(7,15*2)</t>
  </si>
  <si>
    <t>0,45*0,8*(6,4+2,45*2)</t>
  </si>
  <si>
    <t>0,65*0,8*(5,6+2,05+4,17)</t>
  </si>
  <si>
    <t>0,3*0,8*2,25</t>
  </si>
  <si>
    <t>0,34*0,8*(4,0+3,6+3,7+1,7)</t>
  </si>
  <si>
    <t>0,3*0,8*(2,2+1,7)</t>
  </si>
  <si>
    <t>1,38*0,8*0,99</t>
  </si>
  <si>
    <t>0,2*(5,6*2,35)*2</t>
  </si>
  <si>
    <t>0,2*2,1*(5,6*2+1,95*2)</t>
  </si>
  <si>
    <t xml:space="preserve">základová deska : </t>
  </si>
  <si>
    <t>0,17*(20,65*12,9+6,4*2,9)</t>
  </si>
  <si>
    <t>0,17*(9,55*3,35+7,95*0,54+7,72*1,66)</t>
  </si>
  <si>
    <t xml:space="preserve">schodiště : </t>
  </si>
  <si>
    <t>0,3*(1,65*3,2)</t>
  </si>
  <si>
    <t>0,3*(3,95*0,58)</t>
  </si>
  <si>
    <t>998982123R00</t>
  </si>
  <si>
    <t>Přesun hmot, demolice jiným způsobem, v. do 21 m</t>
  </si>
  <si>
    <t>711140102R00</t>
  </si>
  <si>
    <t>Odstr.izolace proti vlhk.vodor. pásy přitav.,2vrst</t>
  </si>
  <si>
    <t>(20,65*12,9+6,4*2,9)</t>
  </si>
  <si>
    <t>(9,55*3,35+7,95*0,54+7,72*1,66)</t>
  </si>
  <si>
    <t>711140202R00</t>
  </si>
  <si>
    <t>Odstr.izolace proti vlhk.svis. pásy přitav.,2vrs</t>
  </si>
  <si>
    <t>0,6*(20,86+15,9+6,4+2,9+3,7)</t>
  </si>
  <si>
    <t>0,6*(2,2+1,63+3,38+9,61+3,92)</t>
  </si>
  <si>
    <t>0,6*(0,26+1,63+2,94+13,03)</t>
  </si>
  <si>
    <t>2,2*(5,45*2+10,71*2)</t>
  </si>
  <si>
    <t>725110814R00</t>
  </si>
  <si>
    <t>Demontáž klozetů kombinovaných</t>
  </si>
  <si>
    <t>725290020RA0</t>
  </si>
  <si>
    <t>Demontáž umyvadla včetně baterie a konzol</t>
  </si>
  <si>
    <t>725290030RA0</t>
  </si>
  <si>
    <t>Demontáž vany, včetně baterie a obezdění</t>
  </si>
  <si>
    <t>762900030RAB</t>
  </si>
  <si>
    <t>Demontáž dřevěného krovu s bedněním</t>
  </si>
  <si>
    <t>14,7*7,53*2</t>
  </si>
  <si>
    <t>6,94*7,53*2</t>
  </si>
  <si>
    <t>6,4*2,9</t>
  </si>
  <si>
    <t>2,91*2,44*2</t>
  </si>
  <si>
    <t>3,91*2,44*2</t>
  </si>
  <si>
    <t>1,68*2,44*2</t>
  </si>
  <si>
    <t>3,95*3,2*2</t>
  </si>
  <si>
    <t>5,1*2,2</t>
  </si>
  <si>
    <t>764311822R00</t>
  </si>
  <si>
    <t>Demont. krytiny, nad 25 m2, do 30° z Pz plechu</t>
  </si>
  <si>
    <t>Odkaz na mn. položky pořadí 48 : 422,43840</t>
  </si>
  <si>
    <t>764322830R00</t>
  </si>
  <si>
    <t>Demontáž oplechování okapů, TK, rš 400 mm, do 30°</t>
  </si>
  <si>
    <t>Odkaz na mn. položky pořadí 53 : 106,91000</t>
  </si>
  <si>
    <t>764331830R00</t>
  </si>
  <si>
    <t>Demontáž lemování zdí, rš 250 a 330 mm, do 30°</t>
  </si>
  <si>
    <t>6,4+3,2*2+5,1*2+2,2</t>
  </si>
  <si>
    <t>764339830R00</t>
  </si>
  <si>
    <t>Demontáž lemování komínů v ploše, hl. kryt, do 30°</t>
  </si>
  <si>
    <t>0,5*2*(0,5+0,7+1,2+0,5+0,55+1,25+0,45+0,55)</t>
  </si>
  <si>
    <t>764352810R00</t>
  </si>
  <si>
    <t>Demontáž žlabů půlkruh. rovných, rš 330 mm, do 30°</t>
  </si>
  <si>
    <t>21,62*2+13,87*2+6,4</t>
  </si>
  <si>
    <t>2,2*2+1,6+1,13+3,35*2</t>
  </si>
  <si>
    <t>5,6+3,95*2+2,2</t>
  </si>
  <si>
    <t>764359810R00</t>
  </si>
  <si>
    <t>Demontáž kotlíku kónického, sklon do 30°</t>
  </si>
  <si>
    <t>764391840R00</t>
  </si>
  <si>
    <t>Demontáž závětrné lišty, rš 400 a 500 mm, do 30°</t>
  </si>
  <si>
    <t>2,9*2+2,44*2+3,2*2+5,1*2</t>
  </si>
  <si>
    <t>764392840R00</t>
  </si>
  <si>
    <t>Demontáž úžlabí, rš 500 mm, sklon do 30°</t>
  </si>
  <si>
    <t>2,44*2</t>
  </si>
  <si>
    <t>764410850R00</t>
  </si>
  <si>
    <t>Demontáž oplechování parapetů,rš od 100 do 330 mm</t>
  </si>
  <si>
    <t>Odkaz na mn. položky pořadí 34 : 28,70000</t>
  </si>
  <si>
    <t>764454801R00</t>
  </si>
  <si>
    <t>Demontáž odpadních trub kruhových,D 75 a 100 mm</t>
  </si>
  <si>
    <t>5,1+9,9+5,7</t>
  </si>
  <si>
    <t>R poklop</t>
  </si>
  <si>
    <t>D+M Zabezpečení betonového poklopu stávající studny zámečnickým výrobkem s visacím zámkem</t>
  </si>
  <si>
    <t>998767201R00</t>
  </si>
  <si>
    <t>Přesun hmot pro zámečnické konstr., výšky do 6 m</t>
  </si>
  <si>
    <t>Přesun hmot</t>
  </si>
  <si>
    <t>POL7_</t>
  </si>
  <si>
    <t>776511810RT1</t>
  </si>
  <si>
    <t>Odstranění PVC a koberců lepených bez podložky z ploch nad 20 m2</t>
  </si>
  <si>
    <t xml:space="preserve">50% : </t>
  </si>
  <si>
    <t>0,5*(24,1+22,0+19,1+29,2+3,9+1,4)</t>
  </si>
  <si>
    <t>0,5*(10,6+23,7+12,1+30,8+4,7+7,1)</t>
  </si>
  <si>
    <t>0,5*(16,6+5,0+5,1+3,4)</t>
  </si>
  <si>
    <t>787600801R00</t>
  </si>
  <si>
    <t>Vysklívání oken skla plochého</t>
  </si>
  <si>
    <t>Odkaz na mn. položky pořadí 28 : 2,98500*2</t>
  </si>
  <si>
    <t>Odkaz na mn. položky pořadí 29 : 10,79000*2</t>
  </si>
  <si>
    <t>Odkaz na mn. položky pořadí 30 : 30,76000*2</t>
  </si>
  <si>
    <t>Odkaz na mn. položky pořadí 27 : 3,30000</t>
  </si>
  <si>
    <t>demontáž bleskosvodu</t>
  </si>
  <si>
    <t>odpojení a demontáž rozvodů elektroinstalace</t>
  </si>
  <si>
    <t>40</t>
  </si>
  <si>
    <t>979011111R00</t>
  </si>
  <si>
    <t>Svislá doprava suti a vybour. hmot za 2.NP a 1.PP</t>
  </si>
  <si>
    <t>3/4*152,43</t>
  </si>
  <si>
    <t>979011121R00</t>
  </si>
  <si>
    <t>Příplatek za každé další podlaží</t>
  </si>
  <si>
    <t>1/4*152,43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</si>
  <si>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</si>
  <si>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</si>
  <si>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</si>
  <si>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</si>
  <si>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předpoklad 40m : </t>
  </si>
  <si>
    <t>166,2*((40-10)/5)</t>
  </si>
  <si>
    <t>979083117R00</t>
  </si>
  <si>
    <t>Vodorovné přemístění suti na skládku do 6000 m</t>
  </si>
  <si>
    <t>V položce jsou zakalkulovány i náklady na naložení suti na dopravní prostředek a složení.</t>
  </si>
  <si>
    <t>979083191R00</t>
  </si>
  <si>
    <t>Příplatek za dalších započatých 1000 m nad 6000 m</t>
  </si>
  <si>
    <t xml:space="preserve">celkem 10km : </t>
  </si>
  <si>
    <t>2268,18*(10-6)</t>
  </si>
  <si>
    <t>979990107R00</t>
  </si>
  <si>
    <t>Poplatek za uložení suti</t>
  </si>
  <si>
    <t>2268,18-4,53</t>
  </si>
  <si>
    <t>979990121R00</t>
  </si>
  <si>
    <t>Poplatek za uložení suti - asfaltové pásy</t>
  </si>
  <si>
    <t>SUM</t>
  </si>
  <si>
    <t>Poznámky uchazeče k zadání</t>
  </si>
  <si>
    <t>POPUZIV</t>
  </si>
  <si>
    <t>END</t>
  </si>
  <si>
    <t>Odkaz na mn. položky pořadí 14 : 770,00000</t>
  </si>
  <si>
    <t>2,7*0,6*(12,9*2+6,05*2+0,6*4)</t>
  </si>
  <si>
    <t>(2,7*1,52/2)*(12,9*2+6,05*2+2,12*4)</t>
  </si>
  <si>
    <t>1,1*0,6*(14,5+5,5+7,55+4,75+6,75+0,6*3)</t>
  </si>
  <si>
    <t>(1,1*0,65/2)*(14,5+5,5+7,55+4,75+6,75+1,25*3)</t>
  </si>
  <si>
    <t xml:space="preserve">kolem jímky a šachty : </t>
  </si>
  <si>
    <t>2,5*0,6*(5,6+2,35+4,3+0,6*2)</t>
  </si>
  <si>
    <t>(2,5*1,43/2)*(5,6+2,35+4,3+2,1*2)</t>
  </si>
  <si>
    <t>2,5*0,6*(0,7*2+0,6*2)</t>
  </si>
  <si>
    <t>(2,5*1,43/2)*(0,7*2+2,1*2)</t>
  </si>
  <si>
    <t>Odkaz na mn. položky pořadí 2 : 266,20913*0,6</t>
  </si>
  <si>
    <t>0,6*1,5*(5,0*4)</t>
  </si>
  <si>
    <t>-0,30*18,0</t>
  </si>
  <si>
    <t>Odkaz na mn. položky pořadí 4 : 12,60000*0,6</t>
  </si>
  <si>
    <t>0,30*(0,6*1,5*5,0*4)</t>
  </si>
  <si>
    <t>Odkaz na mn. položky pořadí 2 : 266,20913*0,08</t>
  </si>
  <si>
    <t>-0,08*(65,29+95,17)</t>
  </si>
  <si>
    <t>161101102R00</t>
  </si>
  <si>
    <t>Svislé přemístění výkopku z hor.1-4 do 4,0 m</t>
  </si>
  <si>
    <t>0,16*(65,29+95,17)</t>
  </si>
  <si>
    <t>Odkaz na mn. položky pořadí 36 : 91,26413</t>
  </si>
  <si>
    <t>Odkaz na mn. položky pořadí 23 : 15,85450</t>
  </si>
  <si>
    <t>1,6*(12,9*6,05)</t>
  </si>
  <si>
    <t xml:space="preserve">jímka+šachta : </t>
  </si>
  <si>
    <t>2,1*(0,4*0,4)</t>
  </si>
  <si>
    <t>Odkaz na mn. položky pořadí 2 : 266,20914</t>
  </si>
  <si>
    <t>Odkaz na mn. položky pořadí 4 : 12,60000</t>
  </si>
  <si>
    <t>Odkaz na mn. položky pořadí 6 : 5,40000</t>
  </si>
  <si>
    <t>12,7*11,35+0,5*7,4+1,3*5,15</t>
  </si>
  <si>
    <t>770,0</t>
  </si>
  <si>
    <t>Odkaz na mn. položky pořadí 11 : 154,54000*-1</t>
  </si>
  <si>
    <t>Odkaz na mn. položky pořadí 12 : 615,46000*0,5</t>
  </si>
  <si>
    <t>Odkaz na mn. položky pořadí 11 : 154,54000</t>
  </si>
  <si>
    <t>Odkaz na mn. položky pořadí 12 : 615,46000</t>
  </si>
  <si>
    <t>Odkaz na mn. položky pořadí 11 : 154,54000*0,3</t>
  </si>
  <si>
    <t>Odkaz na mn. položky pořadí 12 : 615,46000*0,15</t>
  </si>
  <si>
    <t>Odkaz na mn. položky pořadí 9 : 253,62062*2,1</t>
  </si>
  <si>
    <t>941955004R00</t>
  </si>
  <si>
    <t>Lešení lehké pomocné, výška podlahy do 3,5 m</t>
  </si>
  <si>
    <t>1,0*(0,45*2+0,75*2+1,0*4)*2</t>
  </si>
  <si>
    <t>48</t>
  </si>
  <si>
    <t>16</t>
  </si>
  <si>
    <t>0,3*0,6*(3,1*2)</t>
  </si>
  <si>
    <t>0,25*0,6*1,8</t>
  </si>
  <si>
    <t>0,55*3,75*6,1</t>
  </si>
  <si>
    <t>0,45*3,75*6,1</t>
  </si>
  <si>
    <t>4,8*(0,45*0,75)*2</t>
  </si>
  <si>
    <t>26,4+14,9+3,9+0,9+20,1</t>
  </si>
  <si>
    <t>24,0+3,4+18,9</t>
  </si>
  <si>
    <t>0,1*(13,4*7,55+1,1*5,25+12,9*4,0)</t>
  </si>
  <si>
    <t>4+4*2+36*2*2+2</t>
  </si>
  <si>
    <t>24</t>
  </si>
  <si>
    <t>0,6*0,6*4</t>
  </si>
  <si>
    <t>0,6*1,15*2</t>
  </si>
  <si>
    <t>0,4*1,15</t>
  </si>
  <si>
    <t>0,55*1,05</t>
  </si>
  <si>
    <t>0,65*1,15*2</t>
  </si>
  <si>
    <t>0,75*0,95</t>
  </si>
  <si>
    <t>1,0*1,9*14</t>
  </si>
  <si>
    <t>0,75*1,94</t>
  </si>
  <si>
    <t>0,75*1,75</t>
  </si>
  <si>
    <t>0,7*1,7*4+1,0*1,7*2</t>
  </si>
  <si>
    <t>0,9*2,05+0,8*2,05*2</t>
  </si>
  <si>
    <t>0,7*2,05+1,0*1,95</t>
  </si>
  <si>
    <t>0,9*2,05*2+0,7*2,05*2</t>
  </si>
  <si>
    <t>0,8*2,05</t>
  </si>
  <si>
    <t>1,0*2,1</t>
  </si>
  <si>
    <t>1,0*2,05*5+1,0*2,2+1,0*2,15</t>
  </si>
  <si>
    <t>0,6*4+1,0*14+0,6*2+0,4</t>
  </si>
  <si>
    <t>0,75+0,55+0,75</t>
  </si>
  <si>
    <t>0,65*2+0,75</t>
  </si>
  <si>
    <t>3,15*2+1,1*2</t>
  </si>
  <si>
    <t>4,2*2+3,6*2</t>
  </si>
  <si>
    <t>4,1*2+3,6*2</t>
  </si>
  <si>
    <t>5,0*4</t>
  </si>
  <si>
    <t>0,1*1,6*(1,2+3,8+3,55+3,2)</t>
  </si>
  <si>
    <t>-(0,1*0,7*2,05*4)</t>
  </si>
  <si>
    <t>0,75*2,1*(5,3+12,9+4,85)</t>
  </si>
  <si>
    <t>0,45*2,1*12,15</t>
  </si>
  <si>
    <t>0,45*1,6*(5,75+1,2)</t>
  </si>
  <si>
    <t>0,3*1,6*3,2</t>
  </si>
  <si>
    <t>-0,45*(1,0*1,7+1,0*1,65)</t>
  </si>
  <si>
    <t>-0,7*(1,2*1,95)</t>
  </si>
  <si>
    <t>-0,61*(0,6*0,6)*4</t>
  </si>
  <si>
    <t>1,1*0,75*(10,05+13,4+3,65)</t>
  </si>
  <si>
    <t>2,53*0,75*6,05</t>
  </si>
  <si>
    <t>1,2*(0,6*1,1+0,5*4,65)</t>
  </si>
  <si>
    <t>1,1*0,45*(12,15+4,75+4,85+5,45+6,0)</t>
  </si>
  <si>
    <t xml:space="preserve">šachta : </t>
  </si>
  <si>
    <t>0,2*(0,7*0,7)*2</t>
  </si>
  <si>
    <t>0,15*2,1*(0,7*2+0,4*2)</t>
  </si>
  <si>
    <t>0,15*(13,4*7,55+1,1*5,25+12,9*4,0)</t>
  </si>
  <si>
    <t>0,3*1,2*3,15</t>
  </si>
  <si>
    <t>98101431RR00</t>
  </si>
  <si>
    <t>Demolice budov mechanizací, zdivo, konstr. 40 %</t>
  </si>
  <si>
    <t xml:space="preserve">objem konstrukcí 491,77m3 : </t>
  </si>
  <si>
    <t>7,95*(13,2*7,4+12,7*3,95+1,3*5,15-(5,13*5,15))</t>
  </si>
  <si>
    <t>8,25*(5,13*5,15)</t>
  </si>
  <si>
    <t>13,4*7,55+1,1*5,25+12,9*4,0</t>
  </si>
  <si>
    <t>0,6*(14,5+5,5+7,55+1,6)</t>
  </si>
  <si>
    <t>2,0*(12,9*2+6,05*2)</t>
  </si>
  <si>
    <t>14,0*7,2*2</t>
  </si>
  <si>
    <t>4,23*2,01+2,8*2,01</t>
  </si>
  <si>
    <t>764311832RT1</t>
  </si>
  <si>
    <t>Demont. krytiny, nad 25 m2, do 45° z Pz plechu</t>
  </si>
  <si>
    <t>Odkaz na mn. položky pořadí 44 : 215,73030</t>
  </si>
  <si>
    <t>764322831R00</t>
  </si>
  <si>
    <t>Demontáž oplechování okapů, TK, rš 400 mm, do 45°</t>
  </si>
  <si>
    <t>Odkaz na mn. položky pořadí 49 : 32,02000</t>
  </si>
  <si>
    <t>764331831R00</t>
  </si>
  <si>
    <t>Demontáž lemování zdí, rš 250 a 330 mm, do 45°</t>
  </si>
  <si>
    <t>4,23+2,8</t>
  </si>
  <si>
    <t>764339831R00</t>
  </si>
  <si>
    <t>Demontáž lemování komínů v ploše, hl. kryt, do 45°</t>
  </si>
  <si>
    <t>0,5*2*(0,6+0,75)*2</t>
  </si>
  <si>
    <t>764352811R00</t>
  </si>
  <si>
    <t>Demontáž žlabů půlkruh. rovných, rš 330 mm, do 45°</t>
  </si>
  <si>
    <t>14,0*2+2,01*2</t>
  </si>
  <si>
    <t>764359811R00</t>
  </si>
  <si>
    <t>Demontáž kotlíku kónického, sklon do 45°</t>
  </si>
  <si>
    <t>3</t>
  </si>
  <si>
    <t>764391841R00</t>
  </si>
  <si>
    <t>Demontáž závětrné lišty, rš 400 a 500 mm, do 45°</t>
  </si>
  <si>
    <t>7,2*4+4,23+2,8</t>
  </si>
  <si>
    <t>0,4+0,75*2+0,6*2+1,0*3+0,65*2+1,2*4</t>
  </si>
  <si>
    <t>6,0+1,3+9,0</t>
  </si>
  <si>
    <t>26,7+14,9+4,2+3,1</t>
  </si>
  <si>
    <t>18,1+0,9+26,7+19,2</t>
  </si>
  <si>
    <t>Odkaz na mn. položky pořadí 27 : 4,62500*2</t>
  </si>
  <si>
    <t>Odkaz na mn. položky pořadí 28 : 29,36750*2</t>
  </si>
  <si>
    <t>Odkaz na mn. položky pořadí 26 : 1,44000</t>
  </si>
  <si>
    <t>32</t>
  </si>
  <si>
    <t>3/4*95,87</t>
  </si>
  <si>
    <t>1/4*95,87</t>
  </si>
  <si>
    <t>98,37*((40-10)/5)</t>
  </si>
  <si>
    <t>1201,27*(10-6)</t>
  </si>
  <si>
    <t>1201,27-2,5</t>
  </si>
  <si>
    <t>včetně strojního přemístění materiálu pro zásyp ,</t>
  </si>
  <si>
    <t>584000010RA0</t>
  </si>
  <si>
    <t>Komunikace ze silničních panelů, vč. dopravy, přesunů</t>
  </si>
  <si>
    <t>Včetně provedení geotextilie min. plošné hmotnosti 500 g/m2 a vyrovnávacího podsypu ze štěrkodrti frakce 4-32 mm pod tyto panely.</t>
  </si>
  <si>
    <t xml:space="preserve">ochrana podzemních inženýrských sítí : </t>
  </si>
  <si>
    <t>5,0*3,0*2</t>
  </si>
  <si>
    <t>11316    OA0</t>
  </si>
  <si>
    <t>Odstranění krytu vozovek ze silničních panelů vč. podkladních vrstev, odvozu</t>
  </si>
  <si>
    <t>Součtová</t>
  </si>
  <si>
    <t>Odkaz na mn. položky pořadí 1 : 30,00000*0,25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</si>
  <si>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</si>
  <si>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</si>
  <si>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</si>
  <si>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</si>
  <si>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</si>
  <si>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Vytyčení všech inženýrských sítí před zahájením prací vč. řádného zajištění.</t>
  </si>
  <si>
    <t>Zpětné předání všech inženýrských sítí jednotlivým správcům vč. uvedení dotčených ploch do bezvadného stavu.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</si>
  <si>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</si>
  <si>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</si>
  <si>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</si>
  <si>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</si>
  <si>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</si>
  <si>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</si>
  <si>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</si>
  <si>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</si>
  <si>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</si>
  <si>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</si>
  <si>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</si>
  <si>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</si>
  <si>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Náklady zhotovitele spojené s kompletní likvidací zařízení staveniště vč. uvedení všech dotčených ploch a zařízení do bezvadného stavu.</t>
  </si>
  <si>
    <t>005241020R</t>
  </si>
  <si>
    <t xml:space="preserve">Geodetické zaměření a zaznačení do technické mapy města po dokončení demolice </t>
  </si>
  <si>
    <t>00512101RR</t>
  </si>
  <si>
    <t>Příprava staveniště</t>
  </si>
  <si>
    <t>Náklady zhotovitele spojené s ochranou dřevin, stromů, porostů a vegetačních ploch při stavebních pracích dle ČSN 83 9061 po celou dobu výstavby.</t>
  </si>
  <si>
    <t>015</t>
  </si>
  <si>
    <t>Čištění komunikací</t>
  </si>
  <si>
    <t>016</t>
  </si>
  <si>
    <t>Zpracování fotodokumentace stavu zájmového území  v elektronické podobě</t>
  </si>
  <si>
    <t>018</t>
  </si>
  <si>
    <t>Mimořádná bezpečnostní opatření, při práci ve výškách ( kotevní body, dozor )</t>
  </si>
  <si>
    <t>21/097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</si>
</sst>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53" zoomScaleNormal="100" zoomScaleSheetLayoutView="75" workbookViewId="0">
      <selection activeCell="Q7" sqref="Q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46.5" customHeight="1" x14ac:dyDescent="0.2">
      <c r="A2" s="2"/>
      <c r="B2" s="74" t="s">
        <v>24</v>
      </c>
      <c r="C2" s="75"/>
      <c r="D2" s="76" t="s">
        <v>647</v>
      </c>
      <c r="E2" s="207" t="s">
        <v>43</v>
      </c>
      <c r="F2" s="208"/>
      <c r="G2" s="208"/>
      <c r="H2" s="208"/>
      <c r="I2" s="208"/>
      <c r="J2" s="209"/>
      <c r="O2" s="1"/>
    </row>
    <row r="3" spans="1:15" ht="27" hidden="1" customHeight="1" x14ac:dyDescent="0.2">
      <c r="A3" s="2"/>
      <c r="B3" s="77"/>
      <c r="C3" s="75"/>
      <c r="D3" s="78"/>
      <c r="E3" s="210"/>
      <c r="F3" s="211"/>
      <c r="G3" s="211"/>
      <c r="H3" s="211"/>
      <c r="I3" s="211"/>
      <c r="J3" s="212"/>
    </row>
    <row r="4" spans="1:15" ht="8.25" customHeight="1" x14ac:dyDescent="0.2">
      <c r="A4" s="2"/>
      <c r="B4" s="79"/>
      <c r="C4" s="80"/>
      <c r="D4" s="81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 t="s">
        <v>44</v>
      </c>
      <c r="E5" s="225"/>
      <c r="F5" s="225"/>
      <c r="G5" s="225"/>
      <c r="H5" s="18" t="s">
        <v>42</v>
      </c>
      <c r="I5" s="83" t="s">
        <v>48</v>
      </c>
      <c r="J5" s="8"/>
    </row>
    <row r="6" spans="1:15" ht="15.75" customHeight="1" x14ac:dyDescent="0.2">
      <c r="A6" s="2"/>
      <c r="B6" s="28"/>
      <c r="C6" s="55"/>
      <c r="D6" s="226" t="s">
        <v>45</v>
      </c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2" t="s">
        <v>47</v>
      </c>
      <c r="E7" s="228" t="s">
        <v>46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4"/>
      <c r="E11" s="214"/>
      <c r="F11" s="214"/>
      <c r="G11" s="21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246"/>
      <c r="E14" s="24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4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39" t="s">
        <v>26</v>
      </c>
      <c r="B16" s="38" t="s">
        <v>26</v>
      </c>
      <c r="C16" s="60"/>
      <c r="D16" s="61"/>
      <c r="E16" s="204"/>
      <c r="F16" s="205"/>
      <c r="G16" s="204"/>
      <c r="H16" s="205"/>
      <c r="I16" s="204">
        <f>SUMIF(F51:F66,A16,I51:I66)+SUMIF(F51:F66,"PSU",I51:I66)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0"/>
      <c r="D17" s="61"/>
      <c r="E17" s="204"/>
      <c r="F17" s="205"/>
      <c r="G17" s="204"/>
      <c r="H17" s="205"/>
      <c r="I17" s="204">
        <f>SUMIF(F51:F66,A17,I51:I66)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0"/>
      <c r="D18" s="61"/>
      <c r="E18" s="204"/>
      <c r="F18" s="205"/>
      <c r="G18" s="204"/>
      <c r="H18" s="205"/>
      <c r="I18" s="204">
        <f>SUMIF(F51:F66,A18,I51:I66)</f>
        <v>0</v>
      </c>
      <c r="J18" s="206"/>
    </row>
    <row r="19" spans="1:10" ht="23.25" customHeight="1" x14ac:dyDescent="0.2">
      <c r="A19" s="139" t="s">
        <v>91</v>
      </c>
      <c r="B19" s="38" t="s">
        <v>29</v>
      </c>
      <c r="C19" s="60"/>
      <c r="D19" s="61"/>
      <c r="E19" s="204"/>
      <c r="F19" s="205"/>
      <c r="G19" s="204"/>
      <c r="H19" s="205"/>
      <c r="I19" s="204">
        <f>SUMIF(F51:F66,A19,I51:I66)</f>
        <v>0</v>
      </c>
      <c r="J19" s="206"/>
    </row>
    <row r="20" spans="1:10" ht="23.25" customHeight="1" x14ac:dyDescent="0.2">
      <c r="A20" s="139" t="s">
        <v>92</v>
      </c>
      <c r="B20" s="38" t="s">
        <v>30</v>
      </c>
      <c r="C20" s="60"/>
      <c r="D20" s="61"/>
      <c r="E20" s="204"/>
      <c r="F20" s="205"/>
      <c r="G20" s="204"/>
      <c r="H20" s="205"/>
      <c r="I20" s="204">
        <f>SUMIF(F51:F66,A20,I51:I66)</f>
        <v>0</v>
      </c>
      <c r="J20" s="206"/>
    </row>
    <row r="21" spans="1:10" ht="23.25" customHeight="1" x14ac:dyDescent="0.2">
      <c r="A21" s="2"/>
      <c r="B21" s="48" t="s">
        <v>31</v>
      </c>
      <c r="C21" s="62"/>
      <c r="D21" s="63"/>
      <c r="E21" s="217"/>
      <c r="F21" s="218"/>
      <c r="G21" s="217"/>
      <c r="H21" s="218"/>
      <c r="I21" s="217">
        <f>SUM(I16:J20)</f>
        <v>0</v>
      </c>
      <c r="J21" s="235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201">
        <f>A25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03">
        <f>CenaCelkem-(ZakladDPHSni+DPHSni+ZakladDPHZakl+DPHZakl)</f>
        <v>0</v>
      </c>
      <c r="H27" s="203"/>
      <c r="I27" s="203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7">
        <f>ZakladDPHSniVypocet+ZakladDPHZaklVypocet</f>
        <v>0</v>
      </c>
      <c r="H28" s="237"/>
      <c r="I28" s="23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6">
        <f>A27</f>
        <v>0</v>
      </c>
      <c r="H29" s="236"/>
      <c r="I29" s="236"/>
      <c r="J29" s="120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244"/>
      <c r="D39" s="244"/>
      <c r="E39" s="244"/>
      <c r="F39" s="100">
        <f>'01 01 Naklady'!AE292+'01 02 Naklady'!AE254+'01 03 Naklady'!AE36</f>
        <v>0</v>
      </c>
      <c r="G39" s="101">
        <f>'01 01 Naklady'!AF292+'01 02 Naklady'!AF254+'01 03 Naklady'!AF36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48" customHeight="1" x14ac:dyDescent="0.2">
      <c r="A40" s="89">
        <v>2</v>
      </c>
      <c r="B40" s="104" t="s">
        <v>50</v>
      </c>
      <c r="C40" s="245" t="s">
        <v>43</v>
      </c>
      <c r="D40" s="245"/>
      <c r="E40" s="245"/>
      <c r="F40" s="105">
        <f>'01 01 Naklady'!AE292+'01 02 Naklady'!AE254+'01 03 Naklady'!AE36</f>
        <v>0</v>
      </c>
      <c r="G40" s="106">
        <f>'01 01 Naklady'!AF292+'01 02 Naklady'!AF254+'01 03 Naklady'!AF36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50</v>
      </c>
      <c r="C41" s="244" t="s">
        <v>51</v>
      </c>
      <c r="D41" s="244"/>
      <c r="E41" s="244"/>
      <c r="F41" s="109">
        <f>'01 01 Naklady'!AE292</f>
        <v>0</v>
      </c>
      <c r="G41" s="102">
        <f>'01 01 Naklady'!AF292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52</v>
      </c>
      <c r="C42" s="244" t="s">
        <v>53</v>
      </c>
      <c r="D42" s="244"/>
      <c r="E42" s="244"/>
      <c r="F42" s="109">
        <f>'01 02 Naklady'!AE254</f>
        <v>0</v>
      </c>
      <c r="G42" s="102">
        <f>'01 02 Naklady'!AF254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54</v>
      </c>
      <c r="C43" s="244" t="s">
        <v>55</v>
      </c>
      <c r="D43" s="244"/>
      <c r="E43" s="244"/>
      <c r="F43" s="109">
        <f>'01 03 Naklady'!AE36</f>
        <v>0</v>
      </c>
      <c r="G43" s="102">
        <f>'01 03 Naklady'!AF36</f>
        <v>0</v>
      </c>
      <c r="H43" s="102">
        <f>(F43*SazbaDPH1/100)+(G43*SazbaDPH2/100)</f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/>
      <c r="B44" s="248" t="s">
        <v>56</v>
      </c>
      <c r="C44" s="249"/>
      <c r="D44" s="249"/>
      <c r="E44" s="250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8" spans="1:10" ht="15.75" x14ac:dyDescent="0.25">
      <c r="B48" s="121" t="s">
        <v>58</v>
      </c>
    </row>
    <row r="50" spans="1:10" ht="25.5" customHeight="1" x14ac:dyDescent="0.2">
      <c r="A50" s="123"/>
      <c r="B50" s="126" t="s">
        <v>18</v>
      </c>
      <c r="C50" s="126" t="s">
        <v>6</v>
      </c>
      <c r="D50" s="127"/>
      <c r="E50" s="127"/>
      <c r="F50" s="128" t="s">
        <v>59</v>
      </c>
      <c r="G50" s="128"/>
      <c r="H50" s="128"/>
      <c r="I50" s="128" t="s">
        <v>31</v>
      </c>
      <c r="J50" s="128" t="s">
        <v>0</v>
      </c>
    </row>
    <row r="51" spans="1:10" ht="36.75" customHeight="1" x14ac:dyDescent="0.2">
      <c r="A51" s="124"/>
      <c r="B51" s="129" t="s">
        <v>60</v>
      </c>
      <c r="C51" s="242" t="s">
        <v>61</v>
      </c>
      <c r="D51" s="243"/>
      <c r="E51" s="243"/>
      <c r="F51" s="135" t="s">
        <v>26</v>
      </c>
      <c r="G51" s="136"/>
      <c r="H51" s="136"/>
      <c r="I51" s="136">
        <f>'01 01 Naklady'!G8+'01 02 Naklady'!G8</f>
        <v>0</v>
      </c>
      <c r="J51" s="133" t="str">
        <f>IF(I67=0,"",I51/I67*100)</f>
        <v/>
      </c>
    </row>
    <row r="52" spans="1:10" ht="36.75" customHeight="1" x14ac:dyDescent="0.2">
      <c r="A52" s="124"/>
      <c r="B52" s="129" t="s">
        <v>62</v>
      </c>
      <c r="C52" s="242" t="s">
        <v>63</v>
      </c>
      <c r="D52" s="243"/>
      <c r="E52" s="243"/>
      <c r="F52" s="135" t="s">
        <v>26</v>
      </c>
      <c r="G52" s="136"/>
      <c r="H52" s="136"/>
      <c r="I52" s="136">
        <f>'01 01 Naklady'!G83+'01 02 Naklady'!G81</f>
        <v>0</v>
      </c>
      <c r="J52" s="133" t="str">
        <f>IF(I67=0,"",I52/I67*100)</f>
        <v/>
      </c>
    </row>
    <row r="53" spans="1:10" ht="36.75" customHeight="1" x14ac:dyDescent="0.2">
      <c r="A53" s="124"/>
      <c r="B53" s="129" t="s">
        <v>64</v>
      </c>
      <c r="C53" s="242" t="s">
        <v>65</v>
      </c>
      <c r="D53" s="243"/>
      <c r="E53" s="243"/>
      <c r="F53" s="135" t="s">
        <v>26</v>
      </c>
      <c r="G53" s="136"/>
      <c r="H53" s="136"/>
      <c r="I53" s="136">
        <f>'01 01 Naklady'!G91+'01 02 Naklady'!G85</f>
        <v>0</v>
      </c>
      <c r="J53" s="133" t="str">
        <f>IF(I67=0,"",I53/I67*100)</f>
        <v/>
      </c>
    </row>
    <row r="54" spans="1:10" ht="36.75" customHeight="1" x14ac:dyDescent="0.2">
      <c r="A54" s="124"/>
      <c r="B54" s="129" t="s">
        <v>66</v>
      </c>
      <c r="C54" s="242" t="s">
        <v>67</v>
      </c>
      <c r="D54" s="243"/>
      <c r="E54" s="243"/>
      <c r="F54" s="135" t="s">
        <v>26</v>
      </c>
      <c r="G54" s="136"/>
      <c r="H54" s="136"/>
      <c r="I54" s="136">
        <f>'01 01 Naklady'!G100+'01 02 Naklady'!G94</f>
        <v>0</v>
      </c>
      <c r="J54" s="133" t="str">
        <f>IF(I67=0,"",I54/I67*100)</f>
        <v/>
      </c>
    </row>
    <row r="55" spans="1:10" ht="36.75" customHeight="1" x14ac:dyDescent="0.2">
      <c r="A55" s="124"/>
      <c r="B55" s="129" t="s">
        <v>68</v>
      </c>
      <c r="C55" s="242" t="s">
        <v>69</v>
      </c>
      <c r="D55" s="243"/>
      <c r="E55" s="243"/>
      <c r="F55" s="135" t="s">
        <v>26</v>
      </c>
      <c r="G55" s="136"/>
      <c r="H55" s="136"/>
      <c r="I55" s="136">
        <f>'01 01 Naklady'!G159+'01 02 Naklady'!G144</f>
        <v>0</v>
      </c>
      <c r="J55" s="133" t="str">
        <f>IF(I67=0,"",I55/I67*100)</f>
        <v/>
      </c>
    </row>
    <row r="56" spans="1:10" ht="36.75" customHeight="1" x14ac:dyDescent="0.2">
      <c r="A56" s="124"/>
      <c r="B56" s="129" t="s">
        <v>70</v>
      </c>
      <c r="C56" s="242" t="s">
        <v>71</v>
      </c>
      <c r="D56" s="243"/>
      <c r="E56" s="243"/>
      <c r="F56" s="135" t="s">
        <v>26</v>
      </c>
      <c r="G56" s="136"/>
      <c r="H56" s="136"/>
      <c r="I56" s="136">
        <f>'01 01 Naklady'!G205+'01 02 Naklady'!G182</f>
        <v>0</v>
      </c>
      <c r="J56" s="133" t="str">
        <f>IF(I67=0,"",I56/I67*100)</f>
        <v/>
      </c>
    </row>
    <row r="57" spans="1:10" ht="36.75" customHeight="1" x14ac:dyDescent="0.2">
      <c r="A57" s="124"/>
      <c r="B57" s="129" t="s">
        <v>72</v>
      </c>
      <c r="C57" s="242" t="s">
        <v>73</v>
      </c>
      <c r="D57" s="243"/>
      <c r="E57" s="243"/>
      <c r="F57" s="135" t="s">
        <v>27</v>
      </c>
      <c r="G57" s="136"/>
      <c r="H57" s="136"/>
      <c r="I57" s="136">
        <f>'01 01 Naklady'!G207+'01 02 Naklady'!G184</f>
        <v>0</v>
      </c>
      <c r="J57" s="133" t="str">
        <f>IF(I67=0,"",I57/I67*100)</f>
        <v/>
      </c>
    </row>
    <row r="58" spans="1:10" ht="36.75" customHeight="1" x14ac:dyDescent="0.2">
      <c r="A58" s="124"/>
      <c r="B58" s="129" t="s">
        <v>74</v>
      </c>
      <c r="C58" s="242" t="s">
        <v>75</v>
      </c>
      <c r="D58" s="243"/>
      <c r="E58" s="243"/>
      <c r="F58" s="135" t="s">
        <v>27</v>
      </c>
      <c r="G58" s="136"/>
      <c r="H58" s="136"/>
      <c r="I58" s="136">
        <f>'01 01 Naklady'!G216+'01 02 Naklady'!G190</f>
        <v>0</v>
      </c>
      <c r="J58" s="133" t="str">
        <f>IF(I67=0,"",I58/I67*100)</f>
        <v/>
      </c>
    </row>
    <row r="59" spans="1:10" ht="36.75" customHeight="1" x14ac:dyDescent="0.2">
      <c r="A59" s="124"/>
      <c r="B59" s="129" t="s">
        <v>76</v>
      </c>
      <c r="C59" s="242" t="s">
        <v>77</v>
      </c>
      <c r="D59" s="243"/>
      <c r="E59" s="243"/>
      <c r="F59" s="135" t="s">
        <v>27</v>
      </c>
      <c r="G59" s="136"/>
      <c r="H59" s="136"/>
      <c r="I59" s="136">
        <f>'01 01 Naklady'!G220+'01 02 Naklady'!G194</f>
        <v>0</v>
      </c>
      <c r="J59" s="133" t="str">
        <f>IF(I67=0,"",I59/I67*100)</f>
        <v/>
      </c>
    </row>
    <row r="60" spans="1:10" ht="36.75" customHeight="1" x14ac:dyDescent="0.2">
      <c r="A60" s="124"/>
      <c r="B60" s="129" t="s">
        <v>78</v>
      </c>
      <c r="C60" s="242" t="s">
        <v>79</v>
      </c>
      <c r="D60" s="243"/>
      <c r="E60" s="243"/>
      <c r="F60" s="135" t="s">
        <v>27</v>
      </c>
      <c r="G60" s="136"/>
      <c r="H60" s="136"/>
      <c r="I60" s="136">
        <f>'01 01 Naklady'!G230+'01 02 Naklady'!G198</f>
        <v>0</v>
      </c>
      <c r="J60" s="133" t="str">
        <f>IF(I67=0,"",I60/I67*100)</f>
        <v/>
      </c>
    </row>
    <row r="61" spans="1:10" ht="36.75" customHeight="1" x14ac:dyDescent="0.2">
      <c r="A61" s="124"/>
      <c r="B61" s="129" t="s">
        <v>80</v>
      </c>
      <c r="C61" s="242" t="s">
        <v>81</v>
      </c>
      <c r="D61" s="243"/>
      <c r="E61" s="243"/>
      <c r="F61" s="135" t="s">
        <v>27</v>
      </c>
      <c r="G61" s="136"/>
      <c r="H61" s="136"/>
      <c r="I61" s="136">
        <f>'01 01 Naklady'!G252+'01 02 Naklady'!G217</f>
        <v>0</v>
      </c>
      <c r="J61" s="133" t="str">
        <f>IF(I67=0,"",I61/I67*100)</f>
        <v/>
      </c>
    </row>
    <row r="62" spans="1:10" ht="36.75" customHeight="1" x14ac:dyDescent="0.2">
      <c r="A62" s="124"/>
      <c r="B62" s="129" t="s">
        <v>82</v>
      </c>
      <c r="C62" s="242" t="s">
        <v>83</v>
      </c>
      <c r="D62" s="243"/>
      <c r="E62" s="243"/>
      <c r="F62" s="135" t="s">
        <v>27</v>
      </c>
      <c r="G62" s="136"/>
      <c r="H62" s="136"/>
      <c r="I62" s="136">
        <f>'01 01 Naklady'!G255+'01 02 Naklady'!G220</f>
        <v>0</v>
      </c>
      <c r="J62" s="133" t="str">
        <f>IF(I67=0,"",I62/I67*100)</f>
        <v/>
      </c>
    </row>
    <row r="63" spans="1:10" ht="36.75" customHeight="1" x14ac:dyDescent="0.2">
      <c r="A63" s="124"/>
      <c r="B63" s="129" t="s">
        <v>84</v>
      </c>
      <c r="C63" s="242" t="s">
        <v>85</v>
      </c>
      <c r="D63" s="243"/>
      <c r="E63" s="243"/>
      <c r="F63" s="135" t="s">
        <v>27</v>
      </c>
      <c r="G63" s="136"/>
      <c r="H63" s="136"/>
      <c r="I63" s="136">
        <f>'01 01 Naklady'!G261+'01 02 Naklady'!G224</f>
        <v>0</v>
      </c>
      <c r="J63" s="133" t="str">
        <f>IF(I67=0,"",I63/I67*100)</f>
        <v/>
      </c>
    </row>
    <row r="64" spans="1:10" ht="36.75" customHeight="1" x14ac:dyDescent="0.2">
      <c r="A64" s="124"/>
      <c r="B64" s="129" t="s">
        <v>86</v>
      </c>
      <c r="C64" s="242" t="s">
        <v>87</v>
      </c>
      <c r="D64" s="243"/>
      <c r="E64" s="243"/>
      <c r="F64" s="135" t="s">
        <v>28</v>
      </c>
      <c r="G64" s="136"/>
      <c r="H64" s="136"/>
      <c r="I64" s="136">
        <f>'01 01 Naklady'!G267+'01 02 Naklady'!G229</f>
        <v>0</v>
      </c>
      <c r="J64" s="133" t="str">
        <f>IF(I67=0,"",I64/I67*100)</f>
        <v/>
      </c>
    </row>
    <row r="65" spans="1:10" ht="36.75" customHeight="1" x14ac:dyDescent="0.2">
      <c r="A65" s="124"/>
      <c r="B65" s="129" t="s">
        <v>88</v>
      </c>
      <c r="C65" s="242" t="s">
        <v>89</v>
      </c>
      <c r="D65" s="243"/>
      <c r="E65" s="243"/>
      <c r="F65" s="135" t="s">
        <v>90</v>
      </c>
      <c r="G65" s="136"/>
      <c r="H65" s="136"/>
      <c r="I65" s="136">
        <f>'01 01 Naklady'!G274+'01 02 Naklady'!G236</f>
        <v>0</v>
      </c>
      <c r="J65" s="133" t="str">
        <f>IF(I67=0,"",I65/I67*100)</f>
        <v/>
      </c>
    </row>
    <row r="66" spans="1:10" ht="36.75" customHeight="1" x14ac:dyDescent="0.2">
      <c r="A66" s="124"/>
      <c r="B66" s="129" t="s">
        <v>91</v>
      </c>
      <c r="C66" s="242" t="s">
        <v>29</v>
      </c>
      <c r="D66" s="243"/>
      <c r="E66" s="243"/>
      <c r="F66" s="135" t="s">
        <v>91</v>
      </c>
      <c r="G66" s="136"/>
      <c r="H66" s="136"/>
      <c r="I66" s="136">
        <f>'01 03 Naklady'!G8</f>
        <v>0</v>
      </c>
      <c r="J66" s="133" t="str">
        <f>IF(I67=0,"",I66/I67*100)</f>
        <v/>
      </c>
    </row>
    <row r="67" spans="1:10" ht="25.5" customHeight="1" x14ac:dyDescent="0.2">
      <c r="A67" s="125"/>
      <c r="B67" s="130" t="s">
        <v>1</v>
      </c>
      <c r="C67" s="131"/>
      <c r="D67" s="132"/>
      <c r="E67" s="132"/>
      <c r="F67" s="137"/>
      <c r="G67" s="138"/>
      <c r="H67" s="138"/>
      <c r="I67" s="138">
        <f>SUM(I51:I66)</f>
        <v>0</v>
      </c>
      <c r="J67" s="134">
        <f>SUM(J51:J66)</f>
        <v>0</v>
      </c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D14:E14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18" activePane="bottomLeft" state="frozen"/>
      <selection pane="bottomLeft" activeCell="E30" sqref="E30:F3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42578125" customWidth="1"/>
    <col min="8" max="18" width="0" hidden="1" customWidth="1"/>
    <col min="19" max="19" width="9.140625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93</v>
      </c>
    </row>
    <row r="2" spans="1:60" ht="24.95" customHeight="1" x14ac:dyDescent="0.2">
      <c r="A2" s="140" t="s">
        <v>8</v>
      </c>
      <c r="B2" s="49" t="s">
        <v>647</v>
      </c>
      <c r="C2" s="272" t="s">
        <v>43</v>
      </c>
      <c r="D2" s="273"/>
      <c r="E2" s="273"/>
      <c r="F2" s="273"/>
      <c r="G2" s="274"/>
      <c r="AG2" t="s">
        <v>94</v>
      </c>
    </row>
    <row r="3" spans="1:60" ht="24.95" customHeight="1" x14ac:dyDescent="0.2">
      <c r="A3" s="140" t="s">
        <v>9</v>
      </c>
      <c r="B3" s="49" t="s">
        <v>50</v>
      </c>
      <c r="C3" s="272" t="s">
        <v>43</v>
      </c>
      <c r="D3" s="273"/>
      <c r="E3" s="273"/>
      <c r="F3" s="273"/>
      <c r="G3" s="274"/>
      <c r="AC3" s="122" t="s">
        <v>95</v>
      </c>
      <c r="AG3" t="s">
        <v>96</v>
      </c>
    </row>
    <row r="4" spans="1:60" ht="24.95" customHeight="1" x14ac:dyDescent="0.2">
      <c r="A4" s="141" t="s">
        <v>10</v>
      </c>
      <c r="B4" s="142" t="s">
        <v>50</v>
      </c>
      <c r="C4" s="275" t="s">
        <v>51</v>
      </c>
      <c r="D4" s="276"/>
      <c r="E4" s="276"/>
      <c r="F4" s="276"/>
      <c r="G4" s="277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31</v>
      </c>
      <c r="H6" s="147" t="s">
        <v>32</v>
      </c>
      <c r="I6" s="147" t="s">
        <v>104</v>
      </c>
      <c r="J6" s="147" t="s">
        <v>33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5" t="s">
        <v>119</v>
      </c>
      <c r="B8" s="166" t="s">
        <v>60</v>
      </c>
      <c r="C8" s="188" t="s">
        <v>61</v>
      </c>
      <c r="D8" s="167"/>
      <c r="E8" s="168"/>
      <c r="F8" s="169"/>
      <c r="G8" s="169">
        <f>SUMIF(AG9:AG82,"&lt;&gt;NOR",G9:G82)</f>
        <v>0</v>
      </c>
      <c r="H8" s="169"/>
      <c r="I8" s="169">
        <f>SUM(I9:I82)</f>
        <v>0</v>
      </c>
      <c r="J8" s="169"/>
      <c r="K8" s="169">
        <f>SUM(K9:K82)</f>
        <v>0</v>
      </c>
      <c r="L8" s="169"/>
      <c r="M8" s="169">
        <f>SUM(M9:M82)</f>
        <v>0</v>
      </c>
      <c r="N8" s="169"/>
      <c r="O8" s="169">
        <f>SUM(O9:O82)</f>
        <v>1268.92</v>
      </c>
      <c r="P8" s="169"/>
      <c r="Q8" s="169">
        <f>SUM(Q9:Q82)</f>
        <v>9.24</v>
      </c>
      <c r="R8" s="169"/>
      <c r="S8" s="169"/>
      <c r="T8" s="170"/>
      <c r="U8" s="164"/>
      <c r="V8" s="164">
        <f>SUM(V9:V82)</f>
        <v>459.03999999999996</v>
      </c>
      <c r="W8" s="164"/>
      <c r="X8" s="164"/>
      <c r="AG8" t="s">
        <v>120</v>
      </c>
    </row>
    <row r="9" spans="1:60" outlineLevel="1" x14ac:dyDescent="0.2">
      <c r="A9" s="171">
        <v>1</v>
      </c>
      <c r="B9" s="172" t="s">
        <v>121</v>
      </c>
      <c r="C9" s="189" t="s">
        <v>122</v>
      </c>
      <c r="D9" s="173" t="s">
        <v>123</v>
      </c>
      <c r="E9" s="174">
        <v>963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124</v>
      </c>
      <c r="T9" s="177" t="s">
        <v>124</v>
      </c>
      <c r="U9" s="158">
        <v>0.01</v>
      </c>
      <c r="V9" s="158">
        <f>ROUND(E9*U9,2)</f>
        <v>9.6300000000000008</v>
      </c>
      <c r="W9" s="158"/>
      <c r="X9" s="158" t="s">
        <v>125</v>
      </c>
      <c r="Y9" s="148"/>
      <c r="Z9" s="148"/>
      <c r="AA9" s="148"/>
      <c r="AB9" s="148"/>
      <c r="AC9" s="148"/>
      <c r="AD9" s="148"/>
      <c r="AE9" s="148"/>
      <c r="AF9" s="148"/>
      <c r="AG9" s="148" t="s">
        <v>126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9" t="s">
        <v>127</v>
      </c>
      <c r="D10" s="270"/>
      <c r="E10" s="270"/>
      <c r="F10" s="270"/>
      <c r="G10" s="27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0" t="s">
        <v>129</v>
      </c>
      <c r="D11" s="160"/>
      <c r="E11" s="161">
        <v>963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130</v>
      </c>
      <c r="AH11" s="148">
        <v>5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131</v>
      </c>
      <c r="C12" s="189" t="s">
        <v>132</v>
      </c>
      <c r="D12" s="173" t="s">
        <v>123</v>
      </c>
      <c r="E12" s="174">
        <v>28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0.33</v>
      </c>
      <c r="Q12" s="176">
        <f>ROUND(E12*P12,2)</f>
        <v>9.24</v>
      </c>
      <c r="R12" s="176"/>
      <c r="S12" s="176" t="s">
        <v>124</v>
      </c>
      <c r="T12" s="177" t="s">
        <v>124</v>
      </c>
      <c r="U12" s="158">
        <v>0.63</v>
      </c>
      <c r="V12" s="158">
        <f>ROUND(E12*U12,2)</f>
        <v>17.64</v>
      </c>
      <c r="W12" s="158"/>
      <c r="X12" s="158" t="s">
        <v>125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126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90" t="s">
        <v>133</v>
      </c>
      <c r="D13" s="160"/>
      <c r="E13" s="161">
        <v>28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130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1">
        <v>3</v>
      </c>
      <c r="B14" s="172" t="s">
        <v>134</v>
      </c>
      <c r="C14" s="189" t="s">
        <v>135</v>
      </c>
      <c r="D14" s="173" t="s">
        <v>136</v>
      </c>
      <c r="E14" s="174">
        <v>263.73298999999997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15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 t="s">
        <v>124</v>
      </c>
      <c r="T14" s="177" t="s">
        <v>124</v>
      </c>
      <c r="U14" s="158">
        <v>0.11</v>
      </c>
      <c r="V14" s="158">
        <f>ROUND(E14*U14,2)</f>
        <v>29.01</v>
      </c>
      <c r="W14" s="158"/>
      <c r="X14" s="158" t="s">
        <v>125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69" t="s">
        <v>137</v>
      </c>
      <c r="D15" s="270"/>
      <c r="E15" s="270"/>
      <c r="F15" s="270"/>
      <c r="G15" s="27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128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0" t="s">
        <v>138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130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0" t="s">
        <v>139</v>
      </c>
      <c r="D17" s="160"/>
      <c r="E17" s="161">
        <v>41.044499999999999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130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0" t="s">
        <v>140</v>
      </c>
      <c r="D18" s="160"/>
      <c r="E18" s="161">
        <v>19.719000000000001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130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0" t="s">
        <v>141</v>
      </c>
      <c r="D19" s="160"/>
      <c r="E19" s="161">
        <v>14.2758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130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0" t="s">
        <v>142</v>
      </c>
      <c r="D20" s="160"/>
      <c r="E20" s="161">
        <v>21.645700000000001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130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0" t="s">
        <v>143</v>
      </c>
      <c r="D21" s="160"/>
      <c r="E21" s="161">
        <v>10.02383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130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0" t="s">
        <v>144</v>
      </c>
      <c r="D22" s="160"/>
      <c r="E22" s="161">
        <v>7.2568700000000002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130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0" t="s">
        <v>145</v>
      </c>
      <c r="D23" s="160"/>
      <c r="E23" s="161">
        <v>45.387599999999999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130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0" t="s">
        <v>146</v>
      </c>
      <c r="D24" s="160"/>
      <c r="E24" s="161">
        <v>55.012079999999997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130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0" t="s">
        <v>147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0" t="s">
        <v>148</v>
      </c>
      <c r="D26" s="160"/>
      <c r="E26" s="161">
        <v>18.855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130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0" t="s">
        <v>149</v>
      </c>
      <c r="D27" s="160"/>
      <c r="E27" s="161">
        <v>30.512630000000001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130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4</v>
      </c>
      <c r="B28" s="172" t="s">
        <v>150</v>
      </c>
      <c r="C28" s="189" t="s">
        <v>151</v>
      </c>
      <c r="D28" s="173" t="s">
        <v>136</v>
      </c>
      <c r="E28" s="174">
        <v>158.2398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15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124</v>
      </c>
      <c r="T28" s="177" t="s">
        <v>124</v>
      </c>
      <c r="U28" s="158">
        <v>4.3099999999999999E-2</v>
      </c>
      <c r="V28" s="158">
        <f>ROUND(E28*U28,2)</f>
        <v>6.82</v>
      </c>
      <c r="W28" s="158"/>
      <c r="X28" s="158" t="s">
        <v>125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126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0" t="s">
        <v>152</v>
      </c>
      <c r="D29" s="160"/>
      <c r="E29" s="161">
        <v>158.2398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130</v>
      </c>
      <c r="AH29" s="148">
        <v>5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5</v>
      </c>
      <c r="B30" s="172" t="s">
        <v>153</v>
      </c>
      <c r="C30" s="189" t="s">
        <v>154</v>
      </c>
      <c r="D30" s="173" t="s">
        <v>136</v>
      </c>
      <c r="E30" s="174">
        <v>15.75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124</v>
      </c>
      <c r="T30" s="177" t="s">
        <v>124</v>
      </c>
      <c r="U30" s="158">
        <v>0.37</v>
      </c>
      <c r="V30" s="158">
        <f>ROUND(E30*U30,2)</f>
        <v>5.83</v>
      </c>
      <c r="W30" s="158"/>
      <c r="X30" s="158" t="s">
        <v>125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126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9" t="s">
        <v>137</v>
      </c>
      <c r="D31" s="270"/>
      <c r="E31" s="270"/>
      <c r="F31" s="270"/>
      <c r="G31" s="270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128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0" t="s">
        <v>155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130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0" t="s">
        <v>156</v>
      </c>
      <c r="D33" s="160"/>
      <c r="E33" s="161">
        <v>22.5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130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1" t="s">
        <v>157</v>
      </c>
      <c r="D34" s="162"/>
      <c r="E34" s="163">
        <v>22.5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130</v>
      </c>
      <c r="AH34" s="148">
        <v>1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0" t="s">
        <v>158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130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0" t="s">
        <v>159</v>
      </c>
      <c r="D36" s="160"/>
      <c r="E36" s="161">
        <v>-6.75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130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1">
        <v>6</v>
      </c>
      <c r="B37" s="172" t="s">
        <v>160</v>
      </c>
      <c r="C37" s="189" t="s">
        <v>161</v>
      </c>
      <c r="D37" s="173" t="s">
        <v>136</v>
      </c>
      <c r="E37" s="174">
        <v>9.4499999999999993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15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124</v>
      </c>
      <c r="T37" s="177" t="s">
        <v>124</v>
      </c>
      <c r="U37" s="158">
        <v>0.38979999999999998</v>
      </c>
      <c r="V37" s="158">
        <f>ROUND(E37*U37,2)</f>
        <v>3.68</v>
      </c>
      <c r="W37" s="158"/>
      <c r="X37" s="158" t="s">
        <v>125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126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0" t="s">
        <v>162</v>
      </c>
      <c r="D38" s="160"/>
      <c r="E38" s="161">
        <v>9.4499999999999993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130</v>
      </c>
      <c r="AH38" s="148">
        <v>5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7</v>
      </c>
      <c r="B39" s="172" t="s">
        <v>163</v>
      </c>
      <c r="C39" s="189" t="s">
        <v>164</v>
      </c>
      <c r="D39" s="173" t="s">
        <v>136</v>
      </c>
      <c r="E39" s="174">
        <v>6.75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124</v>
      </c>
      <c r="T39" s="177" t="s">
        <v>124</v>
      </c>
      <c r="U39" s="158">
        <v>3.53</v>
      </c>
      <c r="V39" s="158">
        <f>ROUND(E39*U39,2)</f>
        <v>23.83</v>
      </c>
      <c r="W39" s="158"/>
      <c r="X39" s="158" t="s">
        <v>125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126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0" t="s">
        <v>165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130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0" t="s">
        <v>155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130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0" t="s">
        <v>166</v>
      </c>
      <c r="D42" s="160"/>
      <c r="E42" s="161">
        <v>6.75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130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8</v>
      </c>
      <c r="B43" s="172" t="s">
        <v>167</v>
      </c>
      <c r="C43" s="189" t="s">
        <v>168</v>
      </c>
      <c r="D43" s="173" t="s">
        <v>136</v>
      </c>
      <c r="E43" s="174">
        <v>21.09864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15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124</v>
      </c>
      <c r="T43" s="177" t="s">
        <v>124</v>
      </c>
      <c r="U43" s="158">
        <v>0.35</v>
      </c>
      <c r="V43" s="158">
        <f>ROUND(E43*U43,2)</f>
        <v>7.38</v>
      </c>
      <c r="W43" s="158"/>
      <c r="X43" s="158" t="s">
        <v>125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0" t="s">
        <v>169</v>
      </c>
      <c r="D44" s="160"/>
      <c r="E44" s="161">
        <v>21.09864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130</v>
      </c>
      <c r="AH44" s="148">
        <v>5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1">
        <v>9</v>
      </c>
      <c r="B45" s="172" t="s">
        <v>170</v>
      </c>
      <c r="C45" s="189" t="s">
        <v>171</v>
      </c>
      <c r="D45" s="173" t="s">
        <v>136</v>
      </c>
      <c r="E45" s="174">
        <v>448.80977999999999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124</v>
      </c>
      <c r="T45" s="177" t="s">
        <v>124</v>
      </c>
      <c r="U45" s="158">
        <v>0.2</v>
      </c>
      <c r="V45" s="158">
        <f>ROUND(E45*U45,2)</f>
        <v>89.76</v>
      </c>
      <c r="W45" s="158"/>
      <c r="X45" s="158" t="s">
        <v>125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69" t="s">
        <v>172</v>
      </c>
      <c r="D46" s="270"/>
      <c r="E46" s="270"/>
      <c r="F46" s="270"/>
      <c r="G46" s="270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128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0" t="s">
        <v>173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130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0" t="s">
        <v>174</v>
      </c>
      <c r="D48" s="160"/>
      <c r="E48" s="161">
        <v>26.723659999999999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130</v>
      </c>
      <c r="AH48" s="148">
        <v>5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0" t="s">
        <v>175</v>
      </c>
      <c r="D49" s="160"/>
      <c r="E49" s="161">
        <v>243.05005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130</v>
      </c>
      <c r="AH49" s="148">
        <v>5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0" t="s">
        <v>176</v>
      </c>
      <c r="D50" s="160"/>
      <c r="E50" s="161">
        <v>33.40457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130</v>
      </c>
      <c r="AH50" s="148">
        <v>5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0" t="s">
        <v>177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130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0" t="s">
        <v>178</v>
      </c>
      <c r="D52" s="160"/>
      <c r="E52" s="161">
        <v>124.33750000000001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130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0" t="s">
        <v>179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130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0" t="s">
        <v>180</v>
      </c>
      <c r="D54" s="160"/>
      <c r="E54" s="161">
        <v>21.294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130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1">
        <v>10</v>
      </c>
      <c r="B55" s="172" t="s">
        <v>170</v>
      </c>
      <c r="C55" s="189" t="s">
        <v>171</v>
      </c>
      <c r="D55" s="173" t="s">
        <v>136</v>
      </c>
      <c r="E55" s="174">
        <v>286.23298999999997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15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124</v>
      </c>
      <c r="T55" s="177" t="s">
        <v>124</v>
      </c>
      <c r="U55" s="158">
        <v>0.2</v>
      </c>
      <c r="V55" s="158">
        <f>ROUND(E55*U55,2)</f>
        <v>57.25</v>
      </c>
      <c r="W55" s="158"/>
      <c r="X55" s="158" t="s">
        <v>125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126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69" t="s">
        <v>181</v>
      </c>
      <c r="D56" s="270"/>
      <c r="E56" s="270"/>
      <c r="F56" s="270"/>
      <c r="G56" s="270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128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278" t="s">
        <v>182</v>
      </c>
      <c r="D57" s="279"/>
      <c r="E57" s="279"/>
      <c r="F57" s="279"/>
      <c r="G57" s="279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128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0" t="s">
        <v>183</v>
      </c>
      <c r="D58" s="160"/>
      <c r="E58" s="161">
        <v>263.73298999999997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130</v>
      </c>
      <c r="AH58" s="148">
        <v>5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0" t="s">
        <v>184</v>
      </c>
      <c r="D59" s="160"/>
      <c r="E59" s="161">
        <v>15.75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130</v>
      </c>
      <c r="AH59" s="148">
        <v>5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0" t="s">
        <v>185</v>
      </c>
      <c r="D60" s="160"/>
      <c r="E60" s="161">
        <v>6.75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130</v>
      </c>
      <c r="AH60" s="148">
        <v>5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1">
        <v>11</v>
      </c>
      <c r="B61" s="172" t="s">
        <v>186</v>
      </c>
      <c r="C61" s="189" t="s">
        <v>187</v>
      </c>
      <c r="D61" s="173" t="s">
        <v>123</v>
      </c>
      <c r="E61" s="174">
        <v>339.97199999999998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15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124</v>
      </c>
      <c r="T61" s="177" t="s">
        <v>124</v>
      </c>
      <c r="U61" s="158">
        <v>0.42</v>
      </c>
      <c r="V61" s="158">
        <f>ROUND(E61*U61,2)</f>
        <v>142.79</v>
      </c>
      <c r="W61" s="158"/>
      <c r="X61" s="158" t="s">
        <v>125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69" t="s">
        <v>188</v>
      </c>
      <c r="D62" s="270"/>
      <c r="E62" s="270"/>
      <c r="F62" s="270"/>
      <c r="G62" s="270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128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90" t="s">
        <v>189</v>
      </c>
      <c r="D63" s="160"/>
      <c r="E63" s="161">
        <v>322.8476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130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0" t="s">
        <v>190</v>
      </c>
      <c r="D64" s="160"/>
      <c r="E64" s="161">
        <v>17.124400000000001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130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1">
        <v>12</v>
      </c>
      <c r="B65" s="172" t="s">
        <v>191</v>
      </c>
      <c r="C65" s="189" t="s">
        <v>192</v>
      </c>
      <c r="D65" s="173" t="s">
        <v>123</v>
      </c>
      <c r="E65" s="174">
        <v>623.02800000000002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15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124</v>
      </c>
      <c r="T65" s="177" t="s">
        <v>124</v>
      </c>
      <c r="U65" s="158">
        <v>0.02</v>
      </c>
      <c r="V65" s="158">
        <f>ROUND(E65*U65,2)</f>
        <v>12.46</v>
      </c>
      <c r="W65" s="158"/>
      <c r="X65" s="158" t="s">
        <v>125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126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269" t="s">
        <v>188</v>
      </c>
      <c r="D66" s="270"/>
      <c r="E66" s="270"/>
      <c r="F66" s="270"/>
      <c r="G66" s="270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128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0" t="s">
        <v>193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130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0" t="s">
        <v>194</v>
      </c>
      <c r="D68" s="160"/>
      <c r="E68" s="161">
        <v>963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130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0" t="s">
        <v>195</v>
      </c>
      <c r="D69" s="160"/>
      <c r="E69" s="161">
        <v>-339.97199999999998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130</v>
      </c>
      <c r="AH69" s="148">
        <v>5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13</v>
      </c>
      <c r="B70" s="172" t="s">
        <v>196</v>
      </c>
      <c r="C70" s="189" t="s">
        <v>197</v>
      </c>
      <c r="D70" s="173" t="s">
        <v>123</v>
      </c>
      <c r="E70" s="174">
        <v>311.51400000000001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15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198</v>
      </c>
      <c r="T70" s="177" t="s">
        <v>199</v>
      </c>
      <c r="U70" s="158">
        <v>0.17</v>
      </c>
      <c r="V70" s="158">
        <f>ROUND(E70*U70,2)</f>
        <v>52.96</v>
      </c>
      <c r="W70" s="158"/>
      <c r="X70" s="158" t="s">
        <v>125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126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0" t="s">
        <v>200</v>
      </c>
      <c r="D71" s="160"/>
      <c r="E71" s="161">
        <v>311.51400000000001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130</v>
      </c>
      <c r="AH71" s="148">
        <v>5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1">
        <v>14</v>
      </c>
      <c r="B72" s="172" t="s">
        <v>201</v>
      </c>
      <c r="C72" s="189" t="s">
        <v>202</v>
      </c>
      <c r="D72" s="173" t="s">
        <v>123</v>
      </c>
      <c r="E72" s="174">
        <v>963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15</v>
      </c>
      <c r="M72" s="176">
        <f>G72*(1+L72/100)</f>
        <v>0</v>
      </c>
      <c r="N72" s="176">
        <v>3.0000000000000001E-5</v>
      </c>
      <c r="O72" s="176">
        <f>ROUND(E72*N72,2)</f>
        <v>0.03</v>
      </c>
      <c r="P72" s="176">
        <v>0</v>
      </c>
      <c r="Q72" s="176">
        <f>ROUND(E72*P72,2)</f>
        <v>0</v>
      </c>
      <c r="R72" s="176"/>
      <c r="S72" s="176" t="s">
        <v>124</v>
      </c>
      <c r="T72" s="177" t="s">
        <v>124</v>
      </c>
      <c r="U72" s="158">
        <v>0</v>
      </c>
      <c r="V72" s="158">
        <f>ROUND(E72*U72,2)</f>
        <v>0</v>
      </c>
      <c r="W72" s="158"/>
      <c r="X72" s="158" t="s">
        <v>203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204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269" t="s">
        <v>205</v>
      </c>
      <c r="D73" s="270"/>
      <c r="E73" s="270"/>
      <c r="F73" s="270"/>
      <c r="G73" s="270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128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78" t="str">
        <f>C73</f>
        <v>V položce jsou zakalkulovány náklady na první pokosení, naložení odpadu a odvezení do 20 km, se složením.</v>
      </c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0" t="s">
        <v>206</v>
      </c>
      <c r="D74" s="160"/>
      <c r="E74" s="161">
        <v>339.97199999999998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130</v>
      </c>
      <c r="AH74" s="148">
        <v>5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0" t="s">
        <v>207</v>
      </c>
      <c r="D75" s="160"/>
      <c r="E75" s="161">
        <v>623.02800000000002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130</v>
      </c>
      <c r="AH75" s="148">
        <v>5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1">
        <v>15</v>
      </c>
      <c r="B76" s="172" t="s">
        <v>208</v>
      </c>
      <c r="C76" s="189" t="s">
        <v>209</v>
      </c>
      <c r="D76" s="173" t="s">
        <v>136</v>
      </c>
      <c r="E76" s="174">
        <v>195.44579999999999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15</v>
      </c>
      <c r="M76" s="176">
        <f>G76*(1+L76/100)</f>
        <v>0</v>
      </c>
      <c r="N76" s="176">
        <v>1.67</v>
      </c>
      <c r="O76" s="176">
        <f>ROUND(E76*N76,2)</f>
        <v>326.39</v>
      </c>
      <c r="P76" s="176">
        <v>0</v>
      </c>
      <c r="Q76" s="176">
        <f>ROUND(E76*P76,2)</f>
        <v>0</v>
      </c>
      <c r="R76" s="176" t="s">
        <v>210</v>
      </c>
      <c r="S76" s="176" t="s">
        <v>124</v>
      </c>
      <c r="T76" s="177" t="s">
        <v>124</v>
      </c>
      <c r="U76" s="158">
        <v>0</v>
      </c>
      <c r="V76" s="158">
        <f>ROUND(E76*U76,2)</f>
        <v>0</v>
      </c>
      <c r="W76" s="158"/>
      <c r="X76" s="158" t="s">
        <v>211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212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69" t="s">
        <v>213</v>
      </c>
      <c r="D77" s="270"/>
      <c r="E77" s="270"/>
      <c r="F77" s="270"/>
      <c r="G77" s="270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128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0" t="s">
        <v>214</v>
      </c>
      <c r="D78" s="160"/>
      <c r="E78" s="161">
        <v>101.99160000000001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130</v>
      </c>
      <c r="AH78" s="148">
        <v>5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0" t="s">
        <v>215</v>
      </c>
      <c r="D79" s="160"/>
      <c r="E79" s="161">
        <v>93.4542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130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1">
        <v>16</v>
      </c>
      <c r="B80" s="172" t="s">
        <v>216</v>
      </c>
      <c r="C80" s="189" t="s">
        <v>217</v>
      </c>
      <c r="D80" s="173" t="s">
        <v>218</v>
      </c>
      <c r="E80" s="174">
        <v>942.50054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15</v>
      </c>
      <c r="M80" s="176">
        <f>G80*(1+L80/100)</f>
        <v>0</v>
      </c>
      <c r="N80" s="176">
        <v>1</v>
      </c>
      <c r="O80" s="176">
        <f>ROUND(E80*N80,2)</f>
        <v>942.5</v>
      </c>
      <c r="P80" s="176">
        <v>0</v>
      </c>
      <c r="Q80" s="176">
        <f>ROUND(E80*P80,2)</f>
        <v>0</v>
      </c>
      <c r="R80" s="176" t="s">
        <v>210</v>
      </c>
      <c r="S80" s="176" t="s">
        <v>124</v>
      </c>
      <c r="T80" s="177" t="s">
        <v>124</v>
      </c>
      <c r="U80" s="158">
        <v>0</v>
      </c>
      <c r="V80" s="158">
        <f>ROUND(E80*U80,2)</f>
        <v>0</v>
      </c>
      <c r="W80" s="158"/>
      <c r="X80" s="158" t="s">
        <v>211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212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90" t="s">
        <v>219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130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0" t="s">
        <v>220</v>
      </c>
      <c r="D82" s="160"/>
      <c r="E82" s="161">
        <v>942.50054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130</v>
      </c>
      <c r="AH82" s="148">
        <v>5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5" t="s">
        <v>119</v>
      </c>
      <c r="B83" s="166" t="s">
        <v>62</v>
      </c>
      <c r="C83" s="188" t="s">
        <v>63</v>
      </c>
      <c r="D83" s="167"/>
      <c r="E83" s="168"/>
      <c r="F83" s="169"/>
      <c r="G83" s="169">
        <f>SUMIF(AG84:AG90,"&lt;&gt;NOR",G84:G90)</f>
        <v>0</v>
      </c>
      <c r="H83" s="169"/>
      <c r="I83" s="169">
        <f>SUM(I84:I90)</f>
        <v>0</v>
      </c>
      <c r="J83" s="169"/>
      <c r="K83" s="169">
        <f>SUM(K84:K90)</f>
        <v>0</v>
      </c>
      <c r="L83" s="169"/>
      <c r="M83" s="169">
        <f>SUM(M84:M90)</f>
        <v>0</v>
      </c>
      <c r="N83" s="169"/>
      <c r="O83" s="169">
        <f>SUM(O84:O90)</f>
        <v>0.11</v>
      </c>
      <c r="P83" s="169"/>
      <c r="Q83" s="169">
        <f>SUM(Q84:Q90)</f>
        <v>0</v>
      </c>
      <c r="R83" s="169"/>
      <c r="S83" s="169"/>
      <c r="T83" s="170"/>
      <c r="U83" s="164"/>
      <c r="V83" s="164">
        <f>SUM(V84:V90)</f>
        <v>5.6000000000000005</v>
      </c>
      <c r="W83" s="164"/>
      <c r="X83" s="164"/>
      <c r="AG83" t="s">
        <v>120</v>
      </c>
    </row>
    <row r="84" spans="1:60" outlineLevel="1" x14ac:dyDescent="0.2">
      <c r="A84" s="171">
        <v>17</v>
      </c>
      <c r="B84" s="172" t="s">
        <v>221</v>
      </c>
      <c r="C84" s="189" t="s">
        <v>222</v>
      </c>
      <c r="D84" s="173" t="s">
        <v>123</v>
      </c>
      <c r="E84" s="174">
        <v>5.8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76">
        <v>1.2099999999999999E-3</v>
      </c>
      <c r="O84" s="176">
        <f>ROUND(E84*N84,2)</f>
        <v>0.01</v>
      </c>
      <c r="P84" s="176">
        <v>0</v>
      </c>
      <c r="Q84" s="176">
        <f>ROUND(E84*P84,2)</f>
        <v>0</v>
      </c>
      <c r="R84" s="176"/>
      <c r="S84" s="176" t="s">
        <v>124</v>
      </c>
      <c r="T84" s="177" t="s">
        <v>124</v>
      </c>
      <c r="U84" s="158">
        <v>0.17699999999999999</v>
      </c>
      <c r="V84" s="158">
        <f>ROUND(E84*U84,2)</f>
        <v>1.03</v>
      </c>
      <c r="W84" s="158"/>
      <c r="X84" s="158" t="s">
        <v>125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126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0" t="s">
        <v>223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8"/>
      <c r="Z85" s="148"/>
      <c r="AA85" s="148"/>
      <c r="AB85" s="148"/>
      <c r="AC85" s="148"/>
      <c r="AD85" s="148"/>
      <c r="AE85" s="148"/>
      <c r="AF85" s="148"/>
      <c r="AG85" s="148" t="s">
        <v>130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0" t="s">
        <v>224</v>
      </c>
      <c r="D86" s="160"/>
      <c r="E86" s="161">
        <v>5.8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130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1">
        <v>18</v>
      </c>
      <c r="B87" s="172" t="s">
        <v>225</v>
      </c>
      <c r="C87" s="189" t="s">
        <v>226</v>
      </c>
      <c r="D87" s="173" t="s">
        <v>123</v>
      </c>
      <c r="E87" s="174">
        <v>17.559999999999999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15</v>
      </c>
      <c r="M87" s="176">
        <f>G87*(1+L87/100)</f>
        <v>0</v>
      </c>
      <c r="N87" s="176">
        <v>5.9199999999999999E-3</v>
      </c>
      <c r="O87" s="176">
        <f>ROUND(E87*N87,2)</f>
        <v>0.1</v>
      </c>
      <c r="P87" s="176">
        <v>0</v>
      </c>
      <c r="Q87" s="176">
        <f>ROUND(E87*P87,2)</f>
        <v>0</v>
      </c>
      <c r="R87" s="176"/>
      <c r="S87" s="176" t="s">
        <v>124</v>
      </c>
      <c r="T87" s="177" t="s">
        <v>124</v>
      </c>
      <c r="U87" s="158">
        <v>0.26</v>
      </c>
      <c r="V87" s="158">
        <f>ROUND(E87*U87,2)</f>
        <v>4.57</v>
      </c>
      <c r="W87" s="158"/>
      <c r="X87" s="158" t="s">
        <v>125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126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0" t="s">
        <v>223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130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0" t="s">
        <v>227</v>
      </c>
      <c r="D89" s="160"/>
      <c r="E89" s="161">
        <v>10.16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130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0" t="s">
        <v>228</v>
      </c>
      <c r="D90" s="160"/>
      <c r="E90" s="161">
        <v>7.4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130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5.5" x14ac:dyDescent="0.2">
      <c r="A91" s="165" t="s">
        <v>119</v>
      </c>
      <c r="B91" s="166" t="s">
        <v>64</v>
      </c>
      <c r="C91" s="188" t="s">
        <v>65</v>
      </c>
      <c r="D91" s="167"/>
      <c r="E91" s="168"/>
      <c r="F91" s="169"/>
      <c r="G91" s="169">
        <f>SUMIF(AG92:AG99,"&lt;&gt;NOR",G92:G99)</f>
        <v>0</v>
      </c>
      <c r="H91" s="169"/>
      <c r="I91" s="169">
        <f>SUM(I92:I99)</f>
        <v>0</v>
      </c>
      <c r="J91" s="169"/>
      <c r="K91" s="169">
        <f>SUM(K92:K99)</f>
        <v>0</v>
      </c>
      <c r="L91" s="169"/>
      <c r="M91" s="169">
        <f>SUM(M92:M99)</f>
        <v>0</v>
      </c>
      <c r="N91" s="169"/>
      <c r="O91" s="169">
        <f>SUM(O92:O99)</f>
        <v>0</v>
      </c>
      <c r="P91" s="169"/>
      <c r="Q91" s="169">
        <f>SUM(Q92:Q99)</f>
        <v>0</v>
      </c>
      <c r="R91" s="169"/>
      <c r="S91" s="169"/>
      <c r="T91" s="170"/>
      <c r="U91" s="164"/>
      <c r="V91" s="164">
        <f>SUM(V92:V99)</f>
        <v>104</v>
      </c>
      <c r="W91" s="164"/>
      <c r="X91" s="164"/>
      <c r="AG91" t="s">
        <v>120</v>
      </c>
    </row>
    <row r="92" spans="1:60" outlineLevel="1" x14ac:dyDescent="0.2">
      <c r="A92" s="171">
        <v>19</v>
      </c>
      <c r="B92" s="172" t="s">
        <v>229</v>
      </c>
      <c r="C92" s="189" t="s">
        <v>230</v>
      </c>
      <c r="D92" s="173" t="s">
        <v>231</v>
      </c>
      <c r="E92" s="174">
        <v>78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15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232</v>
      </c>
      <c r="S92" s="176" t="s">
        <v>124</v>
      </c>
      <c r="T92" s="177" t="s">
        <v>124</v>
      </c>
      <c r="U92" s="158">
        <v>1</v>
      </c>
      <c r="V92" s="158">
        <f>ROUND(E92*U92,2)</f>
        <v>78</v>
      </c>
      <c r="W92" s="158"/>
      <c r="X92" s="158" t="s">
        <v>233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234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269" t="s">
        <v>235</v>
      </c>
      <c r="D93" s="270"/>
      <c r="E93" s="270"/>
      <c r="F93" s="270"/>
      <c r="G93" s="270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128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0" t="s">
        <v>236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130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0" t="s">
        <v>237</v>
      </c>
      <c r="D95" s="160"/>
      <c r="E95" s="161">
        <v>78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130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1">
        <v>20</v>
      </c>
      <c r="B96" s="172" t="s">
        <v>229</v>
      </c>
      <c r="C96" s="189" t="s">
        <v>230</v>
      </c>
      <c r="D96" s="173" t="s">
        <v>231</v>
      </c>
      <c r="E96" s="174">
        <v>26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15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 t="s">
        <v>232</v>
      </c>
      <c r="S96" s="176" t="s">
        <v>124</v>
      </c>
      <c r="T96" s="177" t="s">
        <v>124</v>
      </c>
      <c r="U96" s="158">
        <v>1</v>
      </c>
      <c r="V96" s="158">
        <f>ROUND(E96*U96,2)</f>
        <v>26</v>
      </c>
      <c r="W96" s="158"/>
      <c r="X96" s="158" t="s">
        <v>233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234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269" t="s">
        <v>238</v>
      </c>
      <c r="D97" s="270"/>
      <c r="E97" s="270"/>
      <c r="F97" s="270"/>
      <c r="G97" s="270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128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0" t="s">
        <v>236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130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0" t="s">
        <v>239</v>
      </c>
      <c r="D99" s="160"/>
      <c r="E99" s="161">
        <v>26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130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5" t="s">
        <v>119</v>
      </c>
      <c r="B100" s="166" t="s">
        <v>66</v>
      </c>
      <c r="C100" s="188" t="s">
        <v>67</v>
      </c>
      <c r="D100" s="167"/>
      <c r="E100" s="168"/>
      <c r="F100" s="169"/>
      <c r="G100" s="169">
        <f>SUMIF(AG101:AG158,"&lt;&gt;NOR",G101:G158)</f>
        <v>0</v>
      </c>
      <c r="H100" s="169"/>
      <c r="I100" s="169">
        <f>SUM(I101:I158)</f>
        <v>0</v>
      </c>
      <c r="J100" s="169"/>
      <c r="K100" s="169">
        <f>SUM(K101:K158)</f>
        <v>0</v>
      </c>
      <c r="L100" s="169"/>
      <c r="M100" s="169">
        <f>SUM(M101:M158)</f>
        <v>0</v>
      </c>
      <c r="N100" s="169"/>
      <c r="O100" s="169">
        <f>SUM(O101:O158)</f>
        <v>0.19000000000000003</v>
      </c>
      <c r="P100" s="169"/>
      <c r="Q100" s="169">
        <f>SUM(Q101:Q158)</f>
        <v>122.98000000000003</v>
      </c>
      <c r="R100" s="169"/>
      <c r="S100" s="169"/>
      <c r="T100" s="170"/>
      <c r="U100" s="164"/>
      <c r="V100" s="164">
        <f>SUM(V101:V158)</f>
        <v>269.41000000000003</v>
      </c>
      <c r="W100" s="164"/>
      <c r="X100" s="164"/>
      <c r="AG100" t="s">
        <v>120</v>
      </c>
    </row>
    <row r="101" spans="1:60" outlineLevel="1" x14ac:dyDescent="0.2">
      <c r="A101" s="171">
        <v>21</v>
      </c>
      <c r="B101" s="172" t="s">
        <v>240</v>
      </c>
      <c r="C101" s="189" t="s">
        <v>241</v>
      </c>
      <c r="D101" s="173" t="s">
        <v>136</v>
      </c>
      <c r="E101" s="174">
        <v>27.786719999999999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15</v>
      </c>
      <c r="M101" s="176">
        <f>G101*(1+L101/100)</f>
        <v>0</v>
      </c>
      <c r="N101" s="176">
        <v>1.2800000000000001E-3</v>
      </c>
      <c r="O101" s="176">
        <f>ROUND(E101*N101,2)</f>
        <v>0.04</v>
      </c>
      <c r="P101" s="176">
        <v>1.8</v>
      </c>
      <c r="Q101" s="176">
        <f>ROUND(E101*P101,2)</f>
        <v>50.02</v>
      </c>
      <c r="R101" s="176"/>
      <c r="S101" s="176" t="s">
        <v>124</v>
      </c>
      <c r="T101" s="177" t="s">
        <v>124</v>
      </c>
      <c r="U101" s="158">
        <v>1.52</v>
      </c>
      <c r="V101" s="158">
        <f>ROUND(E101*U101,2)</f>
        <v>42.24</v>
      </c>
      <c r="W101" s="158"/>
      <c r="X101" s="158" t="s">
        <v>125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126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0" t="s">
        <v>242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0" t="s">
        <v>243</v>
      </c>
      <c r="D103" s="160"/>
      <c r="E103" s="161">
        <v>23.507999999999999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130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0" t="s">
        <v>244</v>
      </c>
      <c r="D104" s="160"/>
      <c r="E104" s="161">
        <v>5.7637200000000002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0" t="s">
        <v>245</v>
      </c>
      <c r="D105" s="160"/>
      <c r="E105" s="161">
        <v>-1.4850000000000001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130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22</v>
      </c>
      <c r="B106" s="172" t="s">
        <v>246</v>
      </c>
      <c r="C106" s="189" t="s">
        <v>247</v>
      </c>
      <c r="D106" s="173" t="s">
        <v>136</v>
      </c>
      <c r="E106" s="174">
        <v>6.38788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15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1.671</v>
      </c>
      <c r="Q106" s="176">
        <f>ROUND(E106*P106,2)</f>
        <v>10.67</v>
      </c>
      <c r="R106" s="176"/>
      <c r="S106" s="176" t="s">
        <v>124</v>
      </c>
      <c r="T106" s="177" t="s">
        <v>124</v>
      </c>
      <c r="U106" s="158">
        <v>2.79</v>
      </c>
      <c r="V106" s="158">
        <f>ROUND(E106*U106,2)</f>
        <v>17.82</v>
      </c>
      <c r="W106" s="158"/>
      <c r="X106" s="158" t="s">
        <v>125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126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0" t="s">
        <v>248</v>
      </c>
      <c r="D107" s="160"/>
      <c r="E107" s="161">
        <v>6.0031299999999996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0" t="s">
        <v>249</v>
      </c>
      <c r="D108" s="160"/>
      <c r="E108" s="161">
        <v>0.38474999999999998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1">
        <v>23</v>
      </c>
      <c r="B109" s="172" t="s">
        <v>250</v>
      </c>
      <c r="C109" s="189" t="s">
        <v>251</v>
      </c>
      <c r="D109" s="173" t="s">
        <v>123</v>
      </c>
      <c r="E109" s="174">
        <v>249.7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15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0.02</v>
      </c>
      <c r="Q109" s="176">
        <f>ROUND(E109*P109,2)</f>
        <v>4.99</v>
      </c>
      <c r="R109" s="176"/>
      <c r="S109" s="176" t="s">
        <v>124</v>
      </c>
      <c r="T109" s="177" t="s">
        <v>124</v>
      </c>
      <c r="U109" s="158">
        <v>0.15</v>
      </c>
      <c r="V109" s="158">
        <f>ROUND(E109*U109,2)</f>
        <v>37.46</v>
      </c>
      <c r="W109" s="158"/>
      <c r="X109" s="158" t="s">
        <v>125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126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0" t="s">
        <v>252</v>
      </c>
      <c r="D110" s="160"/>
      <c r="E110" s="161">
        <v>108.5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0" t="s">
        <v>253</v>
      </c>
      <c r="D111" s="160"/>
      <c r="E111" s="161">
        <v>97.5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0" t="s">
        <v>254</v>
      </c>
      <c r="D112" s="160"/>
      <c r="E112" s="161">
        <v>27.9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0" t="s">
        <v>255</v>
      </c>
      <c r="D113" s="160"/>
      <c r="E113" s="161">
        <v>15.8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1">
        <v>24</v>
      </c>
      <c r="B114" s="172" t="s">
        <v>256</v>
      </c>
      <c r="C114" s="189" t="s">
        <v>257</v>
      </c>
      <c r="D114" s="173" t="s">
        <v>136</v>
      </c>
      <c r="E114" s="174">
        <v>33.40457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1.4</v>
      </c>
      <c r="Q114" s="176">
        <f>ROUND(E114*P114,2)</f>
        <v>46.77</v>
      </c>
      <c r="R114" s="176"/>
      <c r="S114" s="176" t="s">
        <v>124</v>
      </c>
      <c r="T114" s="177" t="s">
        <v>124</v>
      </c>
      <c r="U114" s="158">
        <v>1.26</v>
      </c>
      <c r="V114" s="158">
        <f>ROUND(E114*U114,2)</f>
        <v>42.09</v>
      </c>
      <c r="W114" s="158"/>
      <c r="X114" s="158" t="s">
        <v>125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126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0" t="s">
        <v>258</v>
      </c>
      <c r="D115" s="160"/>
      <c r="E115" s="161">
        <v>28.494499999999999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0" t="s">
        <v>259</v>
      </c>
      <c r="D116" s="160"/>
      <c r="E116" s="161">
        <v>4.9100700000000002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1">
        <v>25</v>
      </c>
      <c r="B117" s="172" t="s">
        <v>260</v>
      </c>
      <c r="C117" s="189" t="s">
        <v>261</v>
      </c>
      <c r="D117" s="173" t="s">
        <v>262</v>
      </c>
      <c r="E117" s="174">
        <v>138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15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124</v>
      </c>
      <c r="T117" s="177" t="s">
        <v>124</v>
      </c>
      <c r="U117" s="158">
        <v>0.03</v>
      </c>
      <c r="V117" s="158">
        <f>ROUND(E117*U117,2)</f>
        <v>4.1399999999999997</v>
      </c>
      <c r="W117" s="158"/>
      <c r="X117" s="158" t="s">
        <v>125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0" t="s">
        <v>263</v>
      </c>
      <c r="D118" s="160"/>
      <c r="E118" s="161">
        <v>138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1">
        <v>26</v>
      </c>
      <c r="B119" s="172" t="s">
        <v>264</v>
      </c>
      <c r="C119" s="189" t="s">
        <v>265</v>
      </c>
      <c r="D119" s="173" t="s">
        <v>262</v>
      </c>
      <c r="E119" s="174">
        <v>46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15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124</v>
      </c>
      <c r="T119" s="177" t="s">
        <v>124</v>
      </c>
      <c r="U119" s="158">
        <v>0.05</v>
      </c>
      <c r="V119" s="158">
        <f>ROUND(E119*U119,2)</f>
        <v>2.2999999999999998</v>
      </c>
      <c r="W119" s="158"/>
      <c r="X119" s="158" t="s">
        <v>125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126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0" t="s">
        <v>266</v>
      </c>
      <c r="D120" s="160"/>
      <c r="E120" s="161">
        <v>46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1">
        <v>27</v>
      </c>
      <c r="B121" s="172" t="s">
        <v>267</v>
      </c>
      <c r="C121" s="189" t="s">
        <v>268</v>
      </c>
      <c r="D121" s="173" t="s">
        <v>123</v>
      </c>
      <c r="E121" s="174">
        <v>3.3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15</v>
      </c>
      <c r="M121" s="176">
        <f>G121*(1+L121/100)</f>
        <v>0</v>
      </c>
      <c r="N121" s="176">
        <v>2.1900000000000001E-3</v>
      </c>
      <c r="O121" s="176">
        <f>ROUND(E121*N121,2)</f>
        <v>0.01</v>
      </c>
      <c r="P121" s="176">
        <v>4.1000000000000002E-2</v>
      </c>
      <c r="Q121" s="176">
        <f>ROUND(E121*P121,2)</f>
        <v>0.14000000000000001</v>
      </c>
      <c r="R121" s="176"/>
      <c r="S121" s="176" t="s">
        <v>124</v>
      </c>
      <c r="T121" s="177" t="s">
        <v>124</v>
      </c>
      <c r="U121" s="158">
        <v>0.52</v>
      </c>
      <c r="V121" s="158">
        <f>ROUND(E121*U121,2)</f>
        <v>1.72</v>
      </c>
      <c r="W121" s="158"/>
      <c r="X121" s="158" t="s">
        <v>125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126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0" t="s">
        <v>269</v>
      </c>
      <c r="D122" s="160"/>
      <c r="E122" s="161">
        <v>3.3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130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28</v>
      </c>
      <c r="B123" s="172" t="s">
        <v>270</v>
      </c>
      <c r="C123" s="189" t="s">
        <v>271</v>
      </c>
      <c r="D123" s="173" t="s">
        <v>123</v>
      </c>
      <c r="E123" s="174">
        <v>2.9849999999999999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15</v>
      </c>
      <c r="M123" s="176">
        <f>G123*(1+L123/100)</f>
        <v>0</v>
      </c>
      <c r="N123" s="176">
        <v>2.1900000000000001E-3</v>
      </c>
      <c r="O123" s="176">
        <f>ROUND(E123*N123,2)</f>
        <v>0.01</v>
      </c>
      <c r="P123" s="176">
        <v>7.4999999999999997E-2</v>
      </c>
      <c r="Q123" s="176">
        <f>ROUND(E123*P123,2)</f>
        <v>0.22</v>
      </c>
      <c r="R123" s="176"/>
      <c r="S123" s="176" t="s">
        <v>124</v>
      </c>
      <c r="T123" s="177" t="s">
        <v>124</v>
      </c>
      <c r="U123" s="158">
        <v>0.96</v>
      </c>
      <c r="V123" s="158">
        <f>ROUND(E123*U123,2)</f>
        <v>2.87</v>
      </c>
      <c r="W123" s="158"/>
      <c r="X123" s="158" t="s">
        <v>125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126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0" t="s">
        <v>272</v>
      </c>
      <c r="D124" s="160"/>
      <c r="E124" s="161">
        <v>0.96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130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0" t="s">
        <v>273</v>
      </c>
      <c r="D125" s="160"/>
      <c r="E125" s="161">
        <v>2.0249999999999999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1">
        <v>29</v>
      </c>
      <c r="B126" s="172" t="s">
        <v>274</v>
      </c>
      <c r="C126" s="189" t="s">
        <v>275</v>
      </c>
      <c r="D126" s="173" t="s">
        <v>123</v>
      </c>
      <c r="E126" s="174">
        <v>10.79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15</v>
      </c>
      <c r="M126" s="176">
        <f>G126*(1+L126/100)</f>
        <v>0</v>
      </c>
      <c r="N126" s="176">
        <v>1E-3</v>
      </c>
      <c r="O126" s="176">
        <f>ROUND(E126*N126,2)</f>
        <v>0.01</v>
      </c>
      <c r="P126" s="176">
        <v>6.2E-2</v>
      </c>
      <c r="Q126" s="176">
        <f>ROUND(E126*P126,2)</f>
        <v>0.67</v>
      </c>
      <c r="R126" s="176"/>
      <c r="S126" s="176" t="s">
        <v>124</v>
      </c>
      <c r="T126" s="177" t="s">
        <v>124</v>
      </c>
      <c r="U126" s="158">
        <v>0.61</v>
      </c>
      <c r="V126" s="158">
        <f>ROUND(E126*U126,2)</f>
        <v>6.58</v>
      </c>
      <c r="W126" s="158"/>
      <c r="X126" s="158" t="s">
        <v>125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126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0" t="s">
        <v>276</v>
      </c>
      <c r="D127" s="160"/>
      <c r="E127" s="161">
        <v>5.04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0" t="s">
        <v>277</v>
      </c>
      <c r="D128" s="160"/>
      <c r="E128" s="161">
        <v>1.35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0" t="s">
        <v>278</v>
      </c>
      <c r="D129" s="160"/>
      <c r="E129" s="161">
        <v>1.2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0" t="s">
        <v>279</v>
      </c>
      <c r="D130" s="160"/>
      <c r="E130" s="161">
        <v>1.76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0" t="s">
        <v>280</v>
      </c>
      <c r="D131" s="160"/>
      <c r="E131" s="161">
        <v>1.44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1">
        <v>30</v>
      </c>
      <c r="B132" s="172" t="s">
        <v>281</v>
      </c>
      <c r="C132" s="189" t="s">
        <v>282</v>
      </c>
      <c r="D132" s="173" t="s">
        <v>123</v>
      </c>
      <c r="E132" s="174">
        <v>30.76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15</v>
      </c>
      <c r="M132" s="176">
        <f>G132*(1+L132/100)</f>
        <v>0</v>
      </c>
      <c r="N132" s="176">
        <v>9.2000000000000003E-4</v>
      </c>
      <c r="O132" s="176">
        <f>ROUND(E132*N132,2)</f>
        <v>0.03</v>
      </c>
      <c r="P132" s="176">
        <v>5.3999999999999999E-2</v>
      </c>
      <c r="Q132" s="176">
        <f>ROUND(E132*P132,2)</f>
        <v>1.66</v>
      </c>
      <c r="R132" s="176"/>
      <c r="S132" s="176" t="s">
        <v>124</v>
      </c>
      <c r="T132" s="177" t="s">
        <v>124</v>
      </c>
      <c r="U132" s="158">
        <v>0.47</v>
      </c>
      <c r="V132" s="158">
        <f>ROUND(E132*U132,2)</f>
        <v>14.46</v>
      </c>
      <c r="W132" s="158"/>
      <c r="X132" s="158" t="s">
        <v>125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126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0" t="s">
        <v>283</v>
      </c>
      <c r="D133" s="160"/>
      <c r="E133" s="161">
        <v>11.56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130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0" t="s">
        <v>284</v>
      </c>
      <c r="D134" s="160"/>
      <c r="E134" s="161">
        <v>6.24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130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0" t="s">
        <v>285</v>
      </c>
      <c r="D135" s="160"/>
      <c r="E135" s="161">
        <v>3.04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0" t="s">
        <v>286</v>
      </c>
      <c r="D136" s="160"/>
      <c r="E136" s="161">
        <v>9.92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130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1">
        <v>31</v>
      </c>
      <c r="B137" s="172" t="s">
        <v>287</v>
      </c>
      <c r="C137" s="189" t="s">
        <v>288</v>
      </c>
      <c r="D137" s="173" t="s">
        <v>123</v>
      </c>
      <c r="E137" s="174">
        <v>42.332500000000003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15</v>
      </c>
      <c r="M137" s="176">
        <f>G137*(1+L137/100)</f>
        <v>0</v>
      </c>
      <c r="N137" s="176">
        <v>1.17E-3</v>
      </c>
      <c r="O137" s="176">
        <f>ROUND(E137*N137,2)</f>
        <v>0.05</v>
      </c>
      <c r="P137" s="176">
        <v>7.5999999999999998E-2</v>
      </c>
      <c r="Q137" s="176">
        <f>ROUND(E137*P137,2)</f>
        <v>3.22</v>
      </c>
      <c r="R137" s="176"/>
      <c r="S137" s="176" t="s">
        <v>124</v>
      </c>
      <c r="T137" s="177" t="s">
        <v>124</v>
      </c>
      <c r="U137" s="158">
        <v>0.94</v>
      </c>
      <c r="V137" s="158">
        <f>ROUND(E137*U137,2)</f>
        <v>39.79</v>
      </c>
      <c r="W137" s="158"/>
      <c r="X137" s="158" t="s">
        <v>125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126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0" t="s">
        <v>289</v>
      </c>
      <c r="D138" s="160"/>
      <c r="E138" s="161">
        <v>25.83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130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0" t="s">
        <v>290</v>
      </c>
      <c r="D139" s="160"/>
      <c r="E139" s="161">
        <v>1.9475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0" t="s">
        <v>291</v>
      </c>
      <c r="D140" s="160"/>
      <c r="E140" s="161">
        <v>8.1999999999999993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130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0" t="s">
        <v>292</v>
      </c>
      <c r="D141" s="160"/>
      <c r="E141" s="161">
        <v>1.4350000000000001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130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0" t="s">
        <v>293</v>
      </c>
      <c r="D142" s="160"/>
      <c r="E142" s="161">
        <v>4.92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130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1">
        <v>32</v>
      </c>
      <c r="B143" s="172" t="s">
        <v>294</v>
      </c>
      <c r="C143" s="189" t="s">
        <v>295</v>
      </c>
      <c r="D143" s="173" t="s">
        <v>123</v>
      </c>
      <c r="E143" s="174">
        <v>39.604999999999997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15</v>
      </c>
      <c r="M143" s="176">
        <f>G143*(1+L143/100)</f>
        <v>0</v>
      </c>
      <c r="N143" s="176">
        <v>1E-3</v>
      </c>
      <c r="O143" s="176">
        <f>ROUND(E143*N143,2)</f>
        <v>0.04</v>
      </c>
      <c r="P143" s="176">
        <v>6.3E-2</v>
      </c>
      <c r="Q143" s="176">
        <f>ROUND(E143*P143,2)</f>
        <v>2.5</v>
      </c>
      <c r="R143" s="176"/>
      <c r="S143" s="176" t="s">
        <v>124</v>
      </c>
      <c r="T143" s="177" t="s">
        <v>124</v>
      </c>
      <c r="U143" s="158">
        <v>0.72</v>
      </c>
      <c r="V143" s="158">
        <f>ROUND(E143*U143,2)</f>
        <v>28.52</v>
      </c>
      <c r="W143" s="158"/>
      <c r="X143" s="158" t="s">
        <v>125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126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90" t="s">
        <v>296</v>
      </c>
      <c r="D144" s="160"/>
      <c r="E144" s="161">
        <v>10.29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130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0" t="s">
        <v>297</v>
      </c>
      <c r="D145" s="160"/>
      <c r="E145" s="161">
        <v>26.65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130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0" t="s">
        <v>298</v>
      </c>
      <c r="D146" s="160"/>
      <c r="E146" s="161">
        <v>2.665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130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1">
        <v>33</v>
      </c>
      <c r="B147" s="172" t="s">
        <v>299</v>
      </c>
      <c r="C147" s="189" t="s">
        <v>300</v>
      </c>
      <c r="D147" s="173" t="s">
        <v>123</v>
      </c>
      <c r="E147" s="174">
        <v>14.62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15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0.02</v>
      </c>
      <c r="Q147" s="176">
        <f>ROUND(E147*P147,2)</f>
        <v>0.28999999999999998</v>
      </c>
      <c r="R147" s="176"/>
      <c r="S147" s="176" t="s">
        <v>124</v>
      </c>
      <c r="T147" s="177" t="s">
        <v>124</v>
      </c>
      <c r="U147" s="158">
        <v>0.37</v>
      </c>
      <c r="V147" s="158">
        <f>ROUND(E147*U147,2)</f>
        <v>5.41</v>
      </c>
      <c r="W147" s="158"/>
      <c r="X147" s="158" t="s">
        <v>125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126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0" t="s">
        <v>301</v>
      </c>
      <c r="D148" s="160"/>
      <c r="E148" s="161">
        <v>3.06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130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0" t="s">
        <v>283</v>
      </c>
      <c r="D149" s="160"/>
      <c r="E149" s="161">
        <v>11.56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1">
        <v>34</v>
      </c>
      <c r="B150" s="172" t="s">
        <v>302</v>
      </c>
      <c r="C150" s="189" t="s">
        <v>303</v>
      </c>
      <c r="D150" s="173" t="s">
        <v>304</v>
      </c>
      <c r="E150" s="174">
        <v>28.7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15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1.507E-2</v>
      </c>
      <c r="Q150" s="176">
        <f>ROUND(E150*P150,2)</f>
        <v>0.43</v>
      </c>
      <c r="R150" s="176"/>
      <c r="S150" s="176" t="s">
        <v>124</v>
      </c>
      <c r="T150" s="177" t="s">
        <v>124</v>
      </c>
      <c r="U150" s="158">
        <v>0.11</v>
      </c>
      <c r="V150" s="158">
        <f>ROUND(E150*U150,2)</f>
        <v>3.16</v>
      </c>
      <c r="W150" s="158"/>
      <c r="X150" s="158" t="s">
        <v>125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126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0" t="s">
        <v>305</v>
      </c>
      <c r="D151" s="160"/>
      <c r="E151" s="161">
        <v>13.4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0" t="s">
        <v>306</v>
      </c>
      <c r="D152" s="160"/>
      <c r="E152" s="161">
        <v>11.6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0" t="s">
        <v>307</v>
      </c>
      <c r="D153" s="160"/>
      <c r="E153" s="161">
        <v>3.7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130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1">
        <v>35</v>
      </c>
      <c r="B154" s="172" t="s">
        <v>308</v>
      </c>
      <c r="C154" s="189" t="s">
        <v>309</v>
      </c>
      <c r="D154" s="173" t="s">
        <v>304</v>
      </c>
      <c r="E154" s="174">
        <v>37.9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15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3.6999999999999998E-2</v>
      </c>
      <c r="Q154" s="176">
        <f>ROUND(E154*P154,2)</f>
        <v>1.4</v>
      </c>
      <c r="R154" s="176"/>
      <c r="S154" s="176" t="s">
        <v>124</v>
      </c>
      <c r="T154" s="177" t="s">
        <v>124</v>
      </c>
      <c r="U154" s="158">
        <v>0.55000000000000004</v>
      </c>
      <c r="V154" s="158">
        <f>ROUND(E154*U154,2)</f>
        <v>20.85</v>
      </c>
      <c r="W154" s="158"/>
      <c r="X154" s="158" t="s">
        <v>125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126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0" t="s">
        <v>310</v>
      </c>
      <c r="D155" s="160"/>
      <c r="E155" s="161">
        <v>37.9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1">
        <v>36</v>
      </c>
      <c r="B156" s="172" t="s">
        <v>311</v>
      </c>
      <c r="C156" s="189" t="s">
        <v>312</v>
      </c>
      <c r="D156" s="173" t="s">
        <v>304</v>
      </c>
      <c r="E156" s="174">
        <v>25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15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/>
      <c r="S156" s="176" t="s">
        <v>198</v>
      </c>
      <c r="T156" s="177" t="s">
        <v>199</v>
      </c>
      <c r="U156" s="158">
        <v>0</v>
      </c>
      <c r="V156" s="158">
        <f>ROUND(E156*U156,2)</f>
        <v>0</v>
      </c>
      <c r="W156" s="158"/>
      <c r="X156" s="158" t="s">
        <v>125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126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0" t="s">
        <v>313</v>
      </c>
      <c r="D157" s="160"/>
      <c r="E157" s="161">
        <v>25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9">
        <v>37</v>
      </c>
      <c r="B158" s="180" t="s">
        <v>314</v>
      </c>
      <c r="C158" s="192" t="s">
        <v>315</v>
      </c>
      <c r="D158" s="181" t="s">
        <v>262</v>
      </c>
      <c r="E158" s="182">
        <v>5</v>
      </c>
      <c r="F158" s="183"/>
      <c r="G158" s="184">
        <f>ROUND(E158*F158,2)</f>
        <v>0</v>
      </c>
      <c r="H158" s="183"/>
      <c r="I158" s="184">
        <f>ROUND(E158*H158,2)</f>
        <v>0</v>
      </c>
      <c r="J158" s="183"/>
      <c r="K158" s="184">
        <f>ROUND(E158*J158,2)</f>
        <v>0</v>
      </c>
      <c r="L158" s="184">
        <v>15</v>
      </c>
      <c r="M158" s="184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4"/>
      <c r="S158" s="184" t="s">
        <v>198</v>
      </c>
      <c r="T158" s="185" t="s">
        <v>199</v>
      </c>
      <c r="U158" s="158">
        <v>0</v>
      </c>
      <c r="V158" s="158">
        <f>ROUND(E158*U158,2)</f>
        <v>0</v>
      </c>
      <c r="W158" s="158"/>
      <c r="X158" s="158" t="s">
        <v>125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126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65" t="s">
        <v>119</v>
      </c>
      <c r="B159" s="166" t="s">
        <v>68</v>
      </c>
      <c r="C159" s="188" t="s">
        <v>69</v>
      </c>
      <c r="D159" s="167"/>
      <c r="E159" s="168"/>
      <c r="F159" s="169"/>
      <c r="G159" s="169">
        <f>SUMIF(AG160:AG204,"&lt;&gt;NOR",G160:G204)</f>
        <v>0</v>
      </c>
      <c r="H159" s="169"/>
      <c r="I159" s="169">
        <f>SUM(I160:I204)</f>
        <v>0</v>
      </c>
      <c r="J159" s="169"/>
      <c r="K159" s="169">
        <f>SUM(K160:K204)</f>
        <v>0</v>
      </c>
      <c r="L159" s="169"/>
      <c r="M159" s="169">
        <f>SUM(M160:M204)</f>
        <v>0</v>
      </c>
      <c r="N159" s="169"/>
      <c r="O159" s="169">
        <f>SUM(O160:O204)</f>
        <v>1.8199999999999998</v>
      </c>
      <c r="P159" s="169"/>
      <c r="Q159" s="169">
        <f>SUM(Q160:Q204)</f>
        <v>2101.25</v>
      </c>
      <c r="R159" s="169"/>
      <c r="S159" s="169"/>
      <c r="T159" s="170"/>
      <c r="U159" s="164"/>
      <c r="V159" s="164">
        <f>SUM(V160:V204)</f>
        <v>4584.16</v>
      </c>
      <c r="W159" s="164"/>
      <c r="X159" s="164"/>
      <c r="AG159" t="s">
        <v>120</v>
      </c>
    </row>
    <row r="160" spans="1:60" outlineLevel="1" x14ac:dyDescent="0.2">
      <c r="A160" s="171">
        <v>38</v>
      </c>
      <c r="B160" s="172" t="s">
        <v>316</v>
      </c>
      <c r="C160" s="189" t="s">
        <v>317</v>
      </c>
      <c r="D160" s="173" t="s">
        <v>136</v>
      </c>
      <c r="E160" s="174">
        <v>2634.15085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15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0.52600000000000002</v>
      </c>
      <c r="Q160" s="176">
        <f>ROUND(E160*P160,2)</f>
        <v>1385.56</v>
      </c>
      <c r="R160" s="176"/>
      <c r="S160" s="176" t="s">
        <v>124</v>
      </c>
      <c r="T160" s="177" t="s">
        <v>124</v>
      </c>
      <c r="U160" s="158">
        <v>0.54</v>
      </c>
      <c r="V160" s="158">
        <f>ROUND(E160*U160,2)</f>
        <v>1422.44</v>
      </c>
      <c r="W160" s="158"/>
      <c r="X160" s="158" t="s">
        <v>125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126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269" t="s">
        <v>318</v>
      </c>
      <c r="D161" s="270"/>
      <c r="E161" s="270"/>
      <c r="F161" s="270"/>
      <c r="G161" s="270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128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278" t="s">
        <v>319</v>
      </c>
      <c r="D162" s="279"/>
      <c r="E162" s="279"/>
      <c r="F162" s="279"/>
      <c r="G162" s="279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128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78" t="s">
        <v>320</v>
      </c>
      <c r="D163" s="279"/>
      <c r="E163" s="279"/>
      <c r="F163" s="279"/>
      <c r="G163" s="279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128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0" t="s">
        <v>321</v>
      </c>
      <c r="D164" s="160"/>
      <c r="E164" s="161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130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0" t="s">
        <v>322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0" t="s">
        <v>323</v>
      </c>
      <c r="D166" s="160"/>
      <c r="E166" s="161">
        <v>2296.8946000000001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130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0" t="s">
        <v>324</v>
      </c>
      <c r="D167" s="160"/>
      <c r="E167" s="161">
        <v>50.297600000000003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130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0" t="s">
        <v>325</v>
      </c>
      <c r="D168" s="160"/>
      <c r="E168" s="161">
        <v>203.0994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130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0" t="s">
        <v>326</v>
      </c>
      <c r="D169" s="160"/>
      <c r="E169" s="161">
        <v>57.492249999999999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0" t="s">
        <v>327</v>
      </c>
      <c r="D170" s="160"/>
      <c r="E170" s="161">
        <v>26.367000000000001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130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1" t="s">
        <v>157</v>
      </c>
      <c r="D171" s="162"/>
      <c r="E171" s="163">
        <v>2634.15085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130</v>
      </c>
      <c r="AH171" s="148">
        <v>1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71">
        <v>39</v>
      </c>
      <c r="B172" s="172" t="s">
        <v>328</v>
      </c>
      <c r="C172" s="189" t="s">
        <v>329</v>
      </c>
      <c r="D172" s="173" t="s">
        <v>136</v>
      </c>
      <c r="E172" s="174">
        <v>36.755000000000003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15</v>
      </c>
      <c r="M172" s="176">
        <f>G172*(1+L172/100)</f>
        <v>0</v>
      </c>
      <c r="N172" s="176">
        <v>2.3700000000000001E-3</v>
      </c>
      <c r="O172" s="176">
        <f>ROUND(E172*N172,2)</f>
        <v>0.09</v>
      </c>
      <c r="P172" s="176">
        <v>1.8049999999999999</v>
      </c>
      <c r="Q172" s="176">
        <f>ROUND(E172*P172,2)</f>
        <v>66.34</v>
      </c>
      <c r="R172" s="176"/>
      <c r="S172" s="176" t="s">
        <v>124</v>
      </c>
      <c r="T172" s="177" t="s">
        <v>124</v>
      </c>
      <c r="U172" s="158">
        <v>1.76</v>
      </c>
      <c r="V172" s="158">
        <f>ROUND(E172*U172,2)</f>
        <v>64.69</v>
      </c>
      <c r="W172" s="158"/>
      <c r="X172" s="158" t="s">
        <v>125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126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0" t="s">
        <v>330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130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0" t="s">
        <v>331</v>
      </c>
      <c r="D174" s="160"/>
      <c r="E174" s="161">
        <v>14.013999999999999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130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0" t="s">
        <v>332</v>
      </c>
      <c r="D175" s="160"/>
      <c r="E175" s="161">
        <v>14.157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130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0" t="s">
        <v>333</v>
      </c>
      <c r="D176" s="160"/>
      <c r="E176" s="161">
        <v>9.3719999999999999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130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0" t="s">
        <v>334</v>
      </c>
      <c r="D177" s="160"/>
      <c r="E177" s="161">
        <v>-1.3325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0" t="s">
        <v>335</v>
      </c>
      <c r="D178" s="160"/>
      <c r="E178" s="161">
        <v>0.54449999999999998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130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71">
        <v>40</v>
      </c>
      <c r="B179" s="172" t="s">
        <v>336</v>
      </c>
      <c r="C179" s="189" t="s">
        <v>337</v>
      </c>
      <c r="D179" s="173" t="s">
        <v>136</v>
      </c>
      <c r="E179" s="174">
        <v>26.723659999999999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15</v>
      </c>
      <c r="M179" s="176">
        <f>G179*(1+L179/100)</f>
        <v>0</v>
      </c>
      <c r="N179" s="176">
        <v>3.48E-3</v>
      </c>
      <c r="O179" s="176">
        <f>ROUND(E179*N179,2)</f>
        <v>0.09</v>
      </c>
      <c r="P179" s="176">
        <v>2.38</v>
      </c>
      <c r="Q179" s="176">
        <f>ROUND(E179*P179,2)</f>
        <v>63.6</v>
      </c>
      <c r="R179" s="176"/>
      <c r="S179" s="176" t="s">
        <v>124</v>
      </c>
      <c r="T179" s="177" t="s">
        <v>124</v>
      </c>
      <c r="U179" s="158">
        <v>5.66</v>
      </c>
      <c r="V179" s="158">
        <f>ROUND(E179*U179,2)</f>
        <v>151.26</v>
      </c>
      <c r="W179" s="158"/>
      <c r="X179" s="158" t="s">
        <v>125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126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0" t="s">
        <v>330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130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0" t="s">
        <v>338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130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0" t="s">
        <v>339</v>
      </c>
      <c r="D182" s="160"/>
      <c r="E182" s="161">
        <v>22.7956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130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0" t="s">
        <v>340</v>
      </c>
      <c r="D183" s="160"/>
      <c r="E183" s="161">
        <v>3.9280599999999999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130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71">
        <v>41</v>
      </c>
      <c r="B184" s="172" t="s">
        <v>341</v>
      </c>
      <c r="C184" s="189" t="s">
        <v>342</v>
      </c>
      <c r="D184" s="173" t="s">
        <v>136</v>
      </c>
      <c r="E184" s="174">
        <v>243.05005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15</v>
      </c>
      <c r="M184" s="176">
        <f>G184*(1+L184/100)</f>
        <v>0</v>
      </c>
      <c r="N184" s="176">
        <v>6.7400000000000003E-3</v>
      </c>
      <c r="O184" s="176">
        <f>ROUND(E184*N184,2)</f>
        <v>1.64</v>
      </c>
      <c r="P184" s="176">
        <v>2.41</v>
      </c>
      <c r="Q184" s="176">
        <f>ROUND(E184*P184,2)</f>
        <v>585.75</v>
      </c>
      <c r="R184" s="176"/>
      <c r="S184" s="176" t="s">
        <v>124</v>
      </c>
      <c r="T184" s="177" t="s">
        <v>124</v>
      </c>
      <c r="U184" s="158">
        <v>12.12</v>
      </c>
      <c r="V184" s="158">
        <f>ROUND(E184*U184,2)</f>
        <v>2945.77</v>
      </c>
      <c r="W184" s="158"/>
      <c r="X184" s="158" t="s">
        <v>125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126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0" t="s">
        <v>330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130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0" t="s">
        <v>343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130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0" t="s">
        <v>344</v>
      </c>
      <c r="D187" s="160"/>
      <c r="E187" s="161">
        <v>123.36188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130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0" t="s">
        <v>345</v>
      </c>
      <c r="D188" s="160"/>
      <c r="E188" s="161">
        <v>18.225000000000001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0" t="s">
        <v>346</v>
      </c>
      <c r="D189" s="160"/>
      <c r="E189" s="161">
        <v>14.47875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130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0" t="s">
        <v>347</v>
      </c>
      <c r="D190" s="160"/>
      <c r="E190" s="161">
        <v>4.0679999999999996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130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0" t="s">
        <v>348</v>
      </c>
      <c r="D191" s="160"/>
      <c r="E191" s="161">
        <v>6.1463999999999999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130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0" t="s">
        <v>349</v>
      </c>
      <c r="D192" s="160"/>
      <c r="E192" s="161">
        <v>0.54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130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0" t="s">
        <v>350</v>
      </c>
      <c r="D193" s="160"/>
      <c r="E193" s="161">
        <v>3.536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130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0" t="s">
        <v>351</v>
      </c>
      <c r="D194" s="160"/>
      <c r="E194" s="161">
        <v>0.93600000000000005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130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0" t="s">
        <v>352</v>
      </c>
      <c r="D195" s="160"/>
      <c r="E195" s="161">
        <v>1.0929599999999999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130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0" t="s">
        <v>179</v>
      </c>
      <c r="D196" s="160"/>
      <c r="E196" s="161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130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0" t="s">
        <v>353</v>
      </c>
      <c r="D197" s="160"/>
      <c r="E197" s="161">
        <v>5.2640000000000002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130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0" t="s">
        <v>354</v>
      </c>
      <c r="D198" s="160"/>
      <c r="E198" s="161">
        <v>6.3419999999999996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130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0" t="s">
        <v>355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130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0" t="s">
        <v>356</v>
      </c>
      <c r="D200" s="160"/>
      <c r="E200" s="161">
        <v>48.440649999999998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130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0" t="s">
        <v>357</v>
      </c>
      <c r="D201" s="160"/>
      <c r="E201" s="161">
        <v>8.3471200000000003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130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0" t="s">
        <v>358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130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0" t="s">
        <v>359</v>
      </c>
      <c r="D203" s="160"/>
      <c r="E203" s="161">
        <v>1.5840000000000001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130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0" t="s">
        <v>360</v>
      </c>
      <c r="D204" s="160"/>
      <c r="E204" s="161">
        <v>0.68730000000000002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x14ac:dyDescent="0.2">
      <c r="A205" s="165" t="s">
        <v>119</v>
      </c>
      <c r="B205" s="166" t="s">
        <v>70</v>
      </c>
      <c r="C205" s="188" t="s">
        <v>71</v>
      </c>
      <c r="D205" s="167"/>
      <c r="E205" s="168"/>
      <c r="F205" s="169"/>
      <c r="G205" s="169">
        <f>SUMIF(AG206:AG206,"&lt;&gt;NOR",G206:G206)</f>
        <v>0</v>
      </c>
      <c r="H205" s="169"/>
      <c r="I205" s="169">
        <f>SUM(I206:I206)</f>
        <v>0</v>
      </c>
      <c r="J205" s="169"/>
      <c r="K205" s="169">
        <f>SUM(K206:K206)</f>
        <v>0</v>
      </c>
      <c r="L205" s="169"/>
      <c r="M205" s="169">
        <f>SUM(M206:M206)</f>
        <v>0</v>
      </c>
      <c r="N205" s="169"/>
      <c r="O205" s="169">
        <f>SUM(O206:O206)</f>
        <v>0</v>
      </c>
      <c r="P205" s="169"/>
      <c r="Q205" s="169">
        <f>SUM(Q206:Q206)</f>
        <v>0</v>
      </c>
      <c r="R205" s="169"/>
      <c r="S205" s="169"/>
      <c r="T205" s="170"/>
      <c r="U205" s="164"/>
      <c r="V205" s="164">
        <f>SUM(V206:V206)</f>
        <v>8.42</v>
      </c>
      <c r="W205" s="164"/>
      <c r="X205" s="164"/>
      <c r="AG205" t="s">
        <v>120</v>
      </c>
    </row>
    <row r="206" spans="1:60" outlineLevel="1" x14ac:dyDescent="0.2">
      <c r="A206" s="179">
        <v>42</v>
      </c>
      <c r="B206" s="180" t="s">
        <v>361</v>
      </c>
      <c r="C206" s="192" t="s">
        <v>362</v>
      </c>
      <c r="D206" s="181" t="s">
        <v>218</v>
      </c>
      <c r="E206" s="182">
        <v>2.11</v>
      </c>
      <c r="F206" s="183"/>
      <c r="G206" s="184">
        <f>ROUND(E206*F206,2)</f>
        <v>0</v>
      </c>
      <c r="H206" s="183"/>
      <c r="I206" s="184">
        <f>ROUND(E206*H206,2)</f>
        <v>0</v>
      </c>
      <c r="J206" s="183"/>
      <c r="K206" s="184">
        <f>ROUND(E206*J206,2)</f>
        <v>0</v>
      </c>
      <c r="L206" s="184">
        <v>15</v>
      </c>
      <c r="M206" s="184">
        <f>G206*(1+L206/100)</f>
        <v>0</v>
      </c>
      <c r="N206" s="184">
        <v>0</v>
      </c>
      <c r="O206" s="184">
        <f>ROUND(E206*N206,2)</f>
        <v>0</v>
      </c>
      <c r="P206" s="184">
        <v>0</v>
      </c>
      <c r="Q206" s="184">
        <f>ROUND(E206*P206,2)</f>
        <v>0</v>
      </c>
      <c r="R206" s="184"/>
      <c r="S206" s="184" t="s">
        <v>124</v>
      </c>
      <c r="T206" s="185" t="s">
        <v>124</v>
      </c>
      <c r="U206" s="158">
        <v>3.99</v>
      </c>
      <c r="V206" s="158">
        <f>ROUND(E206*U206,2)</f>
        <v>8.42</v>
      </c>
      <c r="W206" s="158"/>
      <c r="X206" s="158" t="s">
        <v>125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126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x14ac:dyDescent="0.2">
      <c r="A207" s="165" t="s">
        <v>119</v>
      </c>
      <c r="B207" s="166" t="s">
        <v>72</v>
      </c>
      <c r="C207" s="188" t="s">
        <v>73</v>
      </c>
      <c r="D207" s="167"/>
      <c r="E207" s="168"/>
      <c r="F207" s="169"/>
      <c r="G207" s="169">
        <f>SUMIF(AG208:AG215,"&lt;&gt;NOR",G208:G215)</f>
        <v>0</v>
      </c>
      <c r="H207" s="169"/>
      <c r="I207" s="169">
        <f>SUM(I208:I215)</f>
        <v>0</v>
      </c>
      <c r="J207" s="169"/>
      <c r="K207" s="169">
        <f>SUM(K208:K215)</f>
        <v>0</v>
      </c>
      <c r="L207" s="169"/>
      <c r="M207" s="169">
        <f>SUM(M208:M215)</f>
        <v>0</v>
      </c>
      <c r="N207" s="169"/>
      <c r="O207" s="169">
        <f>SUM(O208:O215)</f>
        <v>0</v>
      </c>
      <c r="P207" s="169"/>
      <c r="Q207" s="169">
        <f>SUM(Q208:Q215)</f>
        <v>4.53</v>
      </c>
      <c r="R207" s="169"/>
      <c r="S207" s="169"/>
      <c r="T207" s="170"/>
      <c r="U207" s="164"/>
      <c r="V207" s="164">
        <f>SUM(V208:V215)</f>
        <v>19.57</v>
      </c>
      <c r="W207" s="164"/>
      <c r="X207" s="164"/>
      <c r="AG207" t="s">
        <v>120</v>
      </c>
    </row>
    <row r="208" spans="1:60" outlineLevel="1" x14ac:dyDescent="0.2">
      <c r="A208" s="171">
        <v>43</v>
      </c>
      <c r="B208" s="172" t="s">
        <v>363</v>
      </c>
      <c r="C208" s="189" t="s">
        <v>364</v>
      </c>
      <c r="D208" s="173" t="s">
        <v>123</v>
      </c>
      <c r="E208" s="174">
        <v>334.04570000000001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15</v>
      </c>
      <c r="M208" s="176">
        <f>G208*(1+L208/100)</f>
        <v>0</v>
      </c>
      <c r="N208" s="176">
        <v>0</v>
      </c>
      <c r="O208" s="176">
        <f>ROUND(E208*N208,2)</f>
        <v>0</v>
      </c>
      <c r="P208" s="176">
        <v>9.7400000000000004E-3</v>
      </c>
      <c r="Q208" s="176">
        <f>ROUND(E208*P208,2)</f>
        <v>3.25</v>
      </c>
      <c r="R208" s="176"/>
      <c r="S208" s="176" t="s">
        <v>124</v>
      </c>
      <c r="T208" s="177" t="s">
        <v>124</v>
      </c>
      <c r="U208" s="158">
        <v>0.04</v>
      </c>
      <c r="V208" s="158">
        <f>ROUND(E208*U208,2)</f>
        <v>13.36</v>
      </c>
      <c r="W208" s="158"/>
      <c r="X208" s="158" t="s">
        <v>125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126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0" t="s">
        <v>365</v>
      </c>
      <c r="D209" s="160"/>
      <c r="E209" s="161">
        <v>284.94499999999999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130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0" t="s">
        <v>366</v>
      </c>
      <c r="D210" s="160"/>
      <c r="E210" s="161">
        <v>49.100700000000003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130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1">
        <v>44</v>
      </c>
      <c r="B211" s="172" t="s">
        <v>367</v>
      </c>
      <c r="C211" s="189" t="s">
        <v>368</v>
      </c>
      <c r="D211" s="173" t="s">
        <v>123</v>
      </c>
      <c r="E211" s="174">
        <v>124.12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15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1.03E-2</v>
      </c>
      <c r="Q211" s="176">
        <f>ROUND(E211*P211,2)</f>
        <v>1.28</v>
      </c>
      <c r="R211" s="176"/>
      <c r="S211" s="176" t="s">
        <v>124</v>
      </c>
      <c r="T211" s="177" t="s">
        <v>124</v>
      </c>
      <c r="U211" s="158">
        <v>0.05</v>
      </c>
      <c r="V211" s="158">
        <f>ROUND(E211*U211,2)</f>
        <v>6.21</v>
      </c>
      <c r="W211" s="158"/>
      <c r="X211" s="158" t="s">
        <v>125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126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0" t="s">
        <v>369</v>
      </c>
      <c r="D212" s="160"/>
      <c r="E212" s="161">
        <v>29.856000000000002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130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0" t="s">
        <v>370</v>
      </c>
      <c r="D213" s="160"/>
      <c r="E213" s="161">
        <v>12.444000000000001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130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0" t="s">
        <v>371</v>
      </c>
      <c r="D214" s="160"/>
      <c r="E214" s="161">
        <v>10.715999999999999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130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0" t="s">
        <v>372</v>
      </c>
      <c r="D215" s="160"/>
      <c r="E215" s="161">
        <v>71.103999999999999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130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5" t="s">
        <v>119</v>
      </c>
      <c r="B216" s="166" t="s">
        <v>74</v>
      </c>
      <c r="C216" s="188" t="s">
        <v>75</v>
      </c>
      <c r="D216" s="167"/>
      <c r="E216" s="168"/>
      <c r="F216" s="169"/>
      <c r="G216" s="169">
        <f>SUMIF(AG217:AG219,"&lt;&gt;NOR",G217:G219)</f>
        <v>0</v>
      </c>
      <c r="H216" s="169"/>
      <c r="I216" s="169">
        <f>SUM(I217:I219)</f>
        <v>0</v>
      </c>
      <c r="J216" s="169"/>
      <c r="K216" s="169">
        <f>SUM(K217:K219)</f>
        <v>0</v>
      </c>
      <c r="L216" s="169"/>
      <c r="M216" s="169">
        <f>SUM(M217:M219)</f>
        <v>0</v>
      </c>
      <c r="N216" s="169"/>
      <c r="O216" s="169">
        <f>SUM(O217:O219)</f>
        <v>0</v>
      </c>
      <c r="P216" s="169"/>
      <c r="Q216" s="169">
        <f>SUM(Q217:Q219)</f>
        <v>1.46</v>
      </c>
      <c r="R216" s="169"/>
      <c r="S216" s="169"/>
      <c r="T216" s="170"/>
      <c r="U216" s="164"/>
      <c r="V216" s="164">
        <f>SUM(V217:V219)</f>
        <v>2.82</v>
      </c>
      <c r="W216" s="164"/>
      <c r="X216" s="164"/>
      <c r="AG216" t="s">
        <v>120</v>
      </c>
    </row>
    <row r="217" spans="1:60" outlineLevel="1" x14ac:dyDescent="0.2">
      <c r="A217" s="179">
        <v>45</v>
      </c>
      <c r="B217" s="180" t="s">
        <v>373</v>
      </c>
      <c r="C217" s="192" t="s">
        <v>374</v>
      </c>
      <c r="D217" s="181" t="s">
        <v>262</v>
      </c>
      <c r="E217" s="182">
        <v>6</v>
      </c>
      <c r="F217" s="183"/>
      <c r="G217" s="184">
        <f>ROUND(E217*F217,2)</f>
        <v>0</v>
      </c>
      <c r="H217" s="183"/>
      <c r="I217" s="184">
        <f>ROUND(E217*H217,2)</f>
        <v>0</v>
      </c>
      <c r="J217" s="183"/>
      <c r="K217" s="184">
        <f>ROUND(E217*J217,2)</f>
        <v>0</v>
      </c>
      <c r="L217" s="184">
        <v>15</v>
      </c>
      <c r="M217" s="184">
        <f>G217*(1+L217/100)</f>
        <v>0</v>
      </c>
      <c r="N217" s="184">
        <v>0</v>
      </c>
      <c r="O217" s="184">
        <f>ROUND(E217*N217,2)</f>
        <v>0</v>
      </c>
      <c r="P217" s="184">
        <v>3.4200000000000001E-2</v>
      </c>
      <c r="Q217" s="184">
        <f>ROUND(E217*P217,2)</f>
        <v>0.21</v>
      </c>
      <c r="R217" s="184"/>
      <c r="S217" s="184" t="s">
        <v>124</v>
      </c>
      <c r="T217" s="185" t="s">
        <v>124</v>
      </c>
      <c r="U217" s="158">
        <v>0.47</v>
      </c>
      <c r="V217" s="158">
        <f>ROUND(E217*U217,2)</f>
        <v>2.82</v>
      </c>
      <c r="W217" s="158"/>
      <c r="X217" s="158" t="s">
        <v>125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126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9">
        <v>46</v>
      </c>
      <c r="B218" s="180" t="s">
        <v>375</v>
      </c>
      <c r="C218" s="192" t="s">
        <v>376</v>
      </c>
      <c r="D218" s="181" t="s">
        <v>262</v>
      </c>
      <c r="E218" s="182">
        <v>3</v>
      </c>
      <c r="F218" s="183"/>
      <c r="G218" s="184">
        <f>ROUND(E218*F218,2)</f>
        <v>0</v>
      </c>
      <c r="H218" s="183"/>
      <c r="I218" s="184">
        <f>ROUND(E218*H218,2)</f>
        <v>0</v>
      </c>
      <c r="J218" s="183"/>
      <c r="K218" s="184">
        <f>ROUND(E218*J218,2)</f>
        <v>0</v>
      </c>
      <c r="L218" s="184">
        <v>15</v>
      </c>
      <c r="M218" s="184">
        <f>G218*(1+L218/100)</f>
        <v>0</v>
      </c>
      <c r="N218" s="184">
        <v>0</v>
      </c>
      <c r="O218" s="184">
        <f>ROUND(E218*N218,2)</f>
        <v>0</v>
      </c>
      <c r="P218" s="184">
        <v>3.1870000000000002E-2</v>
      </c>
      <c r="Q218" s="184">
        <f>ROUND(E218*P218,2)</f>
        <v>0.1</v>
      </c>
      <c r="R218" s="184"/>
      <c r="S218" s="184" t="s">
        <v>124</v>
      </c>
      <c r="T218" s="185" t="s">
        <v>124</v>
      </c>
      <c r="U218" s="158">
        <v>0</v>
      </c>
      <c r="V218" s="158">
        <f>ROUND(E218*U218,2)</f>
        <v>0</v>
      </c>
      <c r="W218" s="158"/>
      <c r="X218" s="158" t="s">
        <v>203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204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9">
        <v>47</v>
      </c>
      <c r="B219" s="180" t="s">
        <v>377</v>
      </c>
      <c r="C219" s="192" t="s">
        <v>378</v>
      </c>
      <c r="D219" s="181" t="s">
        <v>262</v>
      </c>
      <c r="E219" s="182">
        <v>3</v>
      </c>
      <c r="F219" s="183"/>
      <c r="G219" s="184">
        <f>ROUND(E219*F219,2)</f>
        <v>0</v>
      </c>
      <c r="H219" s="183"/>
      <c r="I219" s="184">
        <f>ROUND(E219*H219,2)</f>
        <v>0</v>
      </c>
      <c r="J219" s="183"/>
      <c r="K219" s="184">
        <f>ROUND(E219*J219,2)</f>
        <v>0</v>
      </c>
      <c r="L219" s="184">
        <v>15</v>
      </c>
      <c r="M219" s="184">
        <f>G219*(1+L219/100)</f>
        <v>0</v>
      </c>
      <c r="N219" s="184">
        <v>9.5E-4</v>
      </c>
      <c r="O219" s="184">
        <f>ROUND(E219*N219,2)</f>
        <v>0</v>
      </c>
      <c r="P219" s="184">
        <v>0.38472000000000001</v>
      </c>
      <c r="Q219" s="184">
        <f>ROUND(E219*P219,2)</f>
        <v>1.1499999999999999</v>
      </c>
      <c r="R219" s="184"/>
      <c r="S219" s="184" t="s">
        <v>124</v>
      </c>
      <c r="T219" s="185" t="s">
        <v>124</v>
      </c>
      <c r="U219" s="158">
        <v>0</v>
      </c>
      <c r="V219" s="158">
        <f>ROUND(E219*U219,2)</f>
        <v>0</v>
      </c>
      <c r="W219" s="158"/>
      <c r="X219" s="158" t="s">
        <v>203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204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5" t="s">
        <v>119</v>
      </c>
      <c r="B220" s="166" t="s">
        <v>76</v>
      </c>
      <c r="C220" s="188" t="s">
        <v>77</v>
      </c>
      <c r="D220" s="167"/>
      <c r="E220" s="168"/>
      <c r="F220" s="169"/>
      <c r="G220" s="169">
        <f>SUMIF(AG221:AG229,"&lt;&gt;NOR",G221:G229)</f>
        <v>0</v>
      </c>
      <c r="H220" s="169"/>
      <c r="I220" s="169">
        <f>SUM(I221:I229)</f>
        <v>0</v>
      </c>
      <c r="J220" s="169"/>
      <c r="K220" s="169">
        <f>SUM(K221:K229)</f>
        <v>0</v>
      </c>
      <c r="L220" s="169"/>
      <c r="M220" s="169">
        <f>SUM(M221:M229)</f>
        <v>0</v>
      </c>
      <c r="N220" s="169"/>
      <c r="O220" s="169">
        <f>SUM(O221:O229)</f>
        <v>0</v>
      </c>
      <c r="P220" s="169"/>
      <c r="Q220" s="169">
        <f>SUM(Q221:Q229)</f>
        <v>22.91</v>
      </c>
      <c r="R220" s="169"/>
      <c r="S220" s="169"/>
      <c r="T220" s="170"/>
      <c r="U220" s="164"/>
      <c r="V220" s="164">
        <f>SUM(V221:V229)</f>
        <v>0</v>
      </c>
      <c r="W220" s="164"/>
      <c r="X220" s="164"/>
      <c r="AG220" t="s">
        <v>120</v>
      </c>
    </row>
    <row r="221" spans="1:60" outlineLevel="1" x14ac:dyDescent="0.2">
      <c r="A221" s="171">
        <v>48</v>
      </c>
      <c r="B221" s="172" t="s">
        <v>379</v>
      </c>
      <c r="C221" s="189" t="s">
        <v>380</v>
      </c>
      <c r="D221" s="173" t="s">
        <v>123</v>
      </c>
      <c r="E221" s="174">
        <v>422.4384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15</v>
      </c>
      <c r="M221" s="176">
        <f>G221*(1+L221/100)</f>
        <v>0</v>
      </c>
      <c r="N221" s="176">
        <v>0</v>
      </c>
      <c r="O221" s="176">
        <f>ROUND(E221*N221,2)</f>
        <v>0</v>
      </c>
      <c r="P221" s="176">
        <v>5.4239999999999997E-2</v>
      </c>
      <c r="Q221" s="176">
        <f>ROUND(E221*P221,2)</f>
        <v>22.91</v>
      </c>
      <c r="R221" s="176"/>
      <c r="S221" s="176" t="s">
        <v>124</v>
      </c>
      <c r="T221" s="177" t="s">
        <v>124</v>
      </c>
      <c r="U221" s="158">
        <v>0</v>
      </c>
      <c r="V221" s="158">
        <f>ROUND(E221*U221,2)</f>
        <v>0</v>
      </c>
      <c r="W221" s="158"/>
      <c r="X221" s="158" t="s">
        <v>203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204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0" t="s">
        <v>381</v>
      </c>
      <c r="D222" s="160"/>
      <c r="E222" s="161">
        <v>221.38200000000001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0" t="s">
        <v>382</v>
      </c>
      <c r="D223" s="160"/>
      <c r="E223" s="161">
        <v>104.5164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130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0" t="s">
        <v>383</v>
      </c>
      <c r="D224" s="160"/>
      <c r="E224" s="161">
        <v>18.559999999999999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130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0" t="s">
        <v>384</v>
      </c>
      <c r="D225" s="160"/>
      <c r="E225" s="161">
        <v>14.200799999999999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130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0" t="s">
        <v>385</v>
      </c>
      <c r="D226" s="160"/>
      <c r="E226" s="161">
        <v>19.0808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130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0" t="s">
        <v>386</v>
      </c>
      <c r="D227" s="160"/>
      <c r="E227" s="161">
        <v>8.1983999999999995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130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0" t="s">
        <v>387</v>
      </c>
      <c r="D228" s="160"/>
      <c r="E228" s="161">
        <v>25.28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130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0" t="s">
        <v>388</v>
      </c>
      <c r="D229" s="160"/>
      <c r="E229" s="161">
        <v>11.22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130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165" t="s">
        <v>119</v>
      </c>
      <c r="B230" s="166" t="s">
        <v>78</v>
      </c>
      <c r="C230" s="188" t="s">
        <v>79</v>
      </c>
      <c r="D230" s="167"/>
      <c r="E230" s="168"/>
      <c r="F230" s="169"/>
      <c r="G230" s="169">
        <f>SUMIF(AG231:AG251,"&lt;&gt;NOR",G231:G251)</f>
        <v>0</v>
      </c>
      <c r="H230" s="169"/>
      <c r="I230" s="169">
        <f>SUM(I231:I251)</f>
        <v>0</v>
      </c>
      <c r="J230" s="169"/>
      <c r="K230" s="169">
        <f>SUM(K231:K251)</f>
        <v>0</v>
      </c>
      <c r="L230" s="169"/>
      <c r="M230" s="169">
        <f>SUM(M231:M251)</f>
        <v>0</v>
      </c>
      <c r="N230" s="169"/>
      <c r="O230" s="169">
        <f>SUM(O231:O251)</f>
        <v>0</v>
      </c>
      <c r="P230" s="169"/>
      <c r="Q230" s="169">
        <f>SUM(Q231:Q251)</f>
        <v>4.0599999999999987</v>
      </c>
      <c r="R230" s="169"/>
      <c r="S230" s="169"/>
      <c r="T230" s="170"/>
      <c r="U230" s="164"/>
      <c r="V230" s="164">
        <f>SUM(V231:V251)</f>
        <v>60.99</v>
      </c>
      <c r="W230" s="164"/>
      <c r="X230" s="164"/>
      <c r="AG230" t="s">
        <v>120</v>
      </c>
    </row>
    <row r="231" spans="1:60" outlineLevel="1" x14ac:dyDescent="0.2">
      <c r="A231" s="171">
        <v>49</v>
      </c>
      <c r="B231" s="172" t="s">
        <v>389</v>
      </c>
      <c r="C231" s="189" t="s">
        <v>390</v>
      </c>
      <c r="D231" s="173" t="s">
        <v>123</v>
      </c>
      <c r="E231" s="174">
        <v>422.4384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15</v>
      </c>
      <c r="M231" s="176">
        <f>G231*(1+L231/100)</f>
        <v>0</v>
      </c>
      <c r="N231" s="176">
        <v>0</v>
      </c>
      <c r="O231" s="176">
        <f>ROUND(E231*N231,2)</f>
        <v>0</v>
      </c>
      <c r="P231" s="176">
        <v>7.3200000000000001E-3</v>
      </c>
      <c r="Q231" s="176">
        <f>ROUND(E231*P231,2)</f>
        <v>3.09</v>
      </c>
      <c r="R231" s="176"/>
      <c r="S231" s="176" t="s">
        <v>124</v>
      </c>
      <c r="T231" s="177" t="s">
        <v>124</v>
      </c>
      <c r="U231" s="158">
        <v>9.1999999999999998E-2</v>
      </c>
      <c r="V231" s="158">
        <f>ROUND(E231*U231,2)</f>
        <v>38.86</v>
      </c>
      <c r="W231" s="158"/>
      <c r="X231" s="158" t="s">
        <v>125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126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0" t="s">
        <v>391</v>
      </c>
      <c r="D232" s="160"/>
      <c r="E232" s="161">
        <v>422.4384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130</v>
      </c>
      <c r="AH232" s="148">
        <v>5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1">
        <v>50</v>
      </c>
      <c r="B233" s="172" t="s">
        <v>392</v>
      </c>
      <c r="C233" s="189" t="s">
        <v>393</v>
      </c>
      <c r="D233" s="173" t="s">
        <v>304</v>
      </c>
      <c r="E233" s="174">
        <v>106.91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15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3.2599999999999999E-3</v>
      </c>
      <c r="Q233" s="176">
        <f>ROUND(E233*P233,2)</f>
        <v>0.35</v>
      </c>
      <c r="R233" s="176"/>
      <c r="S233" s="176" t="s">
        <v>124</v>
      </c>
      <c r="T233" s="177" t="s">
        <v>124</v>
      </c>
      <c r="U233" s="158">
        <v>0.06</v>
      </c>
      <c r="V233" s="158">
        <f>ROUND(E233*U233,2)</f>
        <v>6.41</v>
      </c>
      <c r="W233" s="158"/>
      <c r="X233" s="158" t="s">
        <v>125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126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0" t="s">
        <v>394</v>
      </c>
      <c r="D234" s="160"/>
      <c r="E234" s="161">
        <v>106.91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130</v>
      </c>
      <c r="AH234" s="148">
        <v>5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1">
        <v>51</v>
      </c>
      <c r="B235" s="172" t="s">
        <v>395</v>
      </c>
      <c r="C235" s="189" t="s">
        <v>396</v>
      </c>
      <c r="D235" s="173" t="s">
        <v>304</v>
      </c>
      <c r="E235" s="174">
        <v>25.2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15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2.0500000000000002E-3</v>
      </c>
      <c r="Q235" s="176">
        <f>ROUND(E235*P235,2)</f>
        <v>0.05</v>
      </c>
      <c r="R235" s="176"/>
      <c r="S235" s="176" t="s">
        <v>124</v>
      </c>
      <c r="T235" s="177" t="s">
        <v>124</v>
      </c>
      <c r="U235" s="158">
        <v>0.05</v>
      </c>
      <c r="V235" s="158">
        <f>ROUND(E235*U235,2)</f>
        <v>1.26</v>
      </c>
      <c r="W235" s="158"/>
      <c r="X235" s="158" t="s">
        <v>125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126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0" t="s">
        <v>397</v>
      </c>
      <c r="D236" s="160"/>
      <c r="E236" s="161">
        <v>25.2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130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1">
        <v>52</v>
      </c>
      <c r="B237" s="172" t="s">
        <v>398</v>
      </c>
      <c r="C237" s="189" t="s">
        <v>399</v>
      </c>
      <c r="D237" s="173" t="s">
        <v>123</v>
      </c>
      <c r="E237" s="174">
        <v>5.7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15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7.2100000000000003E-3</v>
      </c>
      <c r="Q237" s="176">
        <f>ROUND(E237*P237,2)</f>
        <v>0.04</v>
      </c>
      <c r="R237" s="176"/>
      <c r="S237" s="176" t="s">
        <v>124</v>
      </c>
      <c r="T237" s="177" t="s">
        <v>124</v>
      </c>
      <c r="U237" s="158">
        <v>0.13</v>
      </c>
      <c r="V237" s="158">
        <f>ROUND(E237*U237,2)</f>
        <v>0.74</v>
      </c>
      <c r="W237" s="158"/>
      <c r="X237" s="158" t="s">
        <v>125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126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90" t="s">
        <v>400</v>
      </c>
      <c r="D238" s="160"/>
      <c r="E238" s="161">
        <v>5.7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130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1">
        <v>53</v>
      </c>
      <c r="B239" s="172" t="s">
        <v>401</v>
      </c>
      <c r="C239" s="189" t="s">
        <v>402</v>
      </c>
      <c r="D239" s="173" t="s">
        <v>304</v>
      </c>
      <c r="E239" s="174">
        <v>106.91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15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3.3600000000000001E-3</v>
      </c>
      <c r="Q239" s="176">
        <f>ROUND(E239*P239,2)</f>
        <v>0.36</v>
      </c>
      <c r="R239" s="176"/>
      <c r="S239" s="176" t="s">
        <v>124</v>
      </c>
      <c r="T239" s="177" t="s">
        <v>124</v>
      </c>
      <c r="U239" s="158">
        <v>7.0000000000000007E-2</v>
      </c>
      <c r="V239" s="158">
        <f>ROUND(E239*U239,2)</f>
        <v>7.48</v>
      </c>
      <c r="W239" s="158"/>
      <c r="X239" s="158" t="s">
        <v>125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126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0" t="s">
        <v>403</v>
      </c>
      <c r="D240" s="160"/>
      <c r="E240" s="161">
        <v>77.38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130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0" t="s">
        <v>404</v>
      </c>
      <c r="D241" s="160"/>
      <c r="E241" s="161">
        <v>13.83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130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0" t="s">
        <v>405</v>
      </c>
      <c r="D242" s="160"/>
      <c r="E242" s="161">
        <v>15.7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130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9">
        <v>54</v>
      </c>
      <c r="B243" s="180" t="s">
        <v>406</v>
      </c>
      <c r="C243" s="192" t="s">
        <v>407</v>
      </c>
      <c r="D243" s="181" t="s">
        <v>262</v>
      </c>
      <c r="E243" s="182">
        <v>3</v>
      </c>
      <c r="F243" s="183"/>
      <c r="G243" s="184">
        <f>ROUND(E243*F243,2)</f>
        <v>0</v>
      </c>
      <c r="H243" s="183"/>
      <c r="I243" s="184">
        <f>ROUND(E243*H243,2)</f>
        <v>0</v>
      </c>
      <c r="J243" s="183"/>
      <c r="K243" s="184">
        <f>ROUND(E243*J243,2)</f>
        <v>0</v>
      </c>
      <c r="L243" s="184">
        <v>15</v>
      </c>
      <c r="M243" s="184">
        <f>G243*(1+L243/100)</f>
        <v>0</v>
      </c>
      <c r="N243" s="184">
        <v>0</v>
      </c>
      <c r="O243" s="184">
        <f>ROUND(E243*N243,2)</f>
        <v>0</v>
      </c>
      <c r="P243" s="184">
        <v>1.15E-3</v>
      </c>
      <c r="Q243" s="184">
        <f>ROUND(E243*P243,2)</f>
        <v>0</v>
      </c>
      <c r="R243" s="184"/>
      <c r="S243" s="184" t="s">
        <v>124</v>
      </c>
      <c r="T243" s="185" t="s">
        <v>124</v>
      </c>
      <c r="U243" s="158">
        <v>0.09</v>
      </c>
      <c r="V243" s="158">
        <f>ROUND(E243*U243,2)</f>
        <v>0.27</v>
      </c>
      <c r="W243" s="158"/>
      <c r="X243" s="158" t="s">
        <v>125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126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1">
        <v>55</v>
      </c>
      <c r="B244" s="172" t="s">
        <v>408</v>
      </c>
      <c r="C244" s="189" t="s">
        <v>409</v>
      </c>
      <c r="D244" s="173" t="s">
        <v>304</v>
      </c>
      <c r="E244" s="174">
        <v>27.28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15</v>
      </c>
      <c r="M244" s="176">
        <f>G244*(1+L244/100)</f>
        <v>0</v>
      </c>
      <c r="N244" s="176">
        <v>0</v>
      </c>
      <c r="O244" s="176">
        <f>ROUND(E244*N244,2)</f>
        <v>0</v>
      </c>
      <c r="P244" s="176">
        <v>2.5000000000000001E-3</v>
      </c>
      <c r="Q244" s="176">
        <f>ROUND(E244*P244,2)</f>
        <v>7.0000000000000007E-2</v>
      </c>
      <c r="R244" s="176"/>
      <c r="S244" s="176" t="s">
        <v>124</v>
      </c>
      <c r="T244" s="177" t="s">
        <v>124</v>
      </c>
      <c r="U244" s="158">
        <v>7.0000000000000007E-2</v>
      </c>
      <c r="V244" s="158">
        <f>ROUND(E244*U244,2)</f>
        <v>1.91</v>
      </c>
      <c r="W244" s="158"/>
      <c r="X244" s="158" t="s">
        <v>125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126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0" t="s">
        <v>410</v>
      </c>
      <c r="D245" s="160"/>
      <c r="E245" s="161">
        <v>27.28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130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1">
        <v>56</v>
      </c>
      <c r="B246" s="172" t="s">
        <v>411</v>
      </c>
      <c r="C246" s="189" t="s">
        <v>412</v>
      </c>
      <c r="D246" s="173" t="s">
        <v>304</v>
      </c>
      <c r="E246" s="174">
        <v>4.88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15</v>
      </c>
      <c r="M246" s="176">
        <f>G246*(1+L246/100)</f>
        <v>0</v>
      </c>
      <c r="N246" s="176">
        <v>0</v>
      </c>
      <c r="O246" s="176">
        <f>ROUND(E246*N246,2)</f>
        <v>0</v>
      </c>
      <c r="P246" s="176">
        <v>3.0699999999999998E-3</v>
      </c>
      <c r="Q246" s="176">
        <f>ROUND(E246*P246,2)</f>
        <v>0.01</v>
      </c>
      <c r="R246" s="176"/>
      <c r="S246" s="176" t="s">
        <v>124</v>
      </c>
      <c r="T246" s="177" t="s">
        <v>124</v>
      </c>
      <c r="U246" s="158">
        <v>0.05</v>
      </c>
      <c r="V246" s="158">
        <f>ROUND(E246*U246,2)</f>
        <v>0.24</v>
      </c>
      <c r="W246" s="158"/>
      <c r="X246" s="158" t="s">
        <v>125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126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0" t="s">
        <v>413</v>
      </c>
      <c r="D247" s="160"/>
      <c r="E247" s="161">
        <v>4.88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130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1">
        <v>57</v>
      </c>
      <c r="B248" s="172" t="s">
        <v>414</v>
      </c>
      <c r="C248" s="189" t="s">
        <v>415</v>
      </c>
      <c r="D248" s="173" t="s">
        <v>304</v>
      </c>
      <c r="E248" s="174">
        <v>28.7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15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1.3500000000000001E-3</v>
      </c>
      <c r="Q248" s="176">
        <f>ROUND(E248*P248,2)</f>
        <v>0.04</v>
      </c>
      <c r="R248" s="176"/>
      <c r="S248" s="176" t="s">
        <v>124</v>
      </c>
      <c r="T248" s="177" t="s">
        <v>124</v>
      </c>
      <c r="U248" s="158">
        <v>0.09</v>
      </c>
      <c r="V248" s="158">
        <f>ROUND(E248*U248,2)</f>
        <v>2.58</v>
      </c>
      <c r="W248" s="158"/>
      <c r="X248" s="158" t="s">
        <v>125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126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0" t="s">
        <v>416</v>
      </c>
      <c r="D249" s="160"/>
      <c r="E249" s="161">
        <v>28.7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130</v>
      </c>
      <c r="AH249" s="148">
        <v>5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1">
        <v>58</v>
      </c>
      <c r="B250" s="172" t="s">
        <v>417</v>
      </c>
      <c r="C250" s="189" t="s">
        <v>418</v>
      </c>
      <c r="D250" s="173" t="s">
        <v>304</v>
      </c>
      <c r="E250" s="174">
        <v>20.7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15</v>
      </c>
      <c r="M250" s="176">
        <f>G250*(1+L250/100)</f>
        <v>0</v>
      </c>
      <c r="N250" s="176">
        <v>0</v>
      </c>
      <c r="O250" s="176">
        <f>ROUND(E250*N250,2)</f>
        <v>0</v>
      </c>
      <c r="P250" s="176">
        <v>2.2599999999999999E-3</v>
      </c>
      <c r="Q250" s="176">
        <f>ROUND(E250*P250,2)</f>
        <v>0.05</v>
      </c>
      <c r="R250" s="176"/>
      <c r="S250" s="176" t="s">
        <v>124</v>
      </c>
      <c r="T250" s="177" t="s">
        <v>124</v>
      </c>
      <c r="U250" s="158">
        <v>0.06</v>
      </c>
      <c r="V250" s="158">
        <f>ROUND(E250*U250,2)</f>
        <v>1.24</v>
      </c>
      <c r="W250" s="158"/>
      <c r="X250" s="158" t="s">
        <v>125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126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0" t="s">
        <v>419</v>
      </c>
      <c r="D251" s="160"/>
      <c r="E251" s="161">
        <v>20.7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130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x14ac:dyDescent="0.2">
      <c r="A252" s="165" t="s">
        <v>119</v>
      </c>
      <c r="B252" s="166" t="s">
        <v>80</v>
      </c>
      <c r="C252" s="188" t="s">
        <v>81</v>
      </c>
      <c r="D252" s="167"/>
      <c r="E252" s="168"/>
      <c r="F252" s="169"/>
      <c r="G252" s="169">
        <f>SUMIF(AG253:AG254,"&lt;&gt;NOR",G253:G254)</f>
        <v>0</v>
      </c>
      <c r="H252" s="169"/>
      <c r="I252" s="169">
        <f>SUM(I253:I254)</f>
        <v>0</v>
      </c>
      <c r="J252" s="169"/>
      <c r="K252" s="169">
        <f>SUM(K253:K254)</f>
        <v>0</v>
      </c>
      <c r="L252" s="169"/>
      <c r="M252" s="169">
        <f>SUM(M253:M254)</f>
        <v>0</v>
      </c>
      <c r="N252" s="169"/>
      <c r="O252" s="169">
        <f>SUM(O253:O254)</f>
        <v>0</v>
      </c>
      <c r="P252" s="169"/>
      <c r="Q252" s="169">
        <f>SUM(Q253:Q254)</f>
        <v>0</v>
      </c>
      <c r="R252" s="169"/>
      <c r="S252" s="169"/>
      <c r="T252" s="170"/>
      <c r="U252" s="164"/>
      <c r="V252" s="164">
        <f>SUM(V253:V254)</f>
        <v>0</v>
      </c>
      <c r="W252" s="164"/>
      <c r="X252" s="164"/>
      <c r="AG252" t="s">
        <v>120</v>
      </c>
    </row>
    <row r="253" spans="1:60" ht="22.5" outlineLevel="1" x14ac:dyDescent="0.2">
      <c r="A253" s="171">
        <v>59</v>
      </c>
      <c r="B253" s="172" t="s">
        <v>420</v>
      </c>
      <c r="C253" s="189" t="s">
        <v>421</v>
      </c>
      <c r="D253" s="173" t="s">
        <v>262</v>
      </c>
      <c r="E253" s="174">
        <v>1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15</v>
      </c>
      <c r="M253" s="176">
        <f>G253*(1+L253/100)</f>
        <v>0</v>
      </c>
      <c r="N253" s="176">
        <v>0</v>
      </c>
      <c r="O253" s="176">
        <f>ROUND(E253*N253,2)</f>
        <v>0</v>
      </c>
      <c r="P253" s="176">
        <v>0</v>
      </c>
      <c r="Q253" s="176">
        <f>ROUND(E253*P253,2)</f>
        <v>0</v>
      </c>
      <c r="R253" s="176"/>
      <c r="S253" s="176" t="s">
        <v>198</v>
      </c>
      <c r="T253" s="177" t="s">
        <v>199</v>
      </c>
      <c r="U253" s="158">
        <v>0</v>
      </c>
      <c r="V253" s="158">
        <f>ROUND(E253*U253,2)</f>
        <v>0</v>
      </c>
      <c r="W253" s="158"/>
      <c r="X253" s="158" t="s">
        <v>125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126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>
        <v>60</v>
      </c>
      <c r="B254" s="156" t="s">
        <v>422</v>
      </c>
      <c r="C254" s="193" t="s">
        <v>423</v>
      </c>
      <c r="D254" s="157" t="s">
        <v>0</v>
      </c>
      <c r="E254" s="186"/>
      <c r="F254" s="159"/>
      <c r="G254" s="158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15</v>
      </c>
      <c r="M254" s="158">
        <f>G254*(1+L254/100)</f>
        <v>0</v>
      </c>
      <c r="N254" s="158">
        <v>0</v>
      </c>
      <c r="O254" s="158">
        <f>ROUND(E254*N254,2)</f>
        <v>0</v>
      </c>
      <c r="P254" s="158">
        <v>0</v>
      </c>
      <c r="Q254" s="158">
        <f>ROUND(E254*P254,2)</f>
        <v>0</v>
      </c>
      <c r="R254" s="158"/>
      <c r="S254" s="158" t="s">
        <v>124</v>
      </c>
      <c r="T254" s="158" t="s">
        <v>124</v>
      </c>
      <c r="U254" s="158">
        <v>0</v>
      </c>
      <c r="V254" s="158">
        <f>ROUND(E254*U254,2)</f>
        <v>0</v>
      </c>
      <c r="W254" s="158"/>
      <c r="X254" s="158" t="s">
        <v>424</v>
      </c>
      <c r="Y254" s="148"/>
      <c r="Z254" s="148"/>
      <c r="AA254" s="148"/>
      <c r="AB254" s="148"/>
      <c r="AC254" s="148"/>
      <c r="AD254" s="148"/>
      <c r="AE254" s="148"/>
      <c r="AF254" s="148"/>
      <c r="AG254" s="148" t="s">
        <v>425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x14ac:dyDescent="0.2">
      <c r="A255" s="165" t="s">
        <v>119</v>
      </c>
      <c r="B255" s="166" t="s">
        <v>82</v>
      </c>
      <c r="C255" s="188" t="s">
        <v>83</v>
      </c>
      <c r="D255" s="167"/>
      <c r="E255" s="168"/>
      <c r="F255" s="169"/>
      <c r="G255" s="169">
        <f>SUMIF(AG256:AG260,"&lt;&gt;NOR",G256:G260)</f>
        <v>0</v>
      </c>
      <c r="H255" s="169"/>
      <c r="I255" s="169">
        <f>SUM(I256:I260)</f>
        <v>0</v>
      </c>
      <c r="J255" s="169"/>
      <c r="K255" s="169">
        <f>SUM(K256:K260)</f>
        <v>0</v>
      </c>
      <c r="L255" s="169"/>
      <c r="M255" s="169">
        <f>SUM(M256:M260)</f>
        <v>0</v>
      </c>
      <c r="N255" s="169"/>
      <c r="O255" s="169">
        <f>SUM(O256:O260)</f>
        <v>0</v>
      </c>
      <c r="P255" s="169"/>
      <c r="Q255" s="169">
        <f>SUM(Q256:Q260)</f>
        <v>0.11</v>
      </c>
      <c r="R255" s="169"/>
      <c r="S255" s="169"/>
      <c r="T255" s="170"/>
      <c r="U255" s="164"/>
      <c r="V255" s="164">
        <f>SUM(V256:V260)</f>
        <v>12.03</v>
      </c>
      <c r="W255" s="164"/>
      <c r="X255" s="164"/>
      <c r="AG255" t="s">
        <v>120</v>
      </c>
    </row>
    <row r="256" spans="1:60" ht="22.5" outlineLevel="1" x14ac:dyDescent="0.2">
      <c r="A256" s="171">
        <v>61</v>
      </c>
      <c r="B256" s="172" t="s">
        <v>426</v>
      </c>
      <c r="C256" s="189" t="s">
        <v>427</v>
      </c>
      <c r="D256" s="173" t="s">
        <v>123</v>
      </c>
      <c r="E256" s="174">
        <v>109.4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15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1E-3</v>
      </c>
      <c r="Q256" s="176">
        <f>ROUND(E256*P256,2)</f>
        <v>0.11</v>
      </c>
      <c r="R256" s="176"/>
      <c r="S256" s="176" t="s">
        <v>124</v>
      </c>
      <c r="T256" s="177" t="s">
        <v>124</v>
      </c>
      <c r="U256" s="158">
        <v>0.11</v>
      </c>
      <c r="V256" s="158">
        <f>ROUND(E256*U256,2)</f>
        <v>12.03</v>
      </c>
      <c r="W256" s="158"/>
      <c r="X256" s="158" t="s">
        <v>125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126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0" t="s">
        <v>428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130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0" t="s">
        <v>429</v>
      </c>
      <c r="D258" s="160"/>
      <c r="E258" s="161">
        <v>49.85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130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0" t="s">
        <v>430</v>
      </c>
      <c r="D259" s="160"/>
      <c r="E259" s="161">
        <v>44.5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130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0" t="s">
        <v>431</v>
      </c>
      <c r="D260" s="160"/>
      <c r="E260" s="161">
        <v>15.05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130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x14ac:dyDescent="0.2">
      <c r="A261" s="165" t="s">
        <v>119</v>
      </c>
      <c r="B261" s="166" t="s">
        <v>84</v>
      </c>
      <c r="C261" s="188" t="s">
        <v>85</v>
      </c>
      <c r="D261" s="167"/>
      <c r="E261" s="168"/>
      <c r="F261" s="169"/>
      <c r="G261" s="169">
        <f>SUMIF(AG262:AG266,"&lt;&gt;NOR",G262:G266)</f>
        <v>0</v>
      </c>
      <c r="H261" s="169"/>
      <c r="I261" s="169">
        <f>SUM(I262:I266)</f>
        <v>0</v>
      </c>
      <c r="J261" s="169"/>
      <c r="K261" s="169">
        <f>SUM(K262:K266)</f>
        <v>0</v>
      </c>
      <c r="L261" s="169"/>
      <c r="M261" s="169">
        <f>SUM(M262:M266)</f>
        <v>0</v>
      </c>
      <c r="N261" s="169"/>
      <c r="O261" s="169">
        <f>SUM(O262:O266)</f>
        <v>0</v>
      </c>
      <c r="P261" s="169"/>
      <c r="Q261" s="169">
        <f>SUM(Q262:Q266)</f>
        <v>0.92</v>
      </c>
      <c r="R261" s="169"/>
      <c r="S261" s="169"/>
      <c r="T261" s="170"/>
      <c r="U261" s="164"/>
      <c r="V261" s="164">
        <f>SUM(V262:V266)</f>
        <v>18.47</v>
      </c>
      <c r="W261" s="164"/>
      <c r="X261" s="164"/>
      <c r="AG261" t="s">
        <v>120</v>
      </c>
    </row>
    <row r="262" spans="1:60" outlineLevel="1" x14ac:dyDescent="0.2">
      <c r="A262" s="171">
        <v>62</v>
      </c>
      <c r="B262" s="172" t="s">
        <v>432</v>
      </c>
      <c r="C262" s="189" t="s">
        <v>433</v>
      </c>
      <c r="D262" s="173" t="s">
        <v>123</v>
      </c>
      <c r="E262" s="174">
        <v>92.37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15</v>
      </c>
      <c r="M262" s="176">
        <f>G262*(1+L262/100)</f>
        <v>0</v>
      </c>
      <c r="N262" s="176">
        <v>0</v>
      </c>
      <c r="O262" s="176">
        <f>ROUND(E262*N262,2)</f>
        <v>0</v>
      </c>
      <c r="P262" s="176">
        <v>0.01</v>
      </c>
      <c r="Q262" s="176">
        <f>ROUND(E262*P262,2)</f>
        <v>0.92</v>
      </c>
      <c r="R262" s="176"/>
      <c r="S262" s="176" t="s">
        <v>124</v>
      </c>
      <c r="T262" s="177" t="s">
        <v>124</v>
      </c>
      <c r="U262" s="158">
        <v>0.2</v>
      </c>
      <c r="V262" s="158">
        <f>ROUND(E262*U262,2)</f>
        <v>18.47</v>
      </c>
      <c r="W262" s="158"/>
      <c r="X262" s="158" t="s">
        <v>125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126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0" t="s">
        <v>434</v>
      </c>
      <c r="D263" s="160"/>
      <c r="E263" s="161">
        <v>5.97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130</v>
      </c>
      <c r="AH263" s="148">
        <v>5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0" t="s">
        <v>435</v>
      </c>
      <c r="D264" s="160"/>
      <c r="E264" s="161">
        <v>21.58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130</v>
      </c>
      <c r="AH264" s="148">
        <v>5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0" t="s">
        <v>436</v>
      </c>
      <c r="D265" s="160"/>
      <c r="E265" s="161">
        <v>61.52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130</v>
      </c>
      <c r="AH265" s="148">
        <v>5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0" t="s">
        <v>437</v>
      </c>
      <c r="D266" s="160"/>
      <c r="E266" s="161">
        <v>3.3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130</v>
      </c>
      <c r="AH266" s="148">
        <v>5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65" t="s">
        <v>119</v>
      </c>
      <c r="B267" s="166" t="s">
        <v>86</v>
      </c>
      <c r="C267" s="188" t="s">
        <v>87</v>
      </c>
      <c r="D267" s="167"/>
      <c r="E267" s="168"/>
      <c r="F267" s="169"/>
      <c r="G267" s="169">
        <f>SUMIF(AG268:AG273,"&lt;&gt;NOR",G268:G273)</f>
        <v>0</v>
      </c>
      <c r="H267" s="169"/>
      <c r="I267" s="169">
        <f>SUM(I268:I273)</f>
        <v>0</v>
      </c>
      <c r="J267" s="169"/>
      <c r="K267" s="169">
        <f>SUM(K268:K273)</f>
        <v>0</v>
      </c>
      <c r="L267" s="169"/>
      <c r="M267" s="169">
        <f>SUM(M268:M273)</f>
        <v>0</v>
      </c>
      <c r="N267" s="169"/>
      <c r="O267" s="169">
        <f>SUM(O268:O273)</f>
        <v>0</v>
      </c>
      <c r="P267" s="169"/>
      <c r="Q267" s="169">
        <f>SUM(Q268:Q273)</f>
        <v>0</v>
      </c>
      <c r="R267" s="169"/>
      <c r="S267" s="169"/>
      <c r="T267" s="170"/>
      <c r="U267" s="164"/>
      <c r="V267" s="164">
        <f>SUM(V268:V273)</f>
        <v>64</v>
      </c>
      <c r="W267" s="164"/>
      <c r="X267" s="164"/>
      <c r="AG267" t="s">
        <v>120</v>
      </c>
    </row>
    <row r="268" spans="1:60" outlineLevel="1" x14ac:dyDescent="0.2">
      <c r="A268" s="171">
        <v>63</v>
      </c>
      <c r="B268" s="172" t="s">
        <v>229</v>
      </c>
      <c r="C268" s="189" t="s">
        <v>230</v>
      </c>
      <c r="D268" s="173" t="s">
        <v>231</v>
      </c>
      <c r="E268" s="174">
        <v>24</v>
      </c>
      <c r="F268" s="175"/>
      <c r="G268" s="176">
        <f>ROUND(E268*F268,2)</f>
        <v>0</v>
      </c>
      <c r="H268" s="175"/>
      <c r="I268" s="176">
        <f>ROUND(E268*H268,2)</f>
        <v>0</v>
      </c>
      <c r="J268" s="175"/>
      <c r="K268" s="176">
        <f>ROUND(E268*J268,2)</f>
        <v>0</v>
      </c>
      <c r="L268" s="176">
        <v>15</v>
      </c>
      <c r="M268" s="176">
        <f>G268*(1+L268/100)</f>
        <v>0</v>
      </c>
      <c r="N268" s="176">
        <v>0</v>
      </c>
      <c r="O268" s="176">
        <f>ROUND(E268*N268,2)</f>
        <v>0</v>
      </c>
      <c r="P268" s="176">
        <v>0</v>
      </c>
      <c r="Q268" s="176">
        <f>ROUND(E268*P268,2)</f>
        <v>0</v>
      </c>
      <c r="R268" s="176" t="s">
        <v>232</v>
      </c>
      <c r="S268" s="176" t="s">
        <v>124</v>
      </c>
      <c r="T268" s="177" t="s">
        <v>124</v>
      </c>
      <c r="U268" s="158">
        <v>1</v>
      </c>
      <c r="V268" s="158">
        <f>ROUND(E268*U268,2)</f>
        <v>24</v>
      </c>
      <c r="W268" s="158"/>
      <c r="X268" s="158" t="s">
        <v>233</v>
      </c>
      <c r="Y268" s="148"/>
      <c r="Z268" s="148"/>
      <c r="AA268" s="148"/>
      <c r="AB268" s="148"/>
      <c r="AC268" s="148"/>
      <c r="AD268" s="148"/>
      <c r="AE268" s="148"/>
      <c r="AF268" s="148"/>
      <c r="AG268" s="148" t="s">
        <v>234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269" t="s">
        <v>438</v>
      </c>
      <c r="D269" s="270"/>
      <c r="E269" s="270"/>
      <c r="F269" s="270"/>
      <c r="G269" s="270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128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1">
        <v>64</v>
      </c>
      <c r="B270" s="172" t="s">
        <v>229</v>
      </c>
      <c r="C270" s="189" t="s">
        <v>230</v>
      </c>
      <c r="D270" s="173" t="s">
        <v>231</v>
      </c>
      <c r="E270" s="174">
        <v>40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15</v>
      </c>
      <c r="M270" s="176">
        <f>G270*(1+L270/100)</f>
        <v>0</v>
      </c>
      <c r="N270" s="176">
        <v>0</v>
      </c>
      <c r="O270" s="176">
        <f>ROUND(E270*N270,2)</f>
        <v>0</v>
      </c>
      <c r="P270" s="176">
        <v>0</v>
      </c>
      <c r="Q270" s="176">
        <f>ROUND(E270*P270,2)</f>
        <v>0</v>
      </c>
      <c r="R270" s="176" t="s">
        <v>232</v>
      </c>
      <c r="S270" s="176" t="s">
        <v>124</v>
      </c>
      <c r="T270" s="177" t="s">
        <v>124</v>
      </c>
      <c r="U270" s="158">
        <v>1</v>
      </c>
      <c r="V270" s="158">
        <f>ROUND(E270*U270,2)</f>
        <v>40</v>
      </c>
      <c r="W270" s="158"/>
      <c r="X270" s="158" t="s">
        <v>233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234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269" t="s">
        <v>439</v>
      </c>
      <c r="D271" s="270"/>
      <c r="E271" s="270"/>
      <c r="F271" s="270"/>
      <c r="G271" s="270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128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0" t="s">
        <v>236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130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0" t="s">
        <v>440</v>
      </c>
      <c r="D273" s="160"/>
      <c r="E273" s="161">
        <v>40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130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">
      <c r="A274" s="165" t="s">
        <v>119</v>
      </c>
      <c r="B274" s="166" t="s">
        <v>88</v>
      </c>
      <c r="C274" s="188" t="s">
        <v>89</v>
      </c>
      <c r="D274" s="167"/>
      <c r="E274" s="168"/>
      <c r="F274" s="169"/>
      <c r="G274" s="169">
        <f>SUMIF(AG275:AG290,"&lt;&gt;NOR",G275:G290)</f>
        <v>0</v>
      </c>
      <c r="H274" s="169"/>
      <c r="I274" s="169">
        <f>SUM(I275:I290)</f>
        <v>0</v>
      </c>
      <c r="J274" s="169"/>
      <c r="K274" s="169">
        <f>SUM(K275:K290)</f>
        <v>0</v>
      </c>
      <c r="L274" s="169"/>
      <c r="M274" s="169">
        <f>SUM(M275:M290)</f>
        <v>0</v>
      </c>
      <c r="N274" s="169"/>
      <c r="O274" s="169">
        <f>SUM(O275:O290)</f>
        <v>0</v>
      </c>
      <c r="P274" s="169"/>
      <c r="Q274" s="169">
        <f>SUM(Q275:Q290)</f>
        <v>0</v>
      </c>
      <c r="R274" s="169"/>
      <c r="S274" s="169"/>
      <c r="T274" s="170"/>
      <c r="U274" s="164"/>
      <c r="V274" s="164">
        <f>SUM(V275:V290)</f>
        <v>487.74</v>
      </c>
      <c r="W274" s="164"/>
      <c r="X274" s="164"/>
      <c r="AG274" t="s">
        <v>120</v>
      </c>
    </row>
    <row r="275" spans="1:60" outlineLevel="1" x14ac:dyDescent="0.2">
      <c r="A275" s="171">
        <v>65</v>
      </c>
      <c r="B275" s="172" t="s">
        <v>441</v>
      </c>
      <c r="C275" s="189" t="s">
        <v>442</v>
      </c>
      <c r="D275" s="173" t="s">
        <v>218</v>
      </c>
      <c r="E275" s="174">
        <v>114.32250000000001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15</v>
      </c>
      <c r="M275" s="176">
        <f>G275*(1+L275/100)</f>
        <v>0</v>
      </c>
      <c r="N275" s="176">
        <v>0</v>
      </c>
      <c r="O275" s="176">
        <f>ROUND(E275*N275,2)</f>
        <v>0</v>
      </c>
      <c r="P275" s="176">
        <v>0</v>
      </c>
      <c r="Q275" s="176">
        <f>ROUND(E275*P275,2)</f>
        <v>0</v>
      </c>
      <c r="R275" s="176"/>
      <c r="S275" s="176" t="s">
        <v>124</v>
      </c>
      <c r="T275" s="177" t="s">
        <v>124</v>
      </c>
      <c r="U275" s="158">
        <v>0.93</v>
      </c>
      <c r="V275" s="158">
        <f>ROUND(E275*U275,2)</f>
        <v>106.32</v>
      </c>
      <c r="W275" s="158"/>
      <c r="X275" s="158" t="s">
        <v>125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126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0" t="s">
        <v>443</v>
      </c>
      <c r="D276" s="160"/>
      <c r="E276" s="161">
        <v>114.32250000000001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130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1">
        <v>66</v>
      </c>
      <c r="B277" s="172" t="s">
        <v>444</v>
      </c>
      <c r="C277" s="189" t="s">
        <v>445</v>
      </c>
      <c r="D277" s="173" t="s">
        <v>218</v>
      </c>
      <c r="E277" s="174">
        <v>38.107500000000002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15</v>
      </c>
      <c r="M277" s="176">
        <f>G277*(1+L277/100)</f>
        <v>0</v>
      </c>
      <c r="N277" s="176">
        <v>0</v>
      </c>
      <c r="O277" s="176">
        <f>ROUND(E277*N277,2)</f>
        <v>0</v>
      </c>
      <c r="P277" s="176">
        <v>0</v>
      </c>
      <c r="Q277" s="176">
        <f>ROUND(E277*P277,2)</f>
        <v>0</v>
      </c>
      <c r="R277" s="176"/>
      <c r="S277" s="176" t="s">
        <v>124</v>
      </c>
      <c r="T277" s="177" t="s">
        <v>124</v>
      </c>
      <c r="U277" s="158">
        <v>0.65</v>
      </c>
      <c r="V277" s="158">
        <f>ROUND(E277*U277,2)</f>
        <v>24.77</v>
      </c>
      <c r="W277" s="158"/>
      <c r="X277" s="158" t="s">
        <v>125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126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90" t="s">
        <v>446</v>
      </c>
      <c r="D278" s="160"/>
      <c r="E278" s="161">
        <v>38.107500000000002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130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79">
        <v>67</v>
      </c>
      <c r="B279" s="180" t="s">
        <v>447</v>
      </c>
      <c r="C279" s="192" t="s">
        <v>448</v>
      </c>
      <c r="D279" s="181" t="s">
        <v>218</v>
      </c>
      <c r="E279" s="182">
        <v>166.2</v>
      </c>
      <c r="F279" s="183"/>
      <c r="G279" s="184">
        <f>ROUND(E279*F279,2)</f>
        <v>0</v>
      </c>
      <c r="H279" s="183"/>
      <c r="I279" s="184">
        <f>ROUND(E279*H279,2)</f>
        <v>0</v>
      </c>
      <c r="J279" s="183"/>
      <c r="K279" s="184">
        <f>ROUND(E279*J279,2)</f>
        <v>0</v>
      </c>
      <c r="L279" s="184">
        <v>15</v>
      </c>
      <c r="M279" s="184">
        <f>G279*(1+L279/100)</f>
        <v>0</v>
      </c>
      <c r="N279" s="184">
        <v>0</v>
      </c>
      <c r="O279" s="184">
        <f>ROUND(E279*N279,2)</f>
        <v>0</v>
      </c>
      <c r="P279" s="184">
        <v>0</v>
      </c>
      <c r="Q279" s="184">
        <f>ROUND(E279*P279,2)</f>
        <v>0</v>
      </c>
      <c r="R279" s="184"/>
      <c r="S279" s="184" t="s">
        <v>124</v>
      </c>
      <c r="T279" s="185" t="s">
        <v>124</v>
      </c>
      <c r="U279" s="158">
        <v>0.94</v>
      </c>
      <c r="V279" s="158">
        <f>ROUND(E279*U279,2)</f>
        <v>156.22999999999999</v>
      </c>
      <c r="W279" s="158"/>
      <c r="X279" s="158" t="s">
        <v>125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126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1">
        <v>68</v>
      </c>
      <c r="B280" s="172" t="s">
        <v>449</v>
      </c>
      <c r="C280" s="189" t="s">
        <v>450</v>
      </c>
      <c r="D280" s="173" t="s">
        <v>218</v>
      </c>
      <c r="E280" s="174">
        <v>997.2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15</v>
      </c>
      <c r="M280" s="176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6"/>
      <c r="S280" s="176" t="s">
        <v>124</v>
      </c>
      <c r="T280" s="177" t="s">
        <v>124</v>
      </c>
      <c r="U280" s="158">
        <v>0.11</v>
      </c>
      <c r="V280" s="158">
        <f>ROUND(E280*U280,2)</f>
        <v>109.69</v>
      </c>
      <c r="W280" s="158"/>
      <c r="X280" s="158" t="s">
        <v>125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126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0" t="s">
        <v>451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130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0" t="s">
        <v>452</v>
      </c>
      <c r="D282" s="160"/>
      <c r="E282" s="161">
        <v>997.2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130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71">
        <v>69</v>
      </c>
      <c r="B283" s="172" t="s">
        <v>453</v>
      </c>
      <c r="C283" s="189" t="s">
        <v>454</v>
      </c>
      <c r="D283" s="173" t="s">
        <v>218</v>
      </c>
      <c r="E283" s="174">
        <v>2268.1799999999998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15</v>
      </c>
      <c r="M283" s="176">
        <f>G283*(1+L283/100)</f>
        <v>0</v>
      </c>
      <c r="N283" s="176">
        <v>0</v>
      </c>
      <c r="O283" s="176">
        <f>ROUND(E283*N283,2)</f>
        <v>0</v>
      </c>
      <c r="P283" s="176">
        <v>0</v>
      </c>
      <c r="Q283" s="176">
        <f>ROUND(E283*P283,2)</f>
        <v>0</v>
      </c>
      <c r="R283" s="176"/>
      <c r="S283" s="176" t="s">
        <v>124</v>
      </c>
      <c r="T283" s="177" t="s">
        <v>124</v>
      </c>
      <c r="U283" s="158">
        <v>0.04</v>
      </c>
      <c r="V283" s="158">
        <f>ROUND(E283*U283,2)</f>
        <v>90.73</v>
      </c>
      <c r="W283" s="158"/>
      <c r="X283" s="158" t="s">
        <v>125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126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269" t="s">
        <v>455</v>
      </c>
      <c r="D284" s="270"/>
      <c r="E284" s="270"/>
      <c r="F284" s="270"/>
      <c r="G284" s="270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128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1">
        <v>70</v>
      </c>
      <c r="B285" s="172" t="s">
        <v>456</v>
      </c>
      <c r="C285" s="189" t="s">
        <v>457</v>
      </c>
      <c r="D285" s="173" t="s">
        <v>218</v>
      </c>
      <c r="E285" s="174">
        <v>9072.7199999999993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15</v>
      </c>
      <c r="M285" s="176">
        <f>G285*(1+L285/100)</f>
        <v>0</v>
      </c>
      <c r="N285" s="176">
        <v>0</v>
      </c>
      <c r="O285" s="176">
        <f>ROUND(E285*N285,2)</f>
        <v>0</v>
      </c>
      <c r="P285" s="176">
        <v>0</v>
      </c>
      <c r="Q285" s="176">
        <f>ROUND(E285*P285,2)</f>
        <v>0</v>
      </c>
      <c r="R285" s="176"/>
      <c r="S285" s="176" t="s">
        <v>124</v>
      </c>
      <c r="T285" s="177" t="s">
        <v>124</v>
      </c>
      <c r="U285" s="158">
        <v>0</v>
      </c>
      <c r="V285" s="158">
        <f>ROUND(E285*U285,2)</f>
        <v>0</v>
      </c>
      <c r="W285" s="158"/>
      <c r="X285" s="158" t="s">
        <v>125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126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0" t="s">
        <v>458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130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0" t="s">
        <v>459</v>
      </c>
      <c r="D287" s="160"/>
      <c r="E287" s="161">
        <v>9072.7199999999993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130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1">
        <v>71</v>
      </c>
      <c r="B288" s="172" t="s">
        <v>460</v>
      </c>
      <c r="C288" s="189" t="s">
        <v>461</v>
      </c>
      <c r="D288" s="173" t="s">
        <v>218</v>
      </c>
      <c r="E288" s="174">
        <v>2263.65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15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/>
      <c r="S288" s="176" t="s">
        <v>124</v>
      </c>
      <c r="T288" s="177" t="s">
        <v>124</v>
      </c>
      <c r="U288" s="158">
        <v>0</v>
      </c>
      <c r="V288" s="158">
        <f>ROUND(E288*U288,2)</f>
        <v>0</v>
      </c>
      <c r="W288" s="158"/>
      <c r="X288" s="158" t="s">
        <v>125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126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90" t="s">
        <v>462</v>
      </c>
      <c r="D289" s="160"/>
      <c r="E289" s="161">
        <v>2263.65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130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71">
        <v>72</v>
      </c>
      <c r="B290" s="172" t="s">
        <v>463</v>
      </c>
      <c r="C290" s="189" t="s">
        <v>464</v>
      </c>
      <c r="D290" s="173" t="s">
        <v>218</v>
      </c>
      <c r="E290" s="174">
        <v>4.53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15</v>
      </c>
      <c r="M290" s="176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6"/>
      <c r="S290" s="176" t="s">
        <v>124</v>
      </c>
      <c r="T290" s="177" t="s">
        <v>124</v>
      </c>
      <c r="U290" s="158">
        <v>0</v>
      </c>
      <c r="V290" s="158">
        <f>ROUND(E290*U290,2)</f>
        <v>0</v>
      </c>
      <c r="W290" s="158"/>
      <c r="X290" s="158" t="s">
        <v>125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126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x14ac:dyDescent="0.2">
      <c r="A291" s="3"/>
      <c r="B291" s="4"/>
      <c r="C291" s="194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AE291">
        <v>15</v>
      </c>
      <c r="AF291">
        <v>21</v>
      </c>
      <c r="AG291" t="s">
        <v>106</v>
      </c>
    </row>
    <row r="292" spans="1:60" x14ac:dyDescent="0.2">
      <c r="A292" s="151"/>
      <c r="B292" s="152" t="s">
        <v>31</v>
      </c>
      <c r="C292" s="195"/>
      <c r="D292" s="153"/>
      <c r="E292" s="154"/>
      <c r="F292" s="154"/>
      <c r="G292" s="187">
        <f>G8+G83+G91+G100+G159+G205+G207+G216+G220+G230+G252+G255+G261+G267+G274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f>SUMIF(L7:L290,AE291,G7:G290)</f>
        <v>0</v>
      </c>
      <c r="AF292">
        <f>SUMIF(L7:L290,AF291,G7:G290)</f>
        <v>0</v>
      </c>
      <c r="AG292" t="s">
        <v>465</v>
      </c>
    </row>
    <row r="293" spans="1:60" x14ac:dyDescent="0.2">
      <c r="A293" s="3"/>
      <c r="B293" s="4"/>
      <c r="C293" s="194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60" x14ac:dyDescent="0.2">
      <c r="A294" s="3"/>
      <c r="B294" s="4"/>
      <c r="C294" s="194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60" x14ac:dyDescent="0.2">
      <c r="A295" s="255" t="s">
        <v>466</v>
      </c>
      <c r="B295" s="255"/>
      <c r="C295" s="256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60" x14ac:dyDescent="0.2">
      <c r="A296" s="257"/>
      <c r="B296" s="258"/>
      <c r="C296" s="259"/>
      <c r="D296" s="258"/>
      <c r="E296" s="258"/>
      <c r="F296" s="258"/>
      <c r="G296" s="26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G296" t="s">
        <v>467</v>
      </c>
    </row>
    <row r="297" spans="1:60" x14ac:dyDescent="0.2">
      <c r="A297" s="261"/>
      <c r="B297" s="262"/>
      <c r="C297" s="263"/>
      <c r="D297" s="262"/>
      <c r="E297" s="262"/>
      <c r="F297" s="262"/>
      <c r="G297" s="26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60" x14ac:dyDescent="0.2">
      <c r="A298" s="261"/>
      <c r="B298" s="262"/>
      <c r="C298" s="263"/>
      <c r="D298" s="262"/>
      <c r="E298" s="262"/>
      <c r="F298" s="262"/>
      <c r="G298" s="26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60" x14ac:dyDescent="0.2">
      <c r="A299" s="261"/>
      <c r="B299" s="262"/>
      <c r="C299" s="263"/>
      <c r="D299" s="262"/>
      <c r="E299" s="262"/>
      <c r="F299" s="262"/>
      <c r="G299" s="26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60" x14ac:dyDescent="0.2">
      <c r="A300" s="265"/>
      <c r="B300" s="266"/>
      <c r="C300" s="267"/>
      <c r="D300" s="266"/>
      <c r="E300" s="266"/>
      <c r="F300" s="266"/>
      <c r="G300" s="26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60" x14ac:dyDescent="0.2">
      <c r="A301" s="3"/>
      <c r="B301" s="4"/>
      <c r="C301" s="194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60" x14ac:dyDescent="0.2">
      <c r="C302" s="196"/>
      <c r="D302" s="10"/>
      <c r="AG302" t="s">
        <v>468</v>
      </c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Dso7eC4Kjnn5K/YOHRyJsDl1+yzD0muK9ujStcgUfwZV7g0XRdMX8N82h+/MFxXWNwP3CJZDIXCZBzI1VHvtw==" saltValue="bQZTjN7zZA9f8gUr00X0ZA==" spinCount="100000" sheet="1" objects="1" scenarios="1"/>
  <mergeCells count="24">
    <mergeCell ref="C162:G162"/>
    <mergeCell ref="C163:G163"/>
    <mergeCell ref="C269:G269"/>
    <mergeCell ref="A1:G1"/>
    <mergeCell ref="C2:G2"/>
    <mergeCell ref="C3:G3"/>
    <mergeCell ref="C4:G4"/>
    <mergeCell ref="C56:G56"/>
    <mergeCell ref="A295:C295"/>
    <mergeCell ref="A296:G300"/>
    <mergeCell ref="C10:G10"/>
    <mergeCell ref="C15:G15"/>
    <mergeCell ref="C31:G31"/>
    <mergeCell ref="C46:G46"/>
    <mergeCell ref="C77:G77"/>
    <mergeCell ref="C57:G57"/>
    <mergeCell ref="C62:G62"/>
    <mergeCell ref="C66:G66"/>
    <mergeCell ref="C73:G73"/>
    <mergeCell ref="C271:G271"/>
    <mergeCell ref="C284:G284"/>
    <mergeCell ref="C93:G93"/>
    <mergeCell ref="C97:G97"/>
    <mergeCell ref="C161:G161"/>
  </mergeCells>
  <pageMargins left="0.19685039370078741" right="0.19685039370078741" top="0.39370078740157483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activeCell="E252" sqref="E252:F252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28515625" customWidth="1"/>
    <col min="8" max="18" width="0" hidden="1" customWidth="1"/>
    <col min="19" max="19" width="9.140625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93</v>
      </c>
    </row>
    <row r="2" spans="1:60" ht="24.95" customHeight="1" x14ac:dyDescent="0.2">
      <c r="A2" s="140" t="s">
        <v>8</v>
      </c>
      <c r="B2" s="49" t="s">
        <v>647</v>
      </c>
      <c r="C2" s="272" t="s">
        <v>43</v>
      </c>
      <c r="D2" s="273"/>
      <c r="E2" s="273"/>
      <c r="F2" s="273"/>
      <c r="G2" s="274"/>
      <c r="AG2" t="s">
        <v>94</v>
      </c>
    </row>
    <row r="3" spans="1:60" ht="24.95" customHeight="1" x14ac:dyDescent="0.2">
      <c r="A3" s="140" t="s">
        <v>9</v>
      </c>
      <c r="B3" s="49" t="s">
        <v>50</v>
      </c>
      <c r="C3" s="272" t="s">
        <v>43</v>
      </c>
      <c r="D3" s="273"/>
      <c r="E3" s="273"/>
      <c r="F3" s="273"/>
      <c r="G3" s="274"/>
      <c r="AC3" s="122" t="s">
        <v>95</v>
      </c>
      <c r="AG3" t="s">
        <v>96</v>
      </c>
    </row>
    <row r="4" spans="1:60" ht="24.95" customHeight="1" x14ac:dyDescent="0.2">
      <c r="A4" s="141" t="s">
        <v>10</v>
      </c>
      <c r="B4" s="142" t="s">
        <v>52</v>
      </c>
      <c r="C4" s="275" t="s">
        <v>53</v>
      </c>
      <c r="D4" s="276"/>
      <c r="E4" s="276"/>
      <c r="F4" s="276"/>
      <c r="G4" s="277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31</v>
      </c>
      <c r="H6" s="147" t="s">
        <v>32</v>
      </c>
      <c r="I6" s="147" t="s">
        <v>104</v>
      </c>
      <c r="J6" s="147" t="s">
        <v>33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5" t="s">
        <v>119</v>
      </c>
      <c r="B8" s="166" t="s">
        <v>60</v>
      </c>
      <c r="C8" s="188" t="s">
        <v>61</v>
      </c>
      <c r="D8" s="167"/>
      <c r="E8" s="168"/>
      <c r="F8" s="169"/>
      <c r="G8" s="169">
        <f>SUMIF(AG9:AG80,"&lt;&gt;NOR",G9:G80)</f>
        <v>0</v>
      </c>
      <c r="H8" s="169"/>
      <c r="I8" s="169">
        <f>SUM(I9:I80)</f>
        <v>0</v>
      </c>
      <c r="J8" s="169"/>
      <c r="K8" s="169">
        <f>SUM(K9:K80)</f>
        <v>0</v>
      </c>
      <c r="L8" s="169"/>
      <c r="M8" s="169">
        <f>SUM(M9:M80)</f>
        <v>0</v>
      </c>
      <c r="N8" s="169"/>
      <c r="O8" s="169">
        <f>SUM(O9:O80)</f>
        <v>764.22</v>
      </c>
      <c r="P8" s="169"/>
      <c r="Q8" s="169">
        <f>SUM(Q9:Q80)</f>
        <v>0</v>
      </c>
      <c r="R8" s="169"/>
      <c r="S8" s="169"/>
      <c r="T8" s="170"/>
      <c r="U8" s="164"/>
      <c r="V8" s="164">
        <f>SUM(V9:V80)</f>
        <v>323.89999999999998</v>
      </c>
      <c r="W8" s="164"/>
      <c r="X8" s="164"/>
      <c r="AG8" t="s">
        <v>120</v>
      </c>
    </row>
    <row r="9" spans="1:60" outlineLevel="1" x14ac:dyDescent="0.2">
      <c r="A9" s="171">
        <v>1</v>
      </c>
      <c r="B9" s="172" t="s">
        <v>121</v>
      </c>
      <c r="C9" s="189" t="s">
        <v>122</v>
      </c>
      <c r="D9" s="173" t="s">
        <v>123</v>
      </c>
      <c r="E9" s="174">
        <v>770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124</v>
      </c>
      <c r="T9" s="177" t="s">
        <v>124</v>
      </c>
      <c r="U9" s="158">
        <v>0.01</v>
      </c>
      <c r="V9" s="158">
        <f>ROUND(E9*U9,2)</f>
        <v>7.7</v>
      </c>
      <c r="W9" s="158"/>
      <c r="X9" s="158" t="s">
        <v>125</v>
      </c>
      <c r="Y9" s="148"/>
      <c r="Z9" s="148"/>
      <c r="AA9" s="148"/>
      <c r="AB9" s="148"/>
      <c r="AC9" s="148"/>
      <c r="AD9" s="148"/>
      <c r="AE9" s="148"/>
      <c r="AF9" s="148"/>
      <c r="AG9" s="148" t="s">
        <v>126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69" t="s">
        <v>127</v>
      </c>
      <c r="D10" s="270"/>
      <c r="E10" s="270"/>
      <c r="F10" s="270"/>
      <c r="G10" s="27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0" t="s">
        <v>469</v>
      </c>
      <c r="D11" s="160"/>
      <c r="E11" s="161">
        <v>770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130</v>
      </c>
      <c r="AH11" s="148">
        <v>5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134</v>
      </c>
      <c r="C12" s="189" t="s">
        <v>135</v>
      </c>
      <c r="D12" s="173" t="s">
        <v>136</v>
      </c>
      <c r="E12" s="174">
        <v>266.20913999999999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15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124</v>
      </c>
      <c r="T12" s="177" t="s">
        <v>124</v>
      </c>
      <c r="U12" s="158">
        <v>0.11</v>
      </c>
      <c r="V12" s="158">
        <f>ROUND(E12*U12,2)</f>
        <v>29.28</v>
      </c>
      <c r="W12" s="158"/>
      <c r="X12" s="158" t="s">
        <v>125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126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69" t="s">
        <v>137</v>
      </c>
      <c r="D13" s="270"/>
      <c r="E13" s="270"/>
      <c r="F13" s="270"/>
      <c r="G13" s="270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128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0" t="s">
        <v>138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130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0" t="s">
        <v>470</v>
      </c>
      <c r="D15" s="160"/>
      <c r="E15" s="161">
        <v>65.286000000000001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130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0" t="s">
        <v>471</v>
      </c>
      <c r="D16" s="160"/>
      <c r="E16" s="161">
        <v>95.171760000000006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130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90" t="s">
        <v>472</v>
      </c>
      <c r="D17" s="160"/>
      <c r="E17" s="161">
        <v>26.960999999999999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130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0" t="s">
        <v>473</v>
      </c>
      <c r="D18" s="160"/>
      <c r="E18" s="161">
        <v>15.301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130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0" t="s">
        <v>474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130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0" t="s">
        <v>475</v>
      </c>
      <c r="D20" s="160"/>
      <c r="E20" s="161">
        <v>20.175000000000001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130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90" t="s">
        <v>476</v>
      </c>
      <c r="D21" s="160"/>
      <c r="E21" s="161">
        <v>29.40438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130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90" t="s">
        <v>477</v>
      </c>
      <c r="D22" s="160"/>
      <c r="E22" s="161">
        <v>3.9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130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0" t="s">
        <v>478</v>
      </c>
      <c r="D23" s="160"/>
      <c r="E23" s="161">
        <v>10.01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130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3</v>
      </c>
      <c r="B24" s="172" t="s">
        <v>150</v>
      </c>
      <c r="C24" s="189" t="s">
        <v>151</v>
      </c>
      <c r="D24" s="173" t="s">
        <v>136</v>
      </c>
      <c r="E24" s="174">
        <v>159.72548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15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124</v>
      </c>
      <c r="T24" s="177" t="s">
        <v>124</v>
      </c>
      <c r="U24" s="158">
        <v>4.3099999999999999E-2</v>
      </c>
      <c r="V24" s="158">
        <f>ROUND(E24*U24,2)</f>
        <v>6.88</v>
      </c>
      <c r="W24" s="158"/>
      <c r="X24" s="158" t="s">
        <v>125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0" t="s">
        <v>479</v>
      </c>
      <c r="D25" s="160"/>
      <c r="E25" s="161">
        <v>159.72548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130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4</v>
      </c>
      <c r="B26" s="172" t="s">
        <v>153</v>
      </c>
      <c r="C26" s="189" t="s">
        <v>154</v>
      </c>
      <c r="D26" s="173" t="s">
        <v>136</v>
      </c>
      <c r="E26" s="174">
        <v>12.6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15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 t="s">
        <v>124</v>
      </c>
      <c r="T26" s="177" t="s">
        <v>124</v>
      </c>
      <c r="U26" s="158">
        <v>0.37</v>
      </c>
      <c r="V26" s="158">
        <f>ROUND(E26*U26,2)</f>
        <v>4.66</v>
      </c>
      <c r="W26" s="158"/>
      <c r="X26" s="158" t="s">
        <v>125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69" t="s">
        <v>137</v>
      </c>
      <c r="D27" s="270"/>
      <c r="E27" s="270"/>
      <c r="F27" s="270"/>
      <c r="G27" s="270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128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0" t="s">
        <v>155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130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0" t="s">
        <v>480</v>
      </c>
      <c r="D29" s="160"/>
      <c r="E29" s="161">
        <v>18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130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1" t="s">
        <v>157</v>
      </c>
      <c r="D30" s="162"/>
      <c r="E30" s="163">
        <v>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130</v>
      </c>
      <c r="AH30" s="148">
        <v>1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0" t="s">
        <v>158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130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0" t="s">
        <v>481</v>
      </c>
      <c r="D32" s="160"/>
      <c r="E32" s="161">
        <v>-5.4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130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5</v>
      </c>
      <c r="B33" s="172" t="s">
        <v>160</v>
      </c>
      <c r="C33" s="189" t="s">
        <v>161</v>
      </c>
      <c r="D33" s="173" t="s">
        <v>136</v>
      </c>
      <c r="E33" s="174">
        <v>7.56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15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124</v>
      </c>
      <c r="T33" s="177" t="s">
        <v>124</v>
      </c>
      <c r="U33" s="158">
        <v>0.38979999999999998</v>
      </c>
      <c r="V33" s="158">
        <f>ROUND(E33*U33,2)</f>
        <v>2.95</v>
      </c>
      <c r="W33" s="158"/>
      <c r="X33" s="158" t="s">
        <v>125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0" t="s">
        <v>482</v>
      </c>
      <c r="D34" s="160"/>
      <c r="E34" s="161">
        <v>7.56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130</v>
      </c>
      <c r="AH34" s="148">
        <v>5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6</v>
      </c>
      <c r="B35" s="172" t="s">
        <v>163</v>
      </c>
      <c r="C35" s="189" t="s">
        <v>164</v>
      </c>
      <c r="D35" s="173" t="s">
        <v>136</v>
      </c>
      <c r="E35" s="174">
        <v>5.4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15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124</v>
      </c>
      <c r="T35" s="177" t="s">
        <v>124</v>
      </c>
      <c r="U35" s="158">
        <v>3.53</v>
      </c>
      <c r="V35" s="158">
        <f>ROUND(E35*U35,2)</f>
        <v>19.059999999999999</v>
      </c>
      <c r="W35" s="158"/>
      <c r="X35" s="158" t="s">
        <v>125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126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0" t="s">
        <v>165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130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0" t="s">
        <v>155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130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0" t="s">
        <v>483</v>
      </c>
      <c r="D38" s="160"/>
      <c r="E38" s="161">
        <v>5.4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130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7</v>
      </c>
      <c r="B39" s="172" t="s">
        <v>167</v>
      </c>
      <c r="C39" s="189" t="s">
        <v>168</v>
      </c>
      <c r="D39" s="173" t="s">
        <v>136</v>
      </c>
      <c r="E39" s="174">
        <v>8.4599299999999999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15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124</v>
      </c>
      <c r="T39" s="177" t="s">
        <v>124</v>
      </c>
      <c r="U39" s="158">
        <v>0.35</v>
      </c>
      <c r="V39" s="158">
        <f>ROUND(E39*U39,2)</f>
        <v>2.96</v>
      </c>
      <c r="W39" s="158"/>
      <c r="X39" s="158" t="s">
        <v>125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126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0" t="s">
        <v>484</v>
      </c>
      <c r="D40" s="160"/>
      <c r="E40" s="161">
        <v>21.29673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130</v>
      </c>
      <c r="AH40" s="148">
        <v>5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0" t="s">
        <v>485</v>
      </c>
      <c r="D41" s="160"/>
      <c r="E41" s="161">
        <v>-12.8368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130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8</v>
      </c>
      <c r="B42" s="172" t="s">
        <v>486</v>
      </c>
      <c r="C42" s="189" t="s">
        <v>487</v>
      </c>
      <c r="D42" s="173" t="s">
        <v>136</v>
      </c>
      <c r="E42" s="174">
        <v>25.6736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15</v>
      </c>
      <c r="M42" s="176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6"/>
      <c r="S42" s="176" t="s">
        <v>124</v>
      </c>
      <c r="T42" s="177" t="s">
        <v>124</v>
      </c>
      <c r="U42" s="158">
        <v>0.51900000000000002</v>
      </c>
      <c r="V42" s="158">
        <f>ROUND(E42*U42,2)</f>
        <v>13.32</v>
      </c>
      <c r="W42" s="158"/>
      <c r="X42" s="158" t="s">
        <v>125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126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0" t="s">
        <v>488</v>
      </c>
      <c r="D43" s="160"/>
      <c r="E43" s="161">
        <v>25.6736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130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1">
        <v>9</v>
      </c>
      <c r="B44" s="172" t="s">
        <v>170</v>
      </c>
      <c r="C44" s="189" t="s">
        <v>171</v>
      </c>
      <c r="D44" s="173" t="s">
        <v>136</v>
      </c>
      <c r="E44" s="174">
        <v>253.62063000000001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15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/>
      <c r="S44" s="176" t="s">
        <v>124</v>
      </c>
      <c r="T44" s="177" t="s">
        <v>124</v>
      </c>
      <c r="U44" s="158">
        <v>0.2</v>
      </c>
      <c r="V44" s="158">
        <f>ROUND(E44*U44,2)</f>
        <v>50.72</v>
      </c>
      <c r="W44" s="158"/>
      <c r="X44" s="158" t="s">
        <v>125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126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69" t="s">
        <v>172</v>
      </c>
      <c r="D45" s="270"/>
      <c r="E45" s="270"/>
      <c r="F45" s="270"/>
      <c r="G45" s="270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128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0" t="s">
        <v>173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130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0" t="s">
        <v>489</v>
      </c>
      <c r="D47" s="160"/>
      <c r="E47" s="161">
        <v>91.264129999999994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130</v>
      </c>
      <c r="AH47" s="148">
        <v>5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0" t="s">
        <v>490</v>
      </c>
      <c r="D48" s="160"/>
      <c r="E48" s="161">
        <v>15.8545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130</v>
      </c>
      <c r="AH48" s="148">
        <v>5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0" t="s">
        <v>177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130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0" t="s">
        <v>491</v>
      </c>
      <c r="D50" s="160"/>
      <c r="E50" s="161">
        <v>124.872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130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0" t="s">
        <v>492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130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0" t="s">
        <v>180</v>
      </c>
      <c r="D52" s="160"/>
      <c r="E52" s="161">
        <v>21.294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130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0" t="s">
        <v>493</v>
      </c>
      <c r="D53" s="160"/>
      <c r="E53" s="161">
        <v>0.33600000000000002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130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10</v>
      </c>
      <c r="B54" s="172" t="s">
        <v>170</v>
      </c>
      <c r="C54" s="189" t="s">
        <v>171</v>
      </c>
      <c r="D54" s="173" t="s">
        <v>136</v>
      </c>
      <c r="E54" s="174">
        <v>284.20913999999999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15</v>
      </c>
      <c r="M54" s="176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6"/>
      <c r="S54" s="176" t="s">
        <v>124</v>
      </c>
      <c r="T54" s="177" t="s">
        <v>124</v>
      </c>
      <c r="U54" s="158">
        <v>0.2</v>
      </c>
      <c r="V54" s="158">
        <f>ROUND(E54*U54,2)</f>
        <v>56.84</v>
      </c>
      <c r="W54" s="158"/>
      <c r="X54" s="158" t="s">
        <v>125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126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69" t="s">
        <v>606</v>
      </c>
      <c r="D55" s="270"/>
      <c r="E55" s="270"/>
      <c r="F55" s="270"/>
      <c r="G55" s="270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128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78" t="s">
        <v>182</v>
      </c>
      <c r="D56" s="279"/>
      <c r="E56" s="279"/>
      <c r="F56" s="279"/>
      <c r="G56" s="279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128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90" t="s">
        <v>494</v>
      </c>
      <c r="D57" s="160"/>
      <c r="E57" s="161">
        <v>266.20913999999999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130</v>
      </c>
      <c r="AH57" s="148">
        <v>5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0" t="s">
        <v>495</v>
      </c>
      <c r="D58" s="160"/>
      <c r="E58" s="161">
        <v>12.6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130</v>
      </c>
      <c r="AH58" s="148">
        <v>5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0" t="s">
        <v>496</v>
      </c>
      <c r="D59" s="160"/>
      <c r="E59" s="161">
        <v>5.4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130</v>
      </c>
      <c r="AH59" s="148">
        <v>5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1">
        <v>11</v>
      </c>
      <c r="B60" s="172" t="s">
        <v>186</v>
      </c>
      <c r="C60" s="189" t="s">
        <v>187</v>
      </c>
      <c r="D60" s="173" t="s">
        <v>123</v>
      </c>
      <c r="E60" s="174">
        <v>154.54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15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124</v>
      </c>
      <c r="T60" s="177" t="s">
        <v>124</v>
      </c>
      <c r="U60" s="158">
        <v>0.42</v>
      </c>
      <c r="V60" s="158">
        <f>ROUND(E60*U60,2)</f>
        <v>64.91</v>
      </c>
      <c r="W60" s="158"/>
      <c r="X60" s="158" t="s">
        <v>125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126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269" t="s">
        <v>188</v>
      </c>
      <c r="D61" s="270"/>
      <c r="E61" s="270"/>
      <c r="F61" s="270"/>
      <c r="G61" s="270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128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0" t="s">
        <v>497</v>
      </c>
      <c r="D62" s="160"/>
      <c r="E62" s="161">
        <v>154.54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130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12</v>
      </c>
      <c r="B63" s="172" t="s">
        <v>191</v>
      </c>
      <c r="C63" s="189" t="s">
        <v>192</v>
      </c>
      <c r="D63" s="173" t="s">
        <v>123</v>
      </c>
      <c r="E63" s="174">
        <v>615.46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15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124</v>
      </c>
      <c r="T63" s="177" t="s">
        <v>124</v>
      </c>
      <c r="U63" s="158">
        <v>0.02</v>
      </c>
      <c r="V63" s="158">
        <f>ROUND(E63*U63,2)</f>
        <v>12.31</v>
      </c>
      <c r="W63" s="158"/>
      <c r="X63" s="158" t="s">
        <v>125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126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69" t="s">
        <v>188</v>
      </c>
      <c r="D64" s="270"/>
      <c r="E64" s="270"/>
      <c r="F64" s="270"/>
      <c r="G64" s="270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128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0" t="s">
        <v>193</v>
      </c>
      <c r="D65" s="160"/>
      <c r="E65" s="161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130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0" t="s">
        <v>498</v>
      </c>
      <c r="D66" s="160"/>
      <c r="E66" s="161">
        <v>770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130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0" t="s">
        <v>499</v>
      </c>
      <c r="D67" s="160"/>
      <c r="E67" s="161">
        <v>-154.54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130</v>
      </c>
      <c r="AH67" s="148">
        <v>5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1">
        <v>13</v>
      </c>
      <c r="B68" s="172" t="s">
        <v>196</v>
      </c>
      <c r="C68" s="189" t="s">
        <v>197</v>
      </c>
      <c r="D68" s="173" t="s">
        <v>123</v>
      </c>
      <c r="E68" s="174">
        <v>307.73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15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198</v>
      </c>
      <c r="T68" s="177" t="s">
        <v>199</v>
      </c>
      <c r="U68" s="158">
        <v>0.17</v>
      </c>
      <c r="V68" s="158">
        <f>ROUND(E68*U68,2)</f>
        <v>52.31</v>
      </c>
      <c r="W68" s="158"/>
      <c r="X68" s="158" t="s">
        <v>125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126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0" t="s">
        <v>500</v>
      </c>
      <c r="D69" s="160"/>
      <c r="E69" s="161">
        <v>307.73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130</v>
      </c>
      <c r="AH69" s="148">
        <v>5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14</v>
      </c>
      <c r="B70" s="172" t="s">
        <v>201</v>
      </c>
      <c r="C70" s="189" t="s">
        <v>202</v>
      </c>
      <c r="D70" s="173" t="s">
        <v>123</v>
      </c>
      <c r="E70" s="174">
        <v>770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15</v>
      </c>
      <c r="M70" s="176">
        <f>G70*(1+L70/100)</f>
        <v>0</v>
      </c>
      <c r="N70" s="176">
        <v>3.0000000000000001E-5</v>
      </c>
      <c r="O70" s="176">
        <f>ROUND(E70*N70,2)</f>
        <v>0.02</v>
      </c>
      <c r="P70" s="176">
        <v>0</v>
      </c>
      <c r="Q70" s="176">
        <f>ROUND(E70*P70,2)</f>
        <v>0</v>
      </c>
      <c r="R70" s="176"/>
      <c r="S70" s="176" t="s">
        <v>124</v>
      </c>
      <c r="T70" s="177" t="s">
        <v>124</v>
      </c>
      <c r="U70" s="158">
        <v>0</v>
      </c>
      <c r="V70" s="158">
        <f>ROUND(E70*U70,2)</f>
        <v>0</v>
      </c>
      <c r="W70" s="158"/>
      <c r="X70" s="158" t="s">
        <v>203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204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269" t="s">
        <v>205</v>
      </c>
      <c r="D71" s="270"/>
      <c r="E71" s="270"/>
      <c r="F71" s="270"/>
      <c r="G71" s="270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128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8" t="str">
        <f>C71</f>
        <v>V položce jsou zakalkulovány náklady na první pokosení, naložení odpadu a odvezení do 20 km, se složením.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0" t="s">
        <v>501</v>
      </c>
      <c r="D72" s="160"/>
      <c r="E72" s="161">
        <v>154.54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130</v>
      </c>
      <c r="AH72" s="148">
        <v>5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0" t="s">
        <v>502</v>
      </c>
      <c r="D73" s="160"/>
      <c r="E73" s="161">
        <v>615.46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130</v>
      </c>
      <c r="AH73" s="148">
        <v>5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1">
        <v>15</v>
      </c>
      <c r="B74" s="172" t="s">
        <v>208</v>
      </c>
      <c r="C74" s="189" t="s">
        <v>209</v>
      </c>
      <c r="D74" s="173" t="s">
        <v>136</v>
      </c>
      <c r="E74" s="174">
        <v>138.68100000000001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15</v>
      </c>
      <c r="M74" s="176">
        <f>G74*(1+L74/100)</f>
        <v>0</v>
      </c>
      <c r="N74" s="176">
        <v>1.67</v>
      </c>
      <c r="O74" s="176">
        <f>ROUND(E74*N74,2)</f>
        <v>231.6</v>
      </c>
      <c r="P74" s="176">
        <v>0</v>
      </c>
      <c r="Q74" s="176">
        <f>ROUND(E74*P74,2)</f>
        <v>0</v>
      </c>
      <c r="R74" s="176" t="s">
        <v>210</v>
      </c>
      <c r="S74" s="176" t="s">
        <v>124</v>
      </c>
      <c r="T74" s="177" t="s">
        <v>124</v>
      </c>
      <c r="U74" s="158">
        <v>0</v>
      </c>
      <c r="V74" s="158">
        <f>ROUND(E74*U74,2)</f>
        <v>0</v>
      </c>
      <c r="W74" s="158"/>
      <c r="X74" s="158" t="s">
        <v>211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212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69" t="s">
        <v>213</v>
      </c>
      <c r="D75" s="270"/>
      <c r="E75" s="270"/>
      <c r="F75" s="270"/>
      <c r="G75" s="270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128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0" t="s">
        <v>503</v>
      </c>
      <c r="D76" s="160"/>
      <c r="E76" s="161">
        <v>46.362000000000002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130</v>
      </c>
      <c r="AH76" s="148">
        <v>5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0" t="s">
        <v>504</v>
      </c>
      <c r="D77" s="160"/>
      <c r="E77" s="161">
        <v>92.319000000000003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130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16</v>
      </c>
      <c r="B78" s="172" t="s">
        <v>216</v>
      </c>
      <c r="C78" s="189" t="s">
        <v>217</v>
      </c>
      <c r="D78" s="173" t="s">
        <v>218</v>
      </c>
      <c r="E78" s="174">
        <v>532.60330999999996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15</v>
      </c>
      <c r="M78" s="176">
        <f>G78*(1+L78/100)</f>
        <v>0</v>
      </c>
      <c r="N78" s="176">
        <v>1</v>
      </c>
      <c r="O78" s="176">
        <f>ROUND(E78*N78,2)</f>
        <v>532.6</v>
      </c>
      <c r="P78" s="176">
        <v>0</v>
      </c>
      <c r="Q78" s="176">
        <f>ROUND(E78*P78,2)</f>
        <v>0</v>
      </c>
      <c r="R78" s="176" t="s">
        <v>210</v>
      </c>
      <c r="S78" s="176" t="s">
        <v>124</v>
      </c>
      <c r="T78" s="177" t="s">
        <v>124</v>
      </c>
      <c r="U78" s="158">
        <v>0</v>
      </c>
      <c r="V78" s="158">
        <f>ROUND(E78*U78,2)</f>
        <v>0</v>
      </c>
      <c r="W78" s="158"/>
      <c r="X78" s="158" t="s">
        <v>211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212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0" t="s">
        <v>219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130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0" t="s">
        <v>505</v>
      </c>
      <c r="D80" s="160"/>
      <c r="E80" s="161">
        <v>532.60330999999996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130</v>
      </c>
      <c r="AH80" s="148">
        <v>5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119</v>
      </c>
      <c r="B81" s="166" t="s">
        <v>62</v>
      </c>
      <c r="C81" s="188" t="s">
        <v>63</v>
      </c>
      <c r="D81" s="167"/>
      <c r="E81" s="168"/>
      <c r="F81" s="169"/>
      <c r="G81" s="169">
        <f>SUMIF(AG82:AG84,"&lt;&gt;NOR",G82:G84)</f>
        <v>0</v>
      </c>
      <c r="H81" s="169"/>
      <c r="I81" s="169">
        <f>SUM(I82:I84)</f>
        <v>0</v>
      </c>
      <c r="J81" s="169"/>
      <c r="K81" s="169">
        <f>SUM(K82:K84)</f>
        <v>0</v>
      </c>
      <c r="L81" s="169"/>
      <c r="M81" s="169">
        <f>SUM(M82:M84)</f>
        <v>0</v>
      </c>
      <c r="N81" s="169"/>
      <c r="O81" s="169">
        <f>SUM(O82:O84)</f>
        <v>0.08</v>
      </c>
      <c r="P81" s="169"/>
      <c r="Q81" s="169">
        <f>SUM(Q82:Q84)</f>
        <v>0</v>
      </c>
      <c r="R81" s="169"/>
      <c r="S81" s="169"/>
      <c r="T81" s="170"/>
      <c r="U81" s="164"/>
      <c r="V81" s="164">
        <f>SUM(V82:V84)</f>
        <v>3.33</v>
      </c>
      <c r="W81" s="164"/>
      <c r="X81" s="164"/>
      <c r="AG81" t="s">
        <v>120</v>
      </c>
    </row>
    <row r="82" spans="1:60" outlineLevel="1" x14ac:dyDescent="0.2">
      <c r="A82" s="171">
        <v>17</v>
      </c>
      <c r="B82" s="172" t="s">
        <v>506</v>
      </c>
      <c r="C82" s="189" t="s">
        <v>507</v>
      </c>
      <c r="D82" s="173" t="s">
        <v>123</v>
      </c>
      <c r="E82" s="174">
        <v>12.8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15</v>
      </c>
      <c r="M82" s="176">
        <f>G82*(1+L82/100)</f>
        <v>0</v>
      </c>
      <c r="N82" s="176">
        <v>6.3499999999999997E-3</v>
      </c>
      <c r="O82" s="176">
        <f>ROUND(E82*N82,2)</f>
        <v>0.08</v>
      </c>
      <c r="P82" s="176">
        <v>0</v>
      </c>
      <c r="Q82" s="176">
        <f>ROUND(E82*P82,2)</f>
        <v>0</v>
      </c>
      <c r="R82" s="176"/>
      <c r="S82" s="176" t="s">
        <v>124</v>
      </c>
      <c r="T82" s="177" t="s">
        <v>124</v>
      </c>
      <c r="U82" s="158">
        <v>0.26</v>
      </c>
      <c r="V82" s="158">
        <f>ROUND(E82*U82,2)</f>
        <v>3.33</v>
      </c>
      <c r="W82" s="158"/>
      <c r="X82" s="158" t="s">
        <v>125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126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0" t="s">
        <v>223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130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0" t="s">
        <v>508</v>
      </c>
      <c r="D84" s="160"/>
      <c r="E84" s="161">
        <v>12.8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130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5.5" x14ac:dyDescent="0.2">
      <c r="A85" s="165" t="s">
        <v>119</v>
      </c>
      <c r="B85" s="166" t="s">
        <v>64</v>
      </c>
      <c r="C85" s="188" t="s">
        <v>65</v>
      </c>
      <c r="D85" s="167"/>
      <c r="E85" s="168"/>
      <c r="F85" s="169"/>
      <c r="G85" s="169">
        <f>SUMIF(AG86:AG93,"&lt;&gt;NOR",G86:G93)</f>
        <v>0</v>
      </c>
      <c r="H85" s="169"/>
      <c r="I85" s="169">
        <f>SUM(I86:I93)</f>
        <v>0</v>
      </c>
      <c r="J85" s="169"/>
      <c r="K85" s="169">
        <f>SUM(K86:K93)</f>
        <v>0</v>
      </c>
      <c r="L85" s="169"/>
      <c r="M85" s="169">
        <f>SUM(M86:M93)</f>
        <v>0</v>
      </c>
      <c r="N85" s="169"/>
      <c r="O85" s="169">
        <f>SUM(O86:O93)</f>
        <v>0</v>
      </c>
      <c r="P85" s="169"/>
      <c r="Q85" s="169">
        <f>SUM(Q86:Q93)</f>
        <v>0</v>
      </c>
      <c r="R85" s="169"/>
      <c r="S85" s="169"/>
      <c r="T85" s="170"/>
      <c r="U85" s="164"/>
      <c r="V85" s="164">
        <f>SUM(V86:V93)</f>
        <v>64</v>
      </c>
      <c r="W85" s="164"/>
      <c r="X85" s="164"/>
      <c r="AG85" t="s">
        <v>120</v>
      </c>
    </row>
    <row r="86" spans="1:60" outlineLevel="1" x14ac:dyDescent="0.2">
      <c r="A86" s="171">
        <v>18</v>
      </c>
      <c r="B86" s="172" t="s">
        <v>229</v>
      </c>
      <c r="C86" s="189" t="s">
        <v>230</v>
      </c>
      <c r="D86" s="173" t="s">
        <v>231</v>
      </c>
      <c r="E86" s="174">
        <v>48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15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 t="s">
        <v>232</v>
      </c>
      <c r="S86" s="176" t="s">
        <v>124</v>
      </c>
      <c r="T86" s="177" t="s">
        <v>124</v>
      </c>
      <c r="U86" s="158">
        <v>1</v>
      </c>
      <c r="V86" s="158">
        <f>ROUND(E86*U86,2)</f>
        <v>48</v>
      </c>
      <c r="W86" s="158"/>
      <c r="X86" s="158" t="s">
        <v>233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234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269" t="s">
        <v>235</v>
      </c>
      <c r="D87" s="270"/>
      <c r="E87" s="270"/>
      <c r="F87" s="270"/>
      <c r="G87" s="270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128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0" t="s">
        <v>236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130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0" t="s">
        <v>509</v>
      </c>
      <c r="D89" s="160"/>
      <c r="E89" s="161">
        <v>48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130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1">
        <v>19</v>
      </c>
      <c r="B90" s="172" t="s">
        <v>229</v>
      </c>
      <c r="C90" s="189" t="s">
        <v>230</v>
      </c>
      <c r="D90" s="173" t="s">
        <v>231</v>
      </c>
      <c r="E90" s="174">
        <v>16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15</v>
      </c>
      <c r="M90" s="176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6" t="s">
        <v>232</v>
      </c>
      <c r="S90" s="176" t="s">
        <v>124</v>
      </c>
      <c r="T90" s="177" t="s">
        <v>124</v>
      </c>
      <c r="U90" s="158">
        <v>1</v>
      </c>
      <c r="V90" s="158">
        <f>ROUND(E90*U90,2)</f>
        <v>16</v>
      </c>
      <c r="W90" s="158"/>
      <c r="X90" s="158" t="s">
        <v>233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234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69" t="s">
        <v>238</v>
      </c>
      <c r="D91" s="270"/>
      <c r="E91" s="270"/>
      <c r="F91" s="270"/>
      <c r="G91" s="270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128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0" t="s">
        <v>236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130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0" t="s">
        <v>510</v>
      </c>
      <c r="D93" s="160"/>
      <c r="E93" s="161">
        <v>16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130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5" t="s">
        <v>119</v>
      </c>
      <c r="B94" s="166" t="s">
        <v>66</v>
      </c>
      <c r="C94" s="188" t="s">
        <v>67</v>
      </c>
      <c r="D94" s="167"/>
      <c r="E94" s="168"/>
      <c r="F94" s="169"/>
      <c r="G94" s="169">
        <f>SUMIF(AG95:AG143,"&lt;&gt;NOR",G95:G143)</f>
        <v>0</v>
      </c>
      <c r="H94" s="169"/>
      <c r="I94" s="169">
        <f>SUM(I95:I143)</f>
        <v>0</v>
      </c>
      <c r="J94" s="169"/>
      <c r="K94" s="169">
        <f>SUM(K95:K143)</f>
        <v>0</v>
      </c>
      <c r="L94" s="169"/>
      <c r="M94" s="169">
        <f>SUM(M95:M143)</f>
        <v>0</v>
      </c>
      <c r="N94" s="169"/>
      <c r="O94" s="169">
        <f>SUM(O95:O143)</f>
        <v>0.12000000000000001</v>
      </c>
      <c r="P94" s="169"/>
      <c r="Q94" s="169">
        <f>SUM(Q95:Q143)</f>
        <v>80.489999999999981</v>
      </c>
      <c r="R94" s="169"/>
      <c r="S94" s="169"/>
      <c r="T94" s="170"/>
      <c r="U94" s="164"/>
      <c r="V94" s="164">
        <f>SUM(V95:V143)</f>
        <v>171.38</v>
      </c>
      <c r="W94" s="164"/>
      <c r="X94" s="164"/>
      <c r="AG94" t="s">
        <v>120</v>
      </c>
    </row>
    <row r="95" spans="1:60" outlineLevel="1" x14ac:dyDescent="0.2">
      <c r="A95" s="171">
        <v>20</v>
      </c>
      <c r="B95" s="172" t="s">
        <v>240</v>
      </c>
      <c r="C95" s="189" t="s">
        <v>241</v>
      </c>
      <c r="D95" s="173" t="s">
        <v>136</v>
      </c>
      <c r="E95" s="174">
        <v>24.260999999999999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15</v>
      </c>
      <c r="M95" s="176">
        <f>G95*(1+L95/100)</f>
        <v>0</v>
      </c>
      <c r="N95" s="176">
        <v>1.2800000000000001E-3</v>
      </c>
      <c r="O95" s="176">
        <f>ROUND(E95*N95,2)</f>
        <v>0.03</v>
      </c>
      <c r="P95" s="176">
        <v>1.8</v>
      </c>
      <c r="Q95" s="176">
        <f>ROUND(E95*P95,2)</f>
        <v>43.67</v>
      </c>
      <c r="R95" s="176"/>
      <c r="S95" s="176" t="s">
        <v>124</v>
      </c>
      <c r="T95" s="177" t="s">
        <v>124</v>
      </c>
      <c r="U95" s="158">
        <v>1.52</v>
      </c>
      <c r="V95" s="158">
        <f>ROUND(E95*U95,2)</f>
        <v>36.880000000000003</v>
      </c>
      <c r="W95" s="158"/>
      <c r="X95" s="158" t="s">
        <v>125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0" t="s">
        <v>242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130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0" t="s">
        <v>511</v>
      </c>
      <c r="D97" s="160"/>
      <c r="E97" s="161">
        <v>1.1160000000000001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8"/>
      <c r="Z97" s="148"/>
      <c r="AA97" s="148"/>
      <c r="AB97" s="148"/>
      <c r="AC97" s="148"/>
      <c r="AD97" s="148"/>
      <c r="AE97" s="148"/>
      <c r="AF97" s="148"/>
      <c r="AG97" s="148" t="s">
        <v>130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90" t="s">
        <v>512</v>
      </c>
      <c r="D98" s="160"/>
      <c r="E98" s="161">
        <v>0.27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130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0" t="s">
        <v>513</v>
      </c>
      <c r="D99" s="160"/>
      <c r="E99" s="161">
        <v>12.581250000000001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130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0" t="s">
        <v>514</v>
      </c>
      <c r="D100" s="160"/>
      <c r="E100" s="161">
        <v>10.293749999999999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130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1">
        <v>21</v>
      </c>
      <c r="B101" s="172" t="s">
        <v>246</v>
      </c>
      <c r="C101" s="189" t="s">
        <v>247</v>
      </c>
      <c r="D101" s="173" t="s">
        <v>136</v>
      </c>
      <c r="E101" s="174">
        <v>3.24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15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1.671</v>
      </c>
      <c r="Q101" s="176">
        <f>ROUND(E101*P101,2)</f>
        <v>5.41</v>
      </c>
      <c r="R101" s="176"/>
      <c r="S101" s="176" t="s">
        <v>124</v>
      </c>
      <c r="T101" s="177" t="s">
        <v>124</v>
      </c>
      <c r="U101" s="158">
        <v>2.79</v>
      </c>
      <c r="V101" s="158">
        <f>ROUND(E101*U101,2)</f>
        <v>9.0399999999999991</v>
      </c>
      <c r="W101" s="158"/>
      <c r="X101" s="158" t="s">
        <v>125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126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0" t="s">
        <v>515</v>
      </c>
      <c r="D102" s="160"/>
      <c r="E102" s="161">
        <v>3.24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1">
        <v>22</v>
      </c>
      <c r="B103" s="172" t="s">
        <v>250</v>
      </c>
      <c r="C103" s="189" t="s">
        <v>251</v>
      </c>
      <c r="D103" s="173" t="s">
        <v>123</v>
      </c>
      <c r="E103" s="174">
        <v>112.5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15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0.02</v>
      </c>
      <c r="Q103" s="176">
        <f>ROUND(E103*P103,2)</f>
        <v>2.25</v>
      </c>
      <c r="R103" s="176"/>
      <c r="S103" s="176" t="s">
        <v>124</v>
      </c>
      <c r="T103" s="177" t="s">
        <v>124</v>
      </c>
      <c r="U103" s="158">
        <v>0.15</v>
      </c>
      <c r="V103" s="158">
        <f>ROUND(E103*U103,2)</f>
        <v>16.88</v>
      </c>
      <c r="W103" s="158"/>
      <c r="X103" s="158" t="s">
        <v>125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126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0" t="s">
        <v>516</v>
      </c>
      <c r="D104" s="160"/>
      <c r="E104" s="161">
        <v>66.2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0" t="s">
        <v>517</v>
      </c>
      <c r="D105" s="160"/>
      <c r="E105" s="161">
        <v>46.3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130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1">
        <v>23</v>
      </c>
      <c r="B106" s="172" t="s">
        <v>256</v>
      </c>
      <c r="C106" s="189" t="s">
        <v>257</v>
      </c>
      <c r="D106" s="173" t="s">
        <v>136</v>
      </c>
      <c r="E106" s="174">
        <v>15.8545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15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1.4</v>
      </c>
      <c r="Q106" s="176">
        <f>ROUND(E106*P106,2)</f>
        <v>22.2</v>
      </c>
      <c r="R106" s="176"/>
      <c r="S106" s="176" t="s">
        <v>124</v>
      </c>
      <c r="T106" s="177" t="s">
        <v>124</v>
      </c>
      <c r="U106" s="158">
        <v>1.26</v>
      </c>
      <c r="V106" s="158">
        <f>ROUND(E106*U106,2)</f>
        <v>19.98</v>
      </c>
      <c r="W106" s="158"/>
      <c r="X106" s="158" t="s">
        <v>125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126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0" t="s">
        <v>518</v>
      </c>
      <c r="D107" s="160"/>
      <c r="E107" s="161">
        <v>15.8545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1">
        <v>24</v>
      </c>
      <c r="B108" s="172" t="s">
        <v>260</v>
      </c>
      <c r="C108" s="189" t="s">
        <v>261</v>
      </c>
      <c r="D108" s="173" t="s">
        <v>262</v>
      </c>
      <c r="E108" s="174">
        <v>158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15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124</v>
      </c>
      <c r="T108" s="177" t="s">
        <v>124</v>
      </c>
      <c r="U108" s="158">
        <v>0.03</v>
      </c>
      <c r="V108" s="158">
        <f>ROUND(E108*U108,2)</f>
        <v>4.74</v>
      </c>
      <c r="W108" s="158"/>
      <c r="X108" s="158" t="s">
        <v>125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126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0" t="s">
        <v>519</v>
      </c>
      <c r="D109" s="160"/>
      <c r="E109" s="161">
        <v>158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1">
        <v>25</v>
      </c>
      <c r="B110" s="172" t="s">
        <v>264</v>
      </c>
      <c r="C110" s="189" t="s">
        <v>265</v>
      </c>
      <c r="D110" s="173" t="s">
        <v>262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15</v>
      </c>
      <c r="M110" s="176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124</v>
      </c>
      <c r="T110" s="177" t="s">
        <v>124</v>
      </c>
      <c r="U110" s="158">
        <v>0.05</v>
      </c>
      <c r="V110" s="158">
        <f>ROUND(E110*U110,2)</f>
        <v>1.2</v>
      </c>
      <c r="W110" s="158"/>
      <c r="X110" s="158" t="s">
        <v>125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126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0" t="s">
        <v>520</v>
      </c>
      <c r="D111" s="160"/>
      <c r="E111" s="161">
        <v>24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1">
        <v>26</v>
      </c>
      <c r="B112" s="172" t="s">
        <v>267</v>
      </c>
      <c r="C112" s="189" t="s">
        <v>268</v>
      </c>
      <c r="D112" s="173" t="s">
        <v>123</v>
      </c>
      <c r="E112" s="174">
        <v>1.44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15</v>
      </c>
      <c r="M112" s="176">
        <f>G112*(1+L112/100)</f>
        <v>0</v>
      </c>
      <c r="N112" s="176">
        <v>2.1900000000000001E-3</v>
      </c>
      <c r="O112" s="176">
        <f>ROUND(E112*N112,2)</f>
        <v>0</v>
      </c>
      <c r="P112" s="176">
        <v>4.1000000000000002E-2</v>
      </c>
      <c r="Q112" s="176">
        <f>ROUND(E112*P112,2)</f>
        <v>0.06</v>
      </c>
      <c r="R112" s="176"/>
      <c r="S112" s="176" t="s">
        <v>124</v>
      </c>
      <c r="T112" s="177" t="s">
        <v>124</v>
      </c>
      <c r="U112" s="158">
        <v>0.52</v>
      </c>
      <c r="V112" s="158">
        <f>ROUND(E112*U112,2)</f>
        <v>0.75</v>
      </c>
      <c r="W112" s="158"/>
      <c r="X112" s="158" t="s">
        <v>125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126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0" t="s">
        <v>521</v>
      </c>
      <c r="D113" s="160"/>
      <c r="E113" s="161">
        <v>1.44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1">
        <v>27</v>
      </c>
      <c r="B114" s="172" t="s">
        <v>270</v>
      </c>
      <c r="C114" s="189" t="s">
        <v>271</v>
      </c>
      <c r="D114" s="173" t="s">
        <v>123</v>
      </c>
      <c r="E114" s="174">
        <v>4.625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15</v>
      </c>
      <c r="M114" s="176">
        <f>G114*(1+L114/100)</f>
        <v>0</v>
      </c>
      <c r="N114" s="176">
        <v>2.1900000000000001E-3</v>
      </c>
      <c r="O114" s="176">
        <f>ROUND(E114*N114,2)</f>
        <v>0.01</v>
      </c>
      <c r="P114" s="176">
        <v>7.4999999999999997E-2</v>
      </c>
      <c r="Q114" s="176">
        <f>ROUND(E114*P114,2)</f>
        <v>0.35</v>
      </c>
      <c r="R114" s="176"/>
      <c r="S114" s="176" t="s">
        <v>124</v>
      </c>
      <c r="T114" s="177" t="s">
        <v>124</v>
      </c>
      <c r="U114" s="158">
        <v>0.96</v>
      </c>
      <c r="V114" s="158">
        <f>ROUND(E114*U114,2)</f>
        <v>4.4400000000000004</v>
      </c>
      <c r="W114" s="158"/>
      <c r="X114" s="158" t="s">
        <v>125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126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0" t="s">
        <v>522</v>
      </c>
      <c r="D115" s="160"/>
      <c r="E115" s="161">
        <v>1.38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0" t="s">
        <v>523</v>
      </c>
      <c r="D116" s="160"/>
      <c r="E116" s="161">
        <v>0.46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0" t="s">
        <v>524</v>
      </c>
      <c r="D117" s="160"/>
      <c r="E117" s="161">
        <v>0.57750000000000001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130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0" t="s">
        <v>525</v>
      </c>
      <c r="D118" s="160"/>
      <c r="E118" s="161">
        <v>1.4950000000000001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0" t="s">
        <v>526</v>
      </c>
      <c r="D119" s="160"/>
      <c r="E119" s="161">
        <v>0.71250000000000002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1">
        <v>28</v>
      </c>
      <c r="B120" s="172" t="s">
        <v>274</v>
      </c>
      <c r="C120" s="189" t="s">
        <v>275</v>
      </c>
      <c r="D120" s="173" t="s">
        <v>123</v>
      </c>
      <c r="E120" s="174">
        <v>29.3675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15</v>
      </c>
      <c r="M120" s="176">
        <f>G120*(1+L120/100)</f>
        <v>0</v>
      </c>
      <c r="N120" s="176">
        <v>1E-3</v>
      </c>
      <c r="O120" s="176">
        <f>ROUND(E120*N120,2)</f>
        <v>0.03</v>
      </c>
      <c r="P120" s="176">
        <v>6.2E-2</v>
      </c>
      <c r="Q120" s="176">
        <f>ROUND(E120*P120,2)</f>
        <v>1.82</v>
      </c>
      <c r="R120" s="176"/>
      <c r="S120" s="176" t="s">
        <v>124</v>
      </c>
      <c r="T120" s="177" t="s">
        <v>124</v>
      </c>
      <c r="U120" s="158">
        <v>0.61</v>
      </c>
      <c r="V120" s="158">
        <f>ROUND(E120*U120,2)</f>
        <v>17.91</v>
      </c>
      <c r="W120" s="158"/>
      <c r="X120" s="158" t="s">
        <v>125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126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0" t="s">
        <v>527</v>
      </c>
      <c r="D121" s="160"/>
      <c r="E121" s="161">
        <v>26.6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0" t="s">
        <v>528</v>
      </c>
      <c r="D122" s="160"/>
      <c r="E122" s="161">
        <v>1.4550000000000001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130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0" t="s">
        <v>529</v>
      </c>
      <c r="D123" s="160"/>
      <c r="E123" s="161">
        <v>1.3125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1">
        <v>29</v>
      </c>
      <c r="B124" s="172" t="s">
        <v>287</v>
      </c>
      <c r="C124" s="189" t="s">
        <v>288</v>
      </c>
      <c r="D124" s="173" t="s">
        <v>123</v>
      </c>
      <c r="E124" s="174">
        <v>24.87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15</v>
      </c>
      <c r="M124" s="176">
        <f>G124*(1+L124/100)</f>
        <v>0</v>
      </c>
      <c r="N124" s="176">
        <v>1.17E-3</v>
      </c>
      <c r="O124" s="176">
        <f>ROUND(E124*N124,2)</f>
        <v>0.03</v>
      </c>
      <c r="P124" s="176">
        <v>7.5999999999999998E-2</v>
      </c>
      <c r="Q124" s="176">
        <f>ROUND(E124*P124,2)</f>
        <v>1.89</v>
      </c>
      <c r="R124" s="176"/>
      <c r="S124" s="176" t="s">
        <v>124</v>
      </c>
      <c r="T124" s="177" t="s">
        <v>124</v>
      </c>
      <c r="U124" s="158">
        <v>0.94</v>
      </c>
      <c r="V124" s="158">
        <f>ROUND(E124*U124,2)</f>
        <v>23.38</v>
      </c>
      <c r="W124" s="158"/>
      <c r="X124" s="158" t="s">
        <v>125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0" t="s">
        <v>530</v>
      </c>
      <c r="D125" s="160"/>
      <c r="E125" s="161">
        <v>8.16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0" t="s">
        <v>531</v>
      </c>
      <c r="D126" s="160"/>
      <c r="E126" s="161">
        <v>5.125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0" t="s">
        <v>532</v>
      </c>
      <c r="D127" s="160"/>
      <c r="E127" s="161">
        <v>3.3849999999999998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0" t="s">
        <v>533</v>
      </c>
      <c r="D128" s="160"/>
      <c r="E128" s="161">
        <v>6.56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0" t="s">
        <v>534</v>
      </c>
      <c r="D129" s="160"/>
      <c r="E129" s="161">
        <v>1.64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1">
        <v>30</v>
      </c>
      <c r="B130" s="172" t="s">
        <v>294</v>
      </c>
      <c r="C130" s="189" t="s">
        <v>295</v>
      </c>
      <c r="D130" s="173" t="s">
        <v>123</v>
      </c>
      <c r="E130" s="174">
        <v>16.7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15</v>
      </c>
      <c r="M130" s="176">
        <f>G130*(1+L130/100)</f>
        <v>0</v>
      </c>
      <c r="N130" s="176">
        <v>1E-3</v>
      </c>
      <c r="O130" s="176">
        <f>ROUND(E130*N130,2)</f>
        <v>0.02</v>
      </c>
      <c r="P130" s="176">
        <v>6.3E-2</v>
      </c>
      <c r="Q130" s="176">
        <f>ROUND(E130*P130,2)</f>
        <v>1.05</v>
      </c>
      <c r="R130" s="176"/>
      <c r="S130" s="176" t="s">
        <v>124</v>
      </c>
      <c r="T130" s="177" t="s">
        <v>124</v>
      </c>
      <c r="U130" s="158">
        <v>0.72</v>
      </c>
      <c r="V130" s="158">
        <f>ROUND(E130*U130,2)</f>
        <v>12.02</v>
      </c>
      <c r="W130" s="158"/>
      <c r="X130" s="158" t="s">
        <v>125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126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0" t="s">
        <v>535</v>
      </c>
      <c r="D131" s="160"/>
      <c r="E131" s="161">
        <v>2.1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0" t="s">
        <v>536</v>
      </c>
      <c r="D132" s="160"/>
      <c r="E132" s="161">
        <v>14.6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1">
        <v>31</v>
      </c>
      <c r="B133" s="172" t="s">
        <v>302</v>
      </c>
      <c r="C133" s="189" t="s">
        <v>303</v>
      </c>
      <c r="D133" s="173" t="s">
        <v>304</v>
      </c>
      <c r="E133" s="174">
        <v>22.1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15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1.507E-2</v>
      </c>
      <c r="Q133" s="176">
        <f>ROUND(E133*P133,2)</f>
        <v>0.33</v>
      </c>
      <c r="R133" s="176"/>
      <c r="S133" s="176" t="s">
        <v>124</v>
      </c>
      <c r="T133" s="177" t="s">
        <v>124</v>
      </c>
      <c r="U133" s="158">
        <v>0.11</v>
      </c>
      <c r="V133" s="158">
        <f>ROUND(E133*U133,2)</f>
        <v>2.4300000000000002</v>
      </c>
      <c r="W133" s="158"/>
      <c r="X133" s="158" t="s">
        <v>125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126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0" t="s">
        <v>537</v>
      </c>
      <c r="D134" s="160"/>
      <c r="E134" s="161">
        <v>18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130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0" t="s">
        <v>538</v>
      </c>
      <c r="D135" s="160"/>
      <c r="E135" s="161">
        <v>2.0499999999999998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0" t="s">
        <v>539</v>
      </c>
      <c r="D136" s="160"/>
      <c r="E136" s="161">
        <v>2.0499999999999998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130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1">
        <v>32</v>
      </c>
      <c r="B137" s="172" t="s">
        <v>308</v>
      </c>
      <c r="C137" s="189" t="s">
        <v>309</v>
      </c>
      <c r="D137" s="173" t="s">
        <v>304</v>
      </c>
      <c r="E137" s="174">
        <v>39.5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15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3.6999999999999998E-2</v>
      </c>
      <c r="Q137" s="176">
        <f>ROUND(E137*P137,2)</f>
        <v>1.46</v>
      </c>
      <c r="R137" s="176"/>
      <c r="S137" s="176" t="s">
        <v>124</v>
      </c>
      <c r="T137" s="177" t="s">
        <v>124</v>
      </c>
      <c r="U137" s="158">
        <v>0.55000000000000004</v>
      </c>
      <c r="V137" s="158">
        <f>ROUND(E137*U137,2)</f>
        <v>21.73</v>
      </c>
      <c r="W137" s="158"/>
      <c r="X137" s="158" t="s">
        <v>125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126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0" t="s">
        <v>540</v>
      </c>
      <c r="D138" s="160"/>
      <c r="E138" s="161">
        <v>8.5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130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0" t="s">
        <v>541</v>
      </c>
      <c r="D139" s="160"/>
      <c r="E139" s="161">
        <v>15.6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0" t="s">
        <v>542</v>
      </c>
      <c r="D140" s="160"/>
      <c r="E140" s="161">
        <v>15.4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130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1">
        <v>33</v>
      </c>
      <c r="B141" s="172" t="s">
        <v>311</v>
      </c>
      <c r="C141" s="189" t="s">
        <v>312</v>
      </c>
      <c r="D141" s="173" t="s">
        <v>304</v>
      </c>
      <c r="E141" s="174">
        <v>20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15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198</v>
      </c>
      <c r="T141" s="177" t="s">
        <v>199</v>
      </c>
      <c r="U141" s="158">
        <v>0</v>
      </c>
      <c r="V141" s="158">
        <f>ROUND(E141*U141,2)</f>
        <v>0</v>
      </c>
      <c r="W141" s="158"/>
      <c r="X141" s="158" t="s">
        <v>125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126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0" t="s">
        <v>543</v>
      </c>
      <c r="D142" s="160"/>
      <c r="E142" s="161">
        <v>20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130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9">
        <v>34</v>
      </c>
      <c r="B143" s="180" t="s">
        <v>314</v>
      </c>
      <c r="C143" s="192" t="s">
        <v>315</v>
      </c>
      <c r="D143" s="181" t="s">
        <v>262</v>
      </c>
      <c r="E143" s="182">
        <v>4</v>
      </c>
      <c r="F143" s="183"/>
      <c r="G143" s="184">
        <f>ROUND(E143*F143,2)</f>
        <v>0</v>
      </c>
      <c r="H143" s="183"/>
      <c r="I143" s="184">
        <f>ROUND(E143*H143,2)</f>
        <v>0</v>
      </c>
      <c r="J143" s="183"/>
      <c r="K143" s="184">
        <f>ROUND(E143*J143,2)</f>
        <v>0</v>
      </c>
      <c r="L143" s="184">
        <v>15</v>
      </c>
      <c r="M143" s="184">
        <f>G143*(1+L143/100)</f>
        <v>0</v>
      </c>
      <c r="N143" s="184">
        <v>0</v>
      </c>
      <c r="O143" s="184">
        <f>ROUND(E143*N143,2)</f>
        <v>0</v>
      </c>
      <c r="P143" s="184">
        <v>0</v>
      </c>
      <c r="Q143" s="184">
        <f>ROUND(E143*P143,2)</f>
        <v>0</v>
      </c>
      <c r="R143" s="184"/>
      <c r="S143" s="184" t="s">
        <v>198</v>
      </c>
      <c r="T143" s="185" t="s">
        <v>199</v>
      </c>
      <c r="U143" s="158">
        <v>0</v>
      </c>
      <c r="V143" s="158">
        <f>ROUND(E143*U143,2)</f>
        <v>0</v>
      </c>
      <c r="W143" s="158"/>
      <c r="X143" s="158" t="s">
        <v>125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126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5" t="s">
        <v>119</v>
      </c>
      <c r="B144" s="166" t="s">
        <v>68</v>
      </c>
      <c r="C144" s="188" t="s">
        <v>69</v>
      </c>
      <c r="D144" s="167"/>
      <c r="E144" s="168"/>
      <c r="F144" s="169"/>
      <c r="G144" s="169">
        <f>SUMIF(AG145:AG181,"&lt;&gt;NOR",G145:G181)</f>
        <v>0</v>
      </c>
      <c r="H144" s="169"/>
      <c r="I144" s="169">
        <f>SUM(I145:I181)</f>
        <v>0</v>
      </c>
      <c r="J144" s="169"/>
      <c r="K144" s="169">
        <f>SUM(K145:K181)</f>
        <v>0</v>
      </c>
      <c r="L144" s="169"/>
      <c r="M144" s="169">
        <f>SUM(M145:M181)</f>
        <v>0</v>
      </c>
      <c r="N144" s="169"/>
      <c r="O144" s="169">
        <f>SUM(O145:O181)</f>
        <v>0.74</v>
      </c>
      <c r="P144" s="169"/>
      <c r="Q144" s="169">
        <f>SUM(Q145:Q181)</f>
        <v>1102.8600000000001</v>
      </c>
      <c r="R144" s="169"/>
      <c r="S144" s="169"/>
      <c r="T144" s="170"/>
      <c r="U144" s="164"/>
      <c r="V144" s="164">
        <f>SUM(V145:V181)</f>
        <v>1864.6699999999998</v>
      </c>
      <c r="W144" s="164"/>
      <c r="X144" s="164"/>
      <c r="AG144" t="s">
        <v>120</v>
      </c>
    </row>
    <row r="145" spans="1:60" ht="22.5" outlineLevel="1" x14ac:dyDescent="0.2">
      <c r="A145" s="171">
        <v>35</v>
      </c>
      <c r="B145" s="172" t="s">
        <v>328</v>
      </c>
      <c r="C145" s="189" t="s">
        <v>329</v>
      </c>
      <c r="D145" s="173" t="s">
        <v>136</v>
      </c>
      <c r="E145" s="174">
        <v>51.607599999999998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15</v>
      </c>
      <c r="M145" s="176">
        <f>G145*(1+L145/100)</f>
        <v>0</v>
      </c>
      <c r="N145" s="176">
        <v>2.3700000000000001E-3</v>
      </c>
      <c r="O145" s="176">
        <f>ROUND(E145*N145,2)</f>
        <v>0.12</v>
      </c>
      <c r="P145" s="176">
        <v>1.8049999999999999</v>
      </c>
      <c r="Q145" s="176">
        <f>ROUND(E145*P145,2)</f>
        <v>93.15</v>
      </c>
      <c r="R145" s="176"/>
      <c r="S145" s="176" t="s">
        <v>124</v>
      </c>
      <c r="T145" s="177" t="s">
        <v>124</v>
      </c>
      <c r="U145" s="158">
        <v>1.76</v>
      </c>
      <c r="V145" s="158">
        <f>ROUND(E145*U145,2)</f>
        <v>90.83</v>
      </c>
      <c r="W145" s="158"/>
      <c r="X145" s="158" t="s">
        <v>125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126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0" t="s">
        <v>330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130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0" t="s">
        <v>544</v>
      </c>
      <c r="D147" s="160"/>
      <c r="E147" s="161">
        <v>1.88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130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0" t="s">
        <v>545</v>
      </c>
      <c r="D148" s="160"/>
      <c r="E148" s="161">
        <v>-0.57399999999999995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130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0" t="s">
        <v>546</v>
      </c>
      <c r="D149" s="160"/>
      <c r="E149" s="161">
        <v>36.303750000000001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0" t="s">
        <v>547</v>
      </c>
      <c r="D150" s="160"/>
      <c r="E150" s="161">
        <v>11.48175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130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0" t="s">
        <v>548</v>
      </c>
      <c r="D151" s="160"/>
      <c r="E151" s="161">
        <v>5.0039999999999996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0" t="s">
        <v>549</v>
      </c>
      <c r="D152" s="160"/>
      <c r="E152" s="161">
        <v>1.536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0" t="s">
        <v>550</v>
      </c>
      <c r="D153" s="160"/>
      <c r="E153" s="161">
        <v>-1.5075000000000001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130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0" t="s">
        <v>551</v>
      </c>
      <c r="D154" s="160"/>
      <c r="E154" s="161">
        <v>-1.6379999999999999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130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0" t="s">
        <v>552</v>
      </c>
      <c r="D155" s="160"/>
      <c r="E155" s="161">
        <v>-0.87839999999999996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1">
        <v>36</v>
      </c>
      <c r="B156" s="172" t="s">
        <v>341</v>
      </c>
      <c r="C156" s="189" t="s">
        <v>342</v>
      </c>
      <c r="D156" s="173" t="s">
        <v>136</v>
      </c>
      <c r="E156" s="174">
        <v>91.264129999999994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15</v>
      </c>
      <c r="M156" s="176">
        <f>G156*(1+L156/100)</f>
        <v>0</v>
      </c>
      <c r="N156" s="176">
        <v>6.7400000000000003E-3</v>
      </c>
      <c r="O156" s="176">
        <f>ROUND(E156*N156,2)</f>
        <v>0.62</v>
      </c>
      <c r="P156" s="176">
        <v>2.41</v>
      </c>
      <c r="Q156" s="176">
        <f>ROUND(E156*P156,2)</f>
        <v>219.95</v>
      </c>
      <c r="R156" s="176"/>
      <c r="S156" s="176" t="s">
        <v>124</v>
      </c>
      <c r="T156" s="177" t="s">
        <v>124</v>
      </c>
      <c r="U156" s="158">
        <v>12.12</v>
      </c>
      <c r="V156" s="158">
        <f>ROUND(E156*U156,2)</f>
        <v>1106.1199999999999</v>
      </c>
      <c r="W156" s="158"/>
      <c r="X156" s="158" t="s">
        <v>125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126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0" t="s">
        <v>330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0" t="s">
        <v>343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130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0" t="s">
        <v>553</v>
      </c>
      <c r="D159" s="160"/>
      <c r="E159" s="161">
        <v>22.357500000000002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130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0" t="s">
        <v>554</v>
      </c>
      <c r="D160" s="160"/>
      <c r="E160" s="161">
        <v>11.47988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130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0" t="s">
        <v>555</v>
      </c>
      <c r="D161" s="160"/>
      <c r="E161" s="161">
        <v>3.5819999999999999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130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90" t="s">
        <v>556</v>
      </c>
      <c r="D162" s="160"/>
      <c r="E162" s="161">
        <v>16.434000000000001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130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0" t="s">
        <v>179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130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0" t="s">
        <v>353</v>
      </c>
      <c r="D164" s="160"/>
      <c r="E164" s="161">
        <v>5.2640000000000002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130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0" t="s">
        <v>354</v>
      </c>
      <c r="D165" s="160"/>
      <c r="E165" s="161">
        <v>6.3419999999999996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0" t="s">
        <v>557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130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0" t="s">
        <v>558</v>
      </c>
      <c r="D167" s="160"/>
      <c r="E167" s="161">
        <v>0.19600000000000001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130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0" t="s">
        <v>559</v>
      </c>
      <c r="D168" s="160"/>
      <c r="E168" s="161">
        <v>0.69299999999999995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130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0" t="s">
        <v>355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0" t="s">
        <v>560</v>
      </c>
      <c r="D170" s="160"/>
      <c r="E170" s="161">
        <v>23.781749999999999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130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0" t="s">
        <v>358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130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0" t="s">
        <v>561</v>
      </c>
      <c r="D172" s="160"/>
      <c r="E172" s="161">
        <v>1.1339999999999999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130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1">
        <v>37</v>
      </c>
      <c r="B173" s="172" t="s">
        <v>562</v>
      </c>
      <c r="C173" s="189" t="s">
        <v>563</v>
      </c>
      <c r="D173" s="173" t="s">
        <v>136</v>
      </c>
      <c r="E173" s="174">
        <v>1236.5188499999999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15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0.63870000000000005</v>
      </c>
      <c r="Q173" s="176">
        <f>ROUND(E173*P173,2)</f>
        <v>789.76</v>
      </c>
      <c r="R173" s="176"/>
      <c r="S173" s="176" t="s">
        <v>198</v>
      </c>
      <c r="T173" s="177" t="s">
        <v>199</v>
      </c>
      <c r="U173" s="158">
        <v>0.54</v>
      </c>
      <c r="V173" s="158">
        <f>ROUND(E173*U173,2)</f>
        <v>667.72</v>
      </c>
      <c r="W173" s="158"/>
      <c r="X173" s="158" t="s">
        <v>125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126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69" t="s">
        <v>318</v>
      </c>
      <c r="D174" s="270"/>
      <c r="E174" s="270"/>
      <c r="F174" s="270"/>
      <c r="G174" s="270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128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78" t="s">
        <v>319</v>
      </c>
      <c r="D175" s="279"/>
      <c r="E175" s="279"/>
      <c r="F175" s="279"/>
      <c r="G175" s="279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128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78" t="s">
        <v>320</v>
      </c>
      <c r="D176" s="279"/>
      <c r="E176" s="279"/>
      <c r="F176" s="279"/>
      <c r="G176" s="279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128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0" t="s">
        <v>321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0" t="s">
        <v>564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130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0" t="s">
        <v>565</v>
      </c>
      <c r="D179" s="160"/>
      <c r="E179" s="161">
        <v>1018.55798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130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0" t="s">
        <v>566</v>
      </c>
      <c r="D180" s="160"/>
      <c r="E180" s="161">
        <v>217.96088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130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1" t="s">
        <v>157</v>
      </c>
      <c r="D181" s="162"/>
      <c r="E181" s="163">
        <v>1236.5188499999999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130</v>
      </c>
      <c r="AH181" s="148">
        <v>1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x14ac:dyDescent="0.2">
      <c r="A182" s="165" t="s">
        <v>119</v>
      </c>
      <c r="B182" s="166" t="s">
        <v>70</v>
      </c>
      <c r="C182" s="188" t="s">
        <v>71</v>
      </c>
      <c r="D182" s="167"/>
      <c r="E182" s="168"/>
      <c r="F182" s="169"/>
      <c r="G182" s="169">
        <f>SUMIF(AG183:AG183,"&lt;&gt;NOR",G183:G183)</f>
        <v>0</v>
      </c>
      <c r="H182" s="169"/>
      <c r="I182" s="169">
        <f>SUM(I183:I183)</f>
        <v>0</v>
      </c>
      <c r="J182" s="169"/>
      <c r="K182" s="169">
        <f>SUM(K183:K183)</f>
        <v>0</v>
      </c>
      <c r="L182" s="169"/>
      <c r="M182" s="169">
        <f>SUM(M183:M183)</f>
        <v>0</v>
      </c>
      <c r="N182" s="169"/>
      <c r="O182" s="169">
        <f>SUM(O183:O183)</f>
        <v>0</v>
      </c>
      <c r="P182" s="169"/>
      <c r="Q182" s="169">
        <f>SUM(Q183:Q183)</f>
        <v>0</v>
      </c>
      <c r="R182" s="169"/>
      <c r="S182" s="169"/>
      <c r="T182" s="170"/>
      <c r="U182" s="164"/>
      <c r="V182" s="164">
        <f>SUM(V183:V183)</f>
        <v>3.75</v>
      </c>
      <c r="W182" s="164"/>
      <c r="X182" s="164"/>
      <c r="AG182" t="s">
        <v>120</v>
      </c>
    </row>
    <row r="183" spans="1:60" outlineLevel="1" x14ac:dyDescent="0.2">
      <c r="A183" s="179">
        <v>38</v>
      </c>
      <c r="B183" s="180" t="s">
        <v>361</v>
      </c>
      <c r="C183" s="192" t="s">
        <v>362</v>
      </c>
      <c r="D183" s="181" t="s">
        <v>218</v>
      </c>
      <c r="E183" s="182">
        <v>0.94</v>
      </c>
      <c r="F183" s="183"/>
      <c r="G183" s="184">
        <f>ROUND(E183*F183,2)</f>
        <v>0</v>
      </c>
      <c r="H183" s="183"/>
      <c r="I183" s="184">
        <f>ROUND(E183*H183,2)</f>
        <v>0</v>
      </c>
      <c r="J183" s="183"/>
      <c r="K183" s="184">
        <f>ROUND(E183*J183,2)</f>
        <v>0</v>
      </c>
      <c r="L183" s="184">
        <v>15</v>
      </c>
      <c r="M183" s="184">
        <f>G183*(1+L183/100)</f>
        <v>0</v>
      </c>
      <c r="N183" s="184">
        <v>0</v>
      </c>
      <c r="O183" s="184">
        <f>ROUND(E183*N183,2)</f>
        <v>0</v>
      </c>
      <c r="P183" s="184">
        <v>0</v>
      </c>
      <c r="Q183" s="184">
        <f>ROUND(E183*P183,2)</f>
        <v>0</v>
      </c>
      <c r="R183" s="184"/>
      <c r="S183" s="184" t="s">
        <v>124</v>
      </c>
      <c r="T183" s="185" t="s">
        <v>124</v>
      </c>
      <c r="U183" s="158">
        <v>3.99</v>
      </c>
      <c r="V183" s="158">
        <f>ROUND(E183*U183,2)</f>
        <v>3.75</v>
      </c>
      <c r="W183" s="158"/>
      <c r="X183" s="158" t="s">
        <v>125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126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5" t="s">
        <v>119</v>
      </c>
      <c r="B184" s="166" t="s">
        <v>72</v>
      </c>
      <c r="C184" s="188" t="s">
        <v>73</v>
      </c>
      <c r="D184" s="167"/>
      <c r="E184" s="168"/>
      <c r="F184" s="169"/>
      <c r="G184" s="169">
        <f>SUMIF(AG185:AG189,"&lt;&gt;NOR",G185:G189)</f>
        <v>0</v>
      </c>
      <c r="H184" s="169"/>
      <c r="I184" s="169">
        <f>SUM(I185:I189)</f>
        <v>0</v>
      </c>
      <c r="J184" s="169"/>
      <c r="K184" s="169">
        <f>SUM(K185:K189)</f>
        <v>0</v>
      </c>
      <c r="L184" s="169"/>
      <c r="M184" s="169">
        <f>SUM(M185:M189)</f>
        <v>0</v>
      </c>
      <c r="N184" s="169"/>
      <c r="O184" s="169">
        <f>SUM(O185:O189)</f>
        <v>0</v>
      </c>
      <c r="P184" s="169"/>
      <c r="Q184" s="169">
        <f>SUM(Q185:Q189)</f>
        <v>2.5</v>
      </c>
      <c r="R184" s="169"/>
      <c r="S184" s="169"/>
      <c r="T184" s="170"/>
      <c r="U184" s="164"/>
      <c r="V184" s="164">
        <f>SUM(V185:V189)</f>
        <v>11</v>
      </c>
      <c r="W184" s="164"/>
      <c r="X184" s="164"/>
      <c r="AG184" t="s">
        <v>120</v>
      </c>
    </row>
    <row r="185" spans="1:60" outlineLevel="1" x14ac:dyDescent="0.2">
      <c r="A185" s="171">
        <v>39</v>
      </c>
      <c r="B185" s="172" t="s">
        <v>363</v>
      </c>
      <c r="C185" s="189" t="s">
        <v>364</v>
      </c>
      <c r="D185" s="173" t="s">
        <v>123</v>
      </c>
      <c r="E185" s="174">
        <v>158.54499999999999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15</v>
      </c>
      <c r="M185" s="176">
        <f>G185*(1+L185/100)</f>
        <v>0</v>
      </c>
      <c r="N185" s="176">
        <v>0</v>
      </c>
      <c r="O185" s="176">
        <f>ROUND(E185*N185,2)</f>
        <v>0</v>
      </c>
      <c r="P185" s="176">
        <v>9.7400000000000004E-3</v>
      </c>
      <c r="Q185" s="176">
        <f>ROUND(E185*P185,2)</f>
        <v>1.54</v>
      </c>
      <c r="R185" s="176"/>
      <c r="S185" s="176" t="s">
        <v>124</v>
      </c>
      <c r="T185" s="177" t="s">
        <v>124</v>
      </c>
      <c r="U185" s="158">
        <v>0.04</v>
      </c>
      <c r="V185" s="158">
        <f>ROUND(E185*U185,2)</f>
        <v>6.34</v>
      </c>
      <c r="W185" s="158"/>
      <c r="X185" s="158" t="s">
        <v>125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126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0" t="s">
        <v>567</v>
      </c>
      <c r="D186" s="160"/>
      <c r="E186" s="161">
        <v>158.54499999999999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130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1">
        <v>40</v>
      </c>
      <c r="B187" s="172" t="s">
        <v>367</v>
      </c>
      <c r="C187" s="189" t="s">
        <v>368</v>
      </c>
      <c r="D187" s="173" t="s">
        <v>123</v>
      </c>
      <c r="E187" s="174">
        <v>93.29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15</v>
      </c>
      <c r="M187" s="176">
        <f>G187*(1+L187/100)</f>
        <v>0</v>
      </c>
      <c r="N187" s="176">
        <v>0</v>
      </c>
      <c r="O187" s="176">
        <f>ROUND(E187*N187,2)</f>
        <v>0</v>
      </c>
      <c r="P187" s="176">
        <v>1.03E-2</v>
      </c>
      <c r="Q187" s="176">
        <f>ROUND(E187*P187,2)</f>
        <v>0.96</v>
      </c>
      <c r="R187" s="176"/>
      <c r="S187" s="176" t="s">
        <v>124</v>
      </c>
      <c r="T187" s="177" t="s">
        <v>124</v>
      </c>
      <c r="U187" s="158">
        <v>0.05</v>
      </c>
      <c r="V187" s="158">
        <f>ROUND(E187*U187,2)</f>
        <v>4.66</v>
      </c>
      <c r="W187" s="158"/>
      <c r="X187" s="158" t="s">
        <v>125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126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0" t="s">
        <v>568</v>
      </c>
      <c r="D188" s="160"/>
      <c r="E188" s="161">
        <v>17.489999999999998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0" t="s">
        <v>569</v>
      </c>
      <c r="D189" s="160"/>
      <c r="E189" s="161">
        <v>75.8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130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119</v>
      </c>
      <c r="B190" s="166" t="s">
        <v>74</v>
      </c>
      <c r="C190" s="188" t="s">
        <v>75</v>
      </c>
      <c r="D190" s="167"/>
      <c r="E190" s="168"/>
      <c r="F190" s="169"/>
      <c r="G190" s="169">
        <f>SUMIF(AG191:AG193,"&lt;&gt;NOR",G191:G193)</f>
        <v>0</v>
      </c>
      <c r="H190" s="169"/>
      <c r="I190" s="169">
        <f>SUM(I191:I193)</f>
        <v>0</v>
      </c>
      <c r="J190" s="169"/>
      <c r="K190" s="169">
        <f>SUM(K191:K193)</f>
        <v>0</v>
      </c>
      <c r="L190" s="169"/>
      <c r="M190" s="169">
        <f>SUM(M191:M193)</f>
        <v>0</v>
      </c>
      <c r="N190" s="169"/>
      <c r="O190" s="169">
        <f>SUM(O191:O193)</f>
        <v>0</v>
      </c>
      <c r="P190" s="169"/>
      <c r="Q190" s="169">
        <f>SUM(Q191:Q193)</f>
        <v>0.9</v>
      </c>
      <c r="R190" s="169"/>
      <c r="S190" s="169"/>
      <c r="T190" s="170"/>
      <c r="U190" s="164"/>
      <c r="V190" s="164">
        <f>SUM(V191:V193)</f>
        <v>0.94</v>
      </c>
      <c r="W190" s="164"/>
      <c r="X190" s="164"/>
      <c r="AG190" t="s">
        <v>120</v>
      </c>
    </row>
    <row r="191" spans="1:60" outlineLevel="1" x14ac:dyDescent="0.2">
      <c r="A191" s="179">
        <v>41</v>
      </c>
      <c r="B191" s="180" t="s">
        <v>373</v>
      </c>
      <c r="C191" s="192" t="s">
        <v>374</v>
      </c>
      <c r="D191" s="181" t="s">
        <v>262</v>
      </c>
      <c r="E191" s="182">
        <v>2</v>
      </c>
      <c r="F191" s="183"/>
      <c r="G191" s="184">
        <f>ROUND(E191*F191,2)</f>
        <v>0</v>
      </c>
      <c r="H191" s="183"/>
      <c r="I191" s="184">
        <f>ROUND(E191*H191,2)</f>
        <v>0</v>
      </c>
      <c r="J191" s="183"/>
      <c r="K191" s="184">
        <f>ROUND(E191*J191,2)</f>
        <v>0</v>
      </c>
      <c r="L191" s="184">
        <v>15</v>
      </c>
      <c r="M191" s="184">
        <f>G191*(1+L191/100)</f>
        <v>0</v>
      </c>
      <c r="N191" s="184">
        <v>0</v>
      </c>
      <c r="O191" s="184">
        <f>ROUND(E191*N191,2)</f>
        <v>0</v>
      </c>
      <c r="P191" s="184">
        <v>3.4200000000000001E-2</v>
      </c>
      <c r="Q191" s="184">
        <f>ROUND(E191*P191,2)</f>
        <v>7.0000000000000007E-2</v>
      </c>
      <c r="R191" s="184"/>
      <c r="S191" s="184" t="s">
        <v>124</v>
      </c>
      <c r="T191" s="185" t="s">
        <v>124</v>
      </c>
      <c r="U191" s="158">
        <v>0.47</v>
      </c>
      <c r="V191" s="158">
        <f>ROUND(E191*U191,2)</f>
        <v>0.94</v>
      </c>
      <c r="W191" s="158"/>
      <c r="X191" s="158" t="s">
        <v>125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126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9">
        <v>42</v>
      </c>
      <c r="B192" s="180" t="s">
        <v>375</v>
      </c>
      <c r="C192" s="192" t="s">
        <v>376</v>
      </c>
      <c r="D192" s="181" t="s">
        <v>262</v>
      </c>
      <c r="E192" s="182">
        <v>2</v>
      </c>
      <c r="F192" s="183"/>
      <c r="G192" s="184">
        <f>ROUND(E192*F192,2)</f>
        <v>0</v>
      </c>
      <c r="H192" s="183"/>
      <c r="I192" s="184">
        <f>ROUND(E192*H192,2)</f>
        <v>0</v>
      </c>
      <c r="J192" s="183"/>
      <c r="K192" s="184">
        <f>ROUND(E192*J192,2)</f>
        <v>0</v>
      </c>
      <c r="L192" s="184">
        <v>15</v>
      </c>
      <c r="M192" s="184">
        <f>G192*(1+L192/100)</f>
        <v>0</v>
      </c>
      <c r="N192" s="184">
        <v>0</v>
      </c>
      <c r="O192" s="184">
        <f>ROUND(E192*N192,2)</f>
        <v>0</v>
      </c>
      <c r="P192" s="184">
        <v>3.1870000000000002E-2</v>
      </c>
      <c r="Q192" s="184">
        <f>ROUND(E192*P192,2)</f>
        <v>0.06</v>
      </c>
      <c r="R192" s="184"/>
      <c r="S192" s="184" t="s">
        <v>124</v>
      </c>
      <c r="T192" s="185" t="s">
        <v>124</v>
      </c>
      <c r="U192" s="158">
        <v>0</v>
      </c>
      <c r="V192" s="158">
        <f>ROUND(E192*U192,2)</f>
        <v>0</v>
      </c>
      <c r="W192" s="158"/>
      <c r="X192" s="158" t="s">
        <v>203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204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9">
        <v>43</v>
      </c>
      <c r="B193" s="180" t="s">
        <v>377</v>
      </c>
      <c r="C193" s="192" t="s">
        <v>378</v>
      </c>
      <c r="D193" s="181" t="s">
        <v>262</v>
      </c>
      <c r="E193" s="182">
        <v>2</v>
      </c>
      <c r="F193" s="183"/>
      <c r="G193" s="184">
        <f>ROUND(E193*F193,2)</f>
        <v>0</v>
      </c>
      <c r="H193" s="183"/>
      <c r="I193" s="184">
        <f>ROUND(E193*H193,2)</f>
        <v>0</v>
      </c>
      <c r="J193" s="183"/>
      <c r="K193" s="184">
        <f>ROUND(E193*J193,2)</f>
        <v>0</v>
      </c>
      <c r="L193" s="184">
        <v>15</v>
      </c>
      <c r="M193" s="184">
        <f>G193*(1+L193/100)</f>
        <v>0</v>
      </c>
      <c r="N193" s="184">
        <v>9.5E-4</v>
      </c>
      <c r="O193" s="184">
        <f>ROUND(E193*N193,2)</f>
        <v>0</v>
      </c>
      <c r="P193" s="184">
        <v>0.38472000000000001</v>
      </c>
      <c r="Q193" s="184">
        <f>ROUND(E193*P193,2)</f>
        <v>0.77</v>
      </c>
      <c r="R193" s="184"/>
      <c r="S193" s="184" t="s">
        <v>124</v>
      </c>
      <c r="T193" s="185" t="s">
        <v>124</v>
      </c>
      <c r="U193" s="158">
        <v>0</v>
      </c>
      <c r="V193" s="158">
        <f>ROUND(E193*U193,2)</f>
        <v>0</v>
      </c>
      <c r="W193" s="158"/>
      <c r="X193" s="158" t="s">
        <v>203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204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x14ac:dyDescent="0.2">
      <c r="A194" s="165" t="s">
        <v>119</v>
      </c>
      <c r="B194" s="166" t="s">
        <v>76</v>
      </c>
      <c r="C194" s="188" t="s">
        <v>77</v>
      </c>
      <c r="D194" s="167"/>
      <c r="E194" s="168"/>
      <c r="F194" s="169"/>
      <c r="G194" s="169">
        <f>SUMIF(AG195:AG197,"&lt;&gt;NOR",G195:G197)</f>
        <v>0</v>
      </c>
      <c r="H194" s="169"/>
      <c r="I194" s="169">
        <f>SUM(I195:I197)</f>
        <v>0</v>
      </c>
      <c r="J194" s="169"/>
      <c r="K194" s="169">
        <f>SUM(K195:K197)</f>
        <v>0</v>
      </c>
      <c r="L194" s="169"/>
      <c r="M194" s="169">
        <f>SUM(M195:M197)</f>
        <v>0</v>
      </c>
      <c r="N194" s="169"/>
      <c r="O194" s="169">
        <f>SUM(O195:O197)</f>
        <v>0</v>
      </c>
      <c r="P194" s="169"/>
      <c r="Q194" s="169">
        <f>SUM(Q195:Q197)</f>
        <v>11.7</v>
      </c>
      <c r="R194" s="169"/>
      <c r="S194" s="169"/>
      <c r="T194" s="170"/>
      <c r="U194" s="164"/>
      <c r="V194" s="164">
        <f>SUM(V195:V197)</f>
        <v>0</v>
      </c>
      <c r="W194" s="164"/>
      <c r="X194" s="164"/>
      <c r="AG194" t="s">
        <v>120</v>
      </c>
    </row>
    <row r="195" spans="1:60" outlineLevel="1" x14ac:dyDescent="0.2">
      <c r="A195" s="171">
        <v>44</v>
      </c>
      <c r="B195" s="172" t="s">
        <v>379</v>
      </c>
      <c r="C195" s="189" t="s">
        <v>380</v>
      </c>
      <c r="D195" s="173" t="s">
        <v>123</v>
      </c>
      <c r="E195" s="174">
        <v>215.7303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15</v>
      </c>
      <c r="M195" s="176">
        <f>G195*(1+L195/100)</f>
        <v>0</v>
      </c>
      <c r="N195" s="176">
        <v>0</v>
      </c>
      <c r="O195" s="176">
        <f>ROUND(E195*N195,2)</f>
        <v>0</v>
      </c>
      <c r="P195" s="176">
        <v>5.4239999999999997E-2</v>
      </c>
      <c r="Q195" s="176">
        <f>ROUND(E195*P195,2)</f>
        <v>11.7</v>
      </c>
      <c r="R195" s="176"/>
      <c r="S195" s="176" t="s">
        <v>124</v>
      </c>
      <c r="T195" s="177" t="s">
        <v>124</v>
      </c>
      <c r="U195" s="158">
        <v>0</v>
      </c>
      <c r="V195" s="158">
        <f>ROUND(E195*U195,2)</f>
        <v>0</v>
      </c>
      <c r="W195" s="158"/>
      <c r="X195" s="158" t="s">
        <v>203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204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0" t="s">
        <v>570</v>
      </c>
      <c r="D196" s="160"/>
      <c r="E196" s="161">
        <v>201.6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130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0" t="s">
        <v>571</v>
      </c>
      <c r="D197" s="160"/>
      <c r="E197" s="161">
        <v>14.1303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130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x14ac:dyDescent="0.2">
      <c r="A198" s="165" t="s">
        <v>119</v>
      </c>
      <c r="B198" s="166" t="s">
        <v>78</v>
      </c>
      <c r="C198" s="188" t="s">
        <v>79</v>
      </c>
      <c r="D198" s="167"/>
      <c r="E198" s="168"/>
      <c r="F198" s="169"/>
      <c r="G198" s="169">
        <f>SUMIF(AG199:AG216,"&lt;&gt;NOR",G199:G216)</f>
        <v>0</v>
      </c>
      <c r="H198" s="169"/>
      <c r="I198" s="169">
        <f>SUM(I199:I216)</f>
        <v>0</v>
      </c>
      <c r="J198" s="169"/>
      <c r="K198" s="169">
        <f>SUM(K199:K216)</f>
        <v>0</v>
      </c>
      <c r="L198" s="169"/>
      <c r="M198" s="169">
        <f>SUM(M199:M216)</f>
        <v>0</v>
      </c>
      <c r="N198" s="169"/>
      <c r="O198" s="169">
        <f>SUM(O199:O216)</f>
        <v>0</v>
      </c>
      <c r="P198" s="169"/>
      <c r="Q198" s="169">
        <f>SUM(Q199:Q216)</f>
        <v>1.9700000000000004</v>
      </c>
      <c r="R198" s="169"/>
      <c r="S198" s="169"/>
      <c r="T198" s="170"/>
      <c r="U198" s="164"/>
      <c r="V198" s="164">
        <f>SUM(V199:V216)</f>
        <v>34.569999999999993</v>
      </c>
      <c r="W198" s="164"/>
      <c r="X198" s="164"/>
      <c r="AG198" t="s">
        <v>120</v>
      </c>
    </row>
    <row r="199" spans="1:60" outlineLevel="1" x14ac:dyDescent="0.2">
      <c r="A199" s="171">
        <v>45</v>
      </c>
      <c r="B199" s="172" t="s">
        <v>572</v>
      </c>
      <c r="C199" s="189" t="s">
        <v>573</v>
      </c>
      <c r="D199" s="173" t="s">
        <v>123</v>
      </c>
      <c r="E199" s="174">
        <v>215.7303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15</v>
      </c>
      <c r="M199" s="176">
        <f>G199*(1+L199/100)</f>
        <v>0</v>
      </c>
      <c r="N199" s="176">
        <v>0</v>
      </c>
      <c r="O199" s="176">
        <f>ROUND(E199*N199,2)</f>
        <v>0</v>
      </c>
      <c r="P199" s="176">
        <v>7.3200000000000001E-3</v>
      </c>
      <c r="Q199" s="176">
        <f>ROUND(E199*P199,2)</f>
        <v>1.58</v>
      </c>
      <c r="R199" s="176"/>
      <c r="S199" s="176" t="s">
        <v>124</v>
      </c>
      <c r="T199" s="177" t="s">
        <v>124</v>
      </c>
      <c r="U199" s="158">
        <v>0.11</v>
      </c>
      <c r="V199" s="158">
        <f>ROUND(E199*U199,2)</f>
        <v>23.73</v>
      </c>
      <c r="W199" s="158"/>
      <c r="X199" s="158" t="s">
        <v>125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126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0" t="s">
        <v>574</v>
      </c>
      <c r="D200" s="160"/>
      <c r="E200" s="161">
        <v>215.7303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130</v>
      </c>
      <c r="AH200" s="148">
        <v>5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1">
        <v>46</v>
      </c>
      <c r="B201" s="172" t="s">
        <v>575</v>
      </c>
      <c r="C201" s="189" t="s">
        <v>576</v>
      </c>
      <c r="D201" s="173" t="s">
        <v>304</v>
      </c>
      <c r="E201" s="174">
        <v>32.020000000000003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3.2599999999999999E-3</v>
      </c>
      <c r="Q201" s="176">
        <f>ROUND(E201*P201,2)</f>
        <v>0.1</v>
      </c>
      <c r="R201" s="176"/>
      <c r="S201" s="176" t="s">
        <v>124</v>
      </c>
      <c r="T201" s="177" t="s">
        <v>124</v>
      </c>
      <c r="U201" s="158">
        <v>7.0000000000000007E-2</v>
      </c>
      <c r="V201" s="158">
        <f>ROUND(E201*U201,2)</f>
        <v>2.2400000000000002</v>
      </c>
      <c r="W201" s="158"/>
      <c r="X201" s="158" t="s">
        <v>125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126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0" t="s">
        <v>577</v>
      </c>
      <c r="D202" s="160"/>
      <c r="E202" s="161">
        <v>32.020000000000003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130</v>
      </c>
      <c r="AH202" s="148">
        <v>5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1">
        <v>47</v>
      </c>
      <c r="B203" s="172" t="s">
        <v>578</v>
      </c>
      <c r="C203" s="189" t="s">
        <v>579</v>
      </c>
      <c r="D203" s="173" t="s">
        <v>304</v>
      </c>
      <c r="E203" s="174">
        <v>7.03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15</v>
      </c>
      <c r="M203" s="176">
        <f>G203*(1+L203/100)</f>
        <v>0</v>
      </c>
      <c r="N203" s="176">
        <v>0</v>
      </c>
      <c r="O203" s="176">
        <f>ROUND(E203*N203,2)</f>
        <v>0</v>
      </c>
      <c r="P203" s="176">
        <v>2.0500000000000002E-3</v>
      </c>
      <c r="Q203" s="176">
        <f>ROUND(E203*P203,2)</f>
        <v>0.01</v>
      </c>
      <c r="R203" s="176"/>
      <c r="S203" s="176" t="s">
        <v>124</v>
      </c>
      <c r="T203" s="177" t="s">
        <v>124</v>
      </c>
      <c r="U203" s="158">
        <v>0.05</v>
      </c>
      <c r="V203" s="158">
        <f>ROUND(E203*U203,2)</f>
        <v>0.35</v>
      </c>
      <c r="W203" s="158"/>
      <c r="X203" s="158" t="s">
        <v>125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126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0" t="s">
        <v>580</v>
      </c>
      <c r="D204" s="160"/>
      <c r="E204" s="161">
        <v>7.03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1">
        <v>48</v>
      </c>
      <c r="B205" s="172" t="s">
        <v>581</v>
      </c>
      <c r="C205" s="189" t="s">
        <v>582</v>
      </c>
      <c r="D205" s="173" t="s">
        <v>123</v>
      </c>
      <c r="E205" s="174">
        <v>2.7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15</v>
      </c>
      <c r="M205" s="176">
        <f>G205*(1+L205/100)</f>
        <v>0</v>
      </c>
      <c r="N205" s="176">
        <v>0</v>
      </c>
      <c r="O205" s="176">
        <f>ROUND(E205*N205,2)</f>
        <v>0</v>
      </c>
      <c r="P205" s="176">
        <v>7.2100000000000003E-3</v>
      </c>
      <c r="Q205" s="176">
        <f>ROUND(E205*P205,2)</f>
        <v>0.02</v>
      </c>
      <c r="R205" s="176"/>
      <c r="S205" s="176" t="s">
        <v>124</v>
      </c>
      <c r="T205" s="177" t="s">
        <v>124</v>
      </c>
      <c r="U205" s="158">
        <v>0.15</v>
      </c>
      <c r="V205" s="158">
        <f>ROUND(E205*U205,2)</f>
        <v>0.41</v>
      </c>
      <c r="W205" s="158"/>
      <c r="X205" s="158" t="s">
        <v>125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126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0" t="s">
        <v>583</v>
      </c>
      <c r="D206" s="160"/>
      <c r="E206" s="161">
        <v>2.7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130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1">
        <v>49</v>
      </c>
      <c r="B207" s="172" t="s">
        <v>584</v>
      </c>
      <c r="C207" s="189" t="s">
        <v>585</v>
      </c>
      <c r="D207" s="173" t="s">
        <v>304</v>
      </c>
      <c r="E207" s="174">
        <v>32.020000000000003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15</v>
      </c>
      <c r="M207" s="176">
        <f>G207*(1+L207/100)</f>
        <v>0</v>
      </c>
      <c r="N207" s="176">
        <v>0</v>
      </c>
      <c r="O207" s="176">
        <f>ROUND(E207*N207,2)</f>
        <v>0</v>
      </c>
      <c r="P207" s="176">
        <v>3.3600000000000001E-3</v>
      </c>
      <c r="Q207" s="176">
        <f>ROUND(E207*P207,2)</f>
        <v>0.11</v>
      </c>
      <c r="R207" s="176"/>
      <c r="S207" s="176" t="s">
        <v>124</v>
      </c>
      <c r="T207" s="177" t="s">
        <v>124</v>
      </c>
      <c r="U207" s="158">
        <v>0.08</v>
      </c>
      <c r="V207" s="158">
        <f>ROUND(E207*U207,2)</f>
        <v>2.56</v>
      </c>
      <c r="W207" s="158"/>
      <c r="X207" s="158" t="s">
        <v>125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126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0" t="s">
        <v>586</v>
      </c>
      <c r="D208" s="160"/>
      <c r="E208" s="161">
        <v>32.020000000000003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130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1">
        <v>50</v>
      </c>
      <c r="B209" s="172" t="s">
        <v>587</v>
      </c>
      <c r="C209" s="189" t="s">
        <v>588</v>
      </c>
      <c r="D209" s="173" t="s">
        <v>262</v>
      </c>
      <c r="E209" s="174">
        <v>3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15</v>
      </c>
      <c r="M209" s="176">
        <f>G209*(1+L209/100)</f>
        <v>0</v>
      </c>
      <c r="N209" s="176">
        <v>0</v>
      </c>
      <c r="O209" s="176">
        <f>ROUND(E209*N209,2)</f>
        <v>0</v>
      </c>
      <c r="P209" s="176">
        <v>1.15E-3</v>
      </c>
      <c r="Q209" s="176">
        <f>ROUND(E209*P209,2)</f>
        <v>0</v>
      </c>
      <c r="R209" s="176"/>
      <c r="S209" s="176" t="s">
        <v>124</v>
      </c>
      <c r="T209" s="177" t="s">
        <v>124</v>
      </c>
      <c r="U209" s="158">
        <v>0.11</v>
      </c>
      <c r="V209" s="158">
        <f>ROUND(E209*U209,2)</f>
        <v>0.33</v>
      </c>
      <c r="W209" s="158"/>
      <c r="X209" s="158" t="s">
        <v>125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126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0" t="s">
        <v>589</v>
      </c>
      <c r="D210" s="160"/>
      <c r="E210" s="161">
        <v>3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130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1">
        <v>51</v>
      </c>
      <c r="B211" s="172" t="s">
        <v>590</v>
      </c>
      <c r="C211" s="189" t="s">
        <v>591</v>
      </c>
      <c r="D211" s="173" t="s">
        <v>304</v>
      </c>
      <c r="E211" s="174">
        <v>35.83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15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2.5000000000000001E-3</v>
      </c>
      <c r="Q211" s="176">
        <f>ROUND(E211*P211,2)</f>
        <v>0.09</v>
      </c>
      <c r="R211" s="176"/>
      <c r="S211" s="176" t="s">
        <v>124</v>
      </c>
      <c r="T211" s="177" t="s">
        <v>124</v>
      </c>
      <c r="U211" s="158">
        <v>0.08</v>
      </c>
      <c r="V211" s="158">
        <f>ROUND(E211*U211,2)</f>
        <v>2.87</v>
      </c>
      <c r="W211" s="158"/>
      <c r="X211" s="158" t="s">
        <v>125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126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90" t="s">
        <v>592</v>
      </c>
      <c r="D212" s="160"/>
      <c r="E212" s="161">
        <v>35.83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130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71">
        <v>52</v>
      </c>
      <c r="B213" s="172" t="s">
        <v>414</v>
      </c>
      <c r="C213" s="189" t="s">
        <v>415</v>
      </c>
      <c r="D213" s="173" t="s">
        <v>304</v>
      </c>
      <c r="E213" s="174">
        <v>12.2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15</v>
      </c>
      <c r="M213" s="176">
        <f>G213*(1+L213/100)</f>
        <v>0</v>
      </c>
      <c r="N213" s="176">
        <v>0</v>
      </c>
      <c r="O213" s="176">
        <f>ROUND(E213*N213,2)</f>
        <v>0</v>
      </c>
      <c r="P213" s="176">
        <v>1.3500000000000001E-3</v>
      </c>
      <c r="Q213" s="176">
        <f>ROUND(E213*P213,2)</f>
        <v>0.02</v>
      </c>
      <c r="R213" s="176"/>
      <c r="S213" s="176" t="s">
        <v>124</v>
      </c>
      <c r="T213" s="177" t="s">
        <v>124</v>
      </c>
      <c r="U213" s="158">
        <v>0.09</v>
      </c>
      <c r="V213" s="158">
        <f>ROUND(E213*U213,2)</f>
        <v>1.1000000000000001</v>
      </c>
      <c r="W213" s="158"/>
      <c r="X213" s="158" t="s">
        <v>125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126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0" t="s">
        <v>593</v>
      </c>
      <c r="D214" s="160"/>
      <c r="E214" s="161">
        <v>12.2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130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1">
        <v>53</v>
      </c>
      <c r="B215" s="172" t="s">
        <v>417</v>
      </c>
      <c r="C215" s="189" t="s">
        <v>418</v>
      </c>
      <c r="D215" s="173" t="s">
        <v>304</v>
      </c>
      <c r="E215" s="174">
        <v>16.3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15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2.2599999999999999E-3</v>
      </c>
      <c r="Q215" s="176">
        <f>ROUND(E215*P215,2)</f>
        <v>0.04</v>
      </c>
      <c r="R215" s="176"/>
      <c r="S215" s="176" t="s">
        <v>124</v>
      </c>
      <c r="T215" s="177" t="s">
        <v>124</v>
      </c>
      <c r="U215" s="158">
        <v>0.06</v>
      </c>
      <c r="V215" s="158">
        <f>ROUND(E215*U215,2)</f>
        <v>0.98</v>
      </c>
      <c r="W215" s="158"/>
      <c r="X215" s="158" t="s">
        <v>125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126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90" t="s">
        <v>594</v>
      </c>
      <c r="D216" s="160"/>
      <c r="E216" s="161">
        <v>16.3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130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119</v>
      </c>
      <c r="B217" s="166" t="s">
        <v>80</v>
      </c>
      <c r="C217" s="188" t="s">
        <v>81</v>
      </c>
      <c r="D217" s="167"/>
      <c r="E217" s="168"/>
      <c r="F217" s="169"/>
      <c r="G217" s="169">
        <f>SUMIF(AG218:AG219,"&lt;&gt;NOR",G218:G219)</f>
        <v>0</v>
      </c>
      <c r="H217" s="169"/>
      <c r="I217" s="169">
        <f>SUM(I218:I219)</f>
        <v>0</v>
      </c>
      <c r="J217" s="169"/>
      <c r="K217" s="169">
        <f>SUM(K218:K219)</f>
        <v>0</v>
      </c>
      <c r="L217" s="169"/>
      <c r="M217" s="169">
        <f>SUM(M218:M219)</f>
        <v>0</v>
      </c>
      <c r="N217" s="169"/>
      <c r="O217" s="169">
        <f>SUM(O218:O219)</f>
        <v>0</v>
      </c>
      <c r="P217" s="169"/>
      <c r="Q217" s="169">
        <f>SUM(Q218:Q219)</f>
        <v>0</v>
      </c>
      <c r="R217" s="169"/>
      <c r="S217" s="169"/>
      <c r="T217" s="170"/>
      <c r="U217" s="164"/>
      <c r="V217" s="164">
        <f>SUM(V218:V219)</f>
        <v>0</v>
      </c>
      <c r="W217" s="164"/>
      <c r="X217" s="164"/>
      <c r="AG217" t="s">
        <v>120</v>
      </c>
    </row>
    <row r="218" spans="1:60" ht="22.5" outlineLevel="1" x14ac:dyDescent="0.2">
      <c r="A218" s="171">
        <v>54</v>
      </c>
      <c r="B218" s="172" t="s">
        <v>420</v>
      </c>
      <c r="C218" s="189" t="s">
        <v>421</v>
      </c>
      <c r="D218" s="173" t="s">
        <v>262</v>
      </c>
      <c r="E218" s="174">
        <v>1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15</v>
      </c>
      <c r="M218" s="176">
        <f>G218*(1+L218/100)</f>
        <v>0</v>
      </c>
      <c r="N218" s="176">
        <v>0</v>
      </c>
      <c r="O218" s="176">
        <f>ROUND(E218*N218,2)</f>
        <v>0</v>
      </c>
      <c r="P218" s="176">
        <v>0</v>
      </c>
      <c r="Q218" s="176">
        <f>ROUND(E218*P218,2)</f>
        <v>0</v>
      </c>
      <c r="R218" s="176"/>
      <c r="S218" s="176" t="s">
        <v>198</v>
      </c>
      <c r="T218" s="177" t="s">
        <v>199</v>
      </c>
      <c r="U218" s="158">
        <v>0</v>
      </c>
      <c r="V218" s="158">
        <f>ROUND(E218*U218,2)</f>
        <v>0</v>
      </c>
      <c r="W218" s="158"/>
      <c r="X218" s="158" t="s">
        <v>125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126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>
        <v>55</v>
      </c>
      <c r="B219" s="156" t="s">
        <v>422</v>
      </c>
      <c r="C219" s="193" t="s">
        <v>423</v>
      </c>
      <c r="D219" s="157" t="s">
        <v>0</v>
      </c>
      <c r="E219" s="186"/>
      <c r="F219" s="159"/>
      <c r="G219" s="158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15</v>
      </c>
      <c r="M219" s="158">
        <f>G219*(1+L219/100)</f>
        <v>0</v>
      </c>
      <c r="N219" s="158">
        <v>0</v>
      </c>
      <c r="O219" s="158">
        <f>ROUND(E219*N219,2)</f>
        <v>0</v>
      </c>
      <c r="P219" s="158">
        <v>0</v>
      </c>
      <c r="Q219" s="158">
        <f>ROUND(E219*P219,2)</f>
        <v>0</v>
      </c>
      <c r="R219" s="158"/>
      <c r="S219" s="158" t="s">
        <v>124</v>
      </c>
      <c r="T219" s="158" t="s">
        <v>124</v>
      </c>
      <c r="U219" s="158">
        <v>0</v>
      </c>
      <c r="V219" s="158">
        <f>ROUND(E219*U219,2)</f>
        <v>0</v>
      </c>
      <c r="W219" s="158"/>
      <c r="X219" s="158" t="s">
        <v>424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425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5" t="s">
        <v>119</v>
      </c>
      <c r="B220" s="166" t="s">
        <v>82</v>
      </c>
      <c r="C220" s="188" t="s">
        <v>83</v>
      </c>
      <c r="D220" s="167"/>
      <c r="E220" s="168"/>
      <c r="F220" s="169"/>
      <c r="G220" s="169">
        <f>SUMIF(AG221:AG223,"&lt;&gt;NOR",G221:G223)</f>
        <v>0</v>
      </c>
      <c r="H220" s="169"/>
      <c r="I220" s="169">
        <f>SUM(I221:I223)</f>
        <v>0</v>
      </c>
      <c r="J220" s="169"/>
      <c r="K220" s="169">
        <f>SUM(K221:K223)</f>
        <v>0</v>
      </c>
      <c r="L220" s="169"/>
      <c r="M220" s="169">
        <f>SUM(M221:M223)</f>
        <v>0</v>
      </c>
      <c r="N220" s="169"/>
      <c r="O220" s="169">
        <f>SUM(O221:O223)</f>
        <v>0</v>
      </c>
      <c r="P220" s="169"/>
      <c r="Q220" s="169">
        <f>SUM(Q221:Q223)</f>
        <v>0.11</v>
      </c>
      <c r="R220" s="169"/>
      <c r="S220" s="169"/>
      <c r="T220" s="170"/>
      <c r="U220" s="164"/>
      <c r="V220" s="164">
        <f>SUM(V221:V223)</f>
        <v>12.52</v>
      </c>
      <c r="W220" s="164"/>
      <c r="X220" s="164"/>
      <c r="AG220" t="s">
        <v>120</v>
      </c>
    </row>
    <row r="221" spans="1:60" ht="22.5" outlineLevel="1" x14ac:dyDescent="0.2">
      <c r="A221" s="171">
        <v>56</v>
      </c>
      <c r="B221" s="172" t="s">
        <v>426</v>
      </c>
      <c r="C221" s="189" t="s">
        <v>427</v>
      </c>
      <c r="D221" s="173" t="s">
        <v>123</v>
      </c>
      <c r="E221" s="174">
        <v>113.8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15</v>
      </c>
      <c r="M221" s="176">
        <f>G221*(1+L221/100)</f>
        <v>0</v>
      </c>
      <c r="N221" s="176">
        <v>0</v>
      </c>
      <c r="O221" s="176">
        <f>ROUND(E221*N221,2)</f>
        <v>0</v>
      </c>
      <c r="P221" s="176">
        <v>1E-3</v>
      </c>
      <c r="Q221" s="176">
        <f>ROUND(E221*P221,2)</f>
        <v>0.11</v>
      </c>
      <c r="R221" s="176"/>
      <c r="S221" s="176" t="s">
        <v>124</v>
      </c>
      <c r="T221" s="177" t="s">
        <v>124</v>
      </c>
      <c r="U221" s="158">
        <v>0.11</v>
      </c>
      <c r="V221" s="158">
        <f>ROUND(E221*U221,2)</f>
        <v>12.52</v>
      </c>
      <c r="W221" s="158"/>
      <c r="X221" s="158" t="s">
        <v>125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126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0" t="s">
        <v>595</v>
      </c>
      <c r="D222" s="160"/>
      <c r="E222" s="161">
        <v>48.9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0" t="s">
        <v>596</v>
      </c>
      <c r="D223" s="160"/>
      <c r="E223" s="161">
        <v>64.900000000000006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130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5" t="s">
        <v>119</v>
      </c>
      <c r="B224" s="166" t="s">
        <v>84</v>
      </c>
      <c r="C224" s="188" t="s">
        <v>85</v>
      </c>
      <c r="D224" s="167"/>
      <c r="E224" s="168"/>
      <c r="F224" s="169"/>
      <c r="G224" s="169">
        <f>SUMIF(AG225:AG228,"&lt;&gt;NOR",G225:G228)</f>
        <v>0</v>
      </c>
      <c r="H224" s="169"/>
      <c r="I224" s="169">
        <f>SUM(I225:I228)</f>
        <v>0</v>
      </c>
      <c r="J224" s="169"/>
      <c r="K224" s="169">
        <f>SUM(K225:K228)</f>
        <v>0</v>
      </c>
      <c r="L224" s="169"/>
      <c r="M224" s="169">
        <f>SUM(M225:M228)</f>
        <v>0</v>
      </c>
      <c r="N224" s="169"/>
      <c r="O224" s="169">
        <f>SUM(O225:O228)</f>
        <v>0</v>
      </c>
      <c r="P224" s="169"/>
      <c r="Q224" s="169">
        <f>SUM(Q225:Q228)</f>
        <v>0.69</v>
      </c>
      <c r="R224" s="169"/>
      <c r="S224" s="169"/>
      <c r="T224" s="170"/>
      <c r="U224" s="164"/>
      <c r="V224" s="164">
        <f>SUM(V225:V228)</f>
        <v>13.89</v>
      </c>
      <c r="W224" s="164"/>
      <c r="X224" s="164"/>
      <c r="AG224" t="s">
        <v>120</v>
      </c>
    </row>
    <row r="225" spans="1:60" outlineLevel="1" x14ac:dyDescent="0.2">
      <c r="A225" s="171">
        <v>57</v>
      </c>
      <c r="B225" s="172" t="s">
        <v>432</v>
      </c>
      <c r="C225" s="189" t="s">
        <v>433</v>
      </c>
      <c r="D225" s="173" t="s">
        <v>123</v>
      </c>
      <c r="E225" s="174">
        <v>69.424999999999997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15</v>
      </c>
      <c r="M225" s="176">
        <f>G225*(1+L225/100)</f>
        <v>0</v>
      </c>
      <c r="N225" s="176">
        <v>0</v>
      </c>
      <c r="O225" s="176">
        <f>ROUND(E225*N225,2)</f>
        <v>0</v>
      </c>
      <c r="P225" s="176">
        <v>0.01</v>
      </c>
      <c r="Q225" s="176">
        <f>ROUND(E225*P225,2)</f>
        <v>0.69</v>
      </c>
      <c r="R225" s="176"/>
      <c r="S225" s="176" t="s">
        <v>124</v>
      </c>
      <c r="T225" s="177" t="s">
        <v>124</v>
      </c>
      <c r="U225" s="158">
        <v>0.2</v>
      </c>
      <c r="V225" s="158">
        <f>ROUND(E225*U225,2)</f>
        <v>13.89</v>
      </c>
      <c r="W225" s="158"/>
      <c r="X225" s="158" t="s">
        <v>125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126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0" t="s">
        <v>597</v>
      </c>
      <c r="D226" s="160"/>
      <c r="E226" s="161">
        <v>9.25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130</v>
      </c>
      <c r="AH226" s="148">
        <v>5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0" t="s">
        <v>598</v>
      </c>
      <c r="D227" s="160"/>
      <c r="E227" s="161">
        <v>58.734999999999999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130</v>
      </c>
      <c r="AH227" s="148">
        <v>5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0" t="s">
        <v>599</v>
      </c>
      <c r="D228" s="160"/>
      <c r="E228" s="161">
        <v>1.44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130</v>
      </c>
      <c r="AH228" s="148">
        <v>5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165" t="s">
        <v>119</v>
      </c>
      <c r="B229" s="166" t="s">
        <v>86</v>
      </c>
      <c r="C229" s="188" t="s">
        <v>87</v>
      </c>
      <c r="D229" s="167"/>
      <c r="E229" s="168"/>
      <c r="F229" s="169"/>
      <c r="G229" s="169">
        <f>SUMIF(AG230:AG235,"&lt;&gt;NOR",G230:G235)</f>
        <v>0</v>
      </c>
      <c r="H229" s="169"/>
      <c r="I229" s="169">
        <f>SUM(I230:I235)</f>
        <v>0</v>
      </c>
      <c r="J229" s="169"/>
      <c r="K229" s="169">
        <f>SUM(K230:K235)</f>
        <v>0</v>
      </c>
      <c r="L229" s="169"/>
      <c r="M229" s="169">
        <f>SUM(M230:M235)</f>
        <v>0</v>
      </c>
      <c r="N229" s="169"/>
      <c r="O229" s="169">
        <f>SUM(O230:O235)</f>
        <v>0</v>
      </c>
      <c r="P229" s="169"/>
      <c r="Q229" s="169">
        <f>SUM(Q230:Q235)</f>
        <v>0</v>
      </c>
      <c r="R229" s="169"/>
      <c r="S229" s="169"/>
      <c r="T229" s="170"/>
      <c r="U229" s="164"/>
      <c r="V229" s="164">
        <f>SUM(V230:V235)</f>
        <v>56</v>
      </c>
      <c r="W229" s="164"/>
      <c r="X229" s="164"/>
      <c r="AG229" t="s">
        <v>120</v>
      </c>
    </row>
    <row r="230" spans="1:60" outlineLevel="1" x14ac:dyDescent="0.2">
      <c r="A230" s="171">
        <v>58</v>
      </c>
      <c r="B230" s="172" t="s">
        <v>229</v>
      </c>
      <c r="C230" s="189" t="s">
        <v>230</v>
      </c>
      <c r="D230" s="173" t="s">
        <v>231</v>
      </c>
      <c r="E230" s="174">
        <v>24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15</v>
      </c>
      <c r="M230" s="176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6" t="s">
        <v>232</v>
      </c>
      <c r="S230" s="176" t="s">
        <v>124</v>
      </c>
      <c r="T230" s="177" t="s">
        <v>124</v>
      </c>
      <c r="U230" s="158">
        <v>1</v>
      </c>
      <c r="V230" s="158">
        <f>ROUND(E230*U230,2)</f>
        <v>24</v>
      </c>
      <c r="W230" s="158"/>
      <c r="X230" s="158" t="s">
        <v>233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234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269" t="s">
        <v>438</v>
      </c>
      <c r="D231" s="270"/>
      <c r="E231" s="270"/>
      <c r="F231" s="270"/>
      <c r="G231" s="270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128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1">
        <v>59</v>
      </c>
      <c r="B232" s="172" t="s">
        <v>229</v>
      </c>
      <c r="C232" s="189" t="s">
        <v>230</v>
      </c>
      <c r="D232" s="173" t="s">
        <v>231</v>
      </c>
      <c r="E232" s="174">
        <v>32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15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6" t="s">
        <v>232</v>
      </c>
      <c r="S232" s="176" t="s">
        <v>124</v>
      </c>
      <c r="T232" s="177" t="s">
        <v>124</v>
      </c>
      <c r="U232" s="158">
        <v>1</v>
      </c>
      <c r="V232" s="158">
        <f>ROUND(E232*U232,2)</f>
        <v>32</v>
      </c>
      <c r="W232" s="158"/>
      <c r="X232" s="158" t="s">
        <v>233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234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269" t="s">
        <v>439</v>
      </c>
      <c r="D233" s="270"/>
      <c r="E233" s="270"/>
      <c r="F233" s="270"/>
      <c r="G233" s="270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128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0" t="s">
        <v>236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130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0" t="s">
        <v>600</v>
      </c>
      <c r="D235" s="160"/>
      <c r="E235" s="161">
        <v>32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130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x14ac:dyDescent="0.2">
      <c r="A236" s="165" t="s">
        <v>119</v>
      </c>
      <c r="B236" s="166" t="s">
        <v>88</v>
      </c>
      <c r="C236" s="188" t="s">
        <v>89</v>
      </c>
      <c r="D236" s="167"/>
      <c r="E236" s="168"/>
      <c r="F236" s="169"/>
      <c r="G236" s="169">
        <f>SUMIF(AG237:AG252,"&lt;&gt;NOR",G237:G252)</f>
        <v>0</v>
      </c>
      <c r="H236" s="169"/>
      <c r="I236" s="169">
        <f>SUM(I237:I252)</f>
        <v>0</v>
      </c>
      <c r="J236" s="169"/>
      <c r="K236" s="169">
        <f>SUM(K237:K252)</f>
        <v>0</v>
      </c>
      <c r="L236" s="169"/>
      <c r="M236" s="169">
        <f>SUM(M237:M252)</f>
        <v>0</v>
      </c>
      <c r="N236" s="169"/>
      <c r="O236" s="169">
        <f>SUM(O237:O252)</f>
        <v>0</v>
      </c>
      <c r="P236" s="169"/>
      <c r="Q236" s="169">
        <f>SUM(Q237:Q252)</f>
        <v>0</v>
      </c>
      <c r="R236" s="169"/>
      <c r="S236" s="169"/>
      <c r="T236" s="170"/>
      <c r="U236" s="164"/>
      <c r="V236" s="164">
        <f>SUM(V237:V252)</f>
        <v>287.89000000000004</v>
      </c>
      <c r="W236" s="164"/>
      <c r="X236" s="164"/>
      <c r="AG236" t="s">
        <v>120</v>
      </c>
    </row>
    <row r="237" spans="1:60" outlineLevel="1" x14ac:dyDescent="0.2">
      <c r="A237" s="171">
        <v>60</v>
      </c>
      <c r="B237" s="172" t="s">
        <v>441</v>
      </c>
      <c r="C237" s="189" t="s">
        <v>442</v>
      </c>
      <c r="D237" s="173" t="s">
        <v>218</v>
      </c>
      <c r="E237" s="174">
        <v>71.902500000000003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15</v>
      </c>
      <c r="M237" s="176">
        <f>G237*(1+L237/100)</f>
        <v>0</v>
      </c>
      <c r="N237" s="176">
        <v>0</v>
      </c>
      <c r="O237" s="176">
        <f>ROUND(E237*N237,2)</f>
        <v>0</v>
      </c>
      <c r="P237" s="176">
        <v>0</v>
      </c>
      <c r="Q237" s="176">
        <f>ROUND(E237*P237,2)</f>
        <v>0</v>
      </c>
      <c r="R237" s="176"/>
      <c r="S237" s="176" t="s">
        <v>124</v>
      </c>
      <c r="T237" s="177" t="s">
        <v>124</v>
      </c>
      <c r="U237" s="158">
        <v>0.93</v>
      </c>
      <c r="V237" s="158">
        <f>ROUND(E237*U237,2)</f>
        <v>66.87</v>
      </c>
      <c r="W237" s="158"/>
      <c r="X237" s="158" t="s">
        <v>125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126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90" t="s">
        <v>601</v>
      </c>
      <c r="D238" s="160"/>
      <c r="E238" s="161">
        <v>71.902500000000003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130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1">
        <v>61</v>
      </c>
      <c r="B239" s="172" t="s">
        <v>444</v>
      </c>
      <c r="C239" s="189" t="s">
        <v>445</v>
      </c>
      <c r="D239" s="173" t="s">
        <v>218</v>
      </c>
      <c r="E239" s="174">
        <v>23.967500000000001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15</v>
      </c>
      <c r="M239" s="176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6"/>
      <c r="S239" s="176" t="s">
        <v>124</v>
      </c>
      <c r="T239" s="177" t="s">
        <v>124</v>
      </c>
      <c r="U239" s="158">
        <v>0.65</v>
      </c>
      <c r="V239" s="158">
        <f>ROUND(E239*U239,2)</f>
        <v>15.58</v>
      </c>
      <c r="W239" s="158"/>
      <c r="X239" s="158" t="s">
        <v>125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126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0" t="s">
        <v>602</v>
      </c>
      <c r="D240" s="160"/>
      <c r="E240" s="161">
        <v>23.967500000000001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130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9">
        <v>62</v>
      </c>
      <c r="B241" s="180" t="s">
        <v>447</v>
      </c>
      <c r="C241" s="192" t="s">
        <v>448</v>
      </c>
      <c r="D241" s="181" t="s">
        <v>218</v>
      </c>
      <c r="E241" s="182">
        <v>98.37</v>
      </c>
      <c r="F241" s="183"/>
      <c r="G241" s="184">
        <f>ROUND(E241*F241,2)</f>
        <v>0</v>
      </c>
      <c r="H241" s="183"/>
      <c r="I241" s="184">
        <f>ROUND(E241*H241,2)</f>
        <v>0</v>
      </c>
      <c r="J241" s="183"/>
      <c r="K241" s="184">
        <f>ROUND(E241*J241,2)</f>
        <v>0</v>
      </c>
      <c r="L241" s="184">
        <v>15</v>
      </c>
      <c r="M241" s="184">
        <f>G241*(1+L241/100)</f>
        <v>0</v>
      </c>
      <c r="N241" s="184">
        <v>0</v>
      </c>
      <c r="O241" s="184">
        <f>ROUND(E241*N241,2)</f>
        <v>0</v>
      </c>
      <c r="P241" s="184">
        <v>0</v>
      </c>
      <c r="Q241" s="184">
        <f>ROUND(E241*P241,2)</f>
        <v>0</v>
      </c>
      <c r="R241" s="184"/>
      <c r="S241" s="184" t="s">
        <v>124</v>
      </c>
      <c r="T241" s="185" t="s">
        <v>124</v>
      </c>
      <c r="U241" s="158">
        <v>0.94</v>
      </c>
      <c r="V241" s="158">
        <f>ROUND(E241*U241,2)</f>
        <v>92.47</v>
      </c>
      <c r="W241" s="158"/>
      <c r="X241" s="158" t="s">
        <v>125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126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1">
        <v>63</v>
      </c>
      <c r="B242" s="172" t="s">
        <v>449</v>
      </c>
      <c r="C242" s="189" t="s">
        <v>450</v>
      </c>
      <c r="D242" s="173" t="s">
        <v>218</v>
      </c>
      <c r="E242" s="174">
        <v>590.22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15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/>
      <c r="S242" s="176" t="s">
        <v>124</v>
      </c>
      <c r="T242" s="177" t="s">
        <v>124</v>
      </c>
      <c r="U242" s="158">
        <v>0.11</v>
      </c>
      <c r="V242" s="158">
        <f>ROUND(E242*U242,2)</f>
        <v>64.92</v>
      </c>
      <c r="W242" s="158"/>
      <c r="X242" s="158" t="s">
        <v>125</v>
      </c>
      <c r="Y242" s="148"/>
      <c r="Z242" s="148"/>
      <c r="AA242" s="148"/>
      <c r="AB242" s="148"/>
      <c r="AC242" s="148"/>
      <c r="AD242" s="148"/>
      <c r="AE242" s="148"/>
      <c r="AF242" s="148"/>
      <c r="AG242" s="148" t="s">
        <v>126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90" t="s">
        <v>451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130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90" t="s">
        <v>603</v>
      </c>
      <c r="D244" s="160"/>
      <c r="E244" s="161">
        <v>590.22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130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1">
        <v>64</v>
      </c>
      <c r="B245" s="172" t="s">
        <v>453</v>
      </c>
      <c r="C245" s="189" t="s">
        <v>454</v>
      </c>
      <c r="D245" s="173" t="s">
        <v>218</v>
      </c>
      <c r="E245" s="174">
        <v>1201.27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15</v>
      </c>
      <c r="M245" s="176">
        <f>G245*(1+L245/100)</f>
        <v>0</v>
      </c>
      <c r="N245" s="176">
        <v>0</v>
      </c>
      <c r="O245" s="176">
        <f>ROUND(E245*N245,2)</f>
        <v>0</v>
      </c>
      <c r="P245" s="176">
        <v>0</v>
      </c>
      <c r="Q245" s="176">
        <f>ROUND(E245*P245,2)</f>
        <v>0</v>
      </c>
      <c r="R245" s="176"/>
      <c r="S245" s="176" t="s">
        <v>124</v>
      </c>
      <c r="T245" s="177" t="s">
        <v>124</v>
      </c>
      <c r="U245" s="158">
        <v>0.04</v>
      </c>
      <c r="V245" s="158">
        <f>ROUND(E245*U245,2)</f>
        <v>48.05</v>
      </c>
      <c r="W245" s="158"/>
      <c r="X245" s="158" t="s">
        <v>125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126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69" t="s">
        <v>455</v>
      </c>
      <c r="D246" s="270"/>
      <c r="E246" s="270"/>
      <c r="F246" s="270"/>
      <c r="G246" s="270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128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71">
        <v>65</v>
      </c>
      <c r="B247" s="172" t="s">
        <v>456</v>
      </c>
      <c r="C247" s="189" t="s">
        <v>457</v>
      </c>
      <c r="D247" s="173" t="s">
        <v>218</v>
      </c>
      <c r="E247" s="174">
        <v>4805.08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15</v>
      </c>
      <c r="M247" s="176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6"/>
      <c r="S247" s="176" t="s">
        <v>124</v>
      </c>
      <c r="T247" s="177" t="s">
        <v>124</v>
      </c>
      <c r="U247" s="158">
        <v>0</v>
      </c>
      <c r="V247" s="158">
        <f>ROUND(E247*U247,2)</f>
        <v>0</v>
      </c>
      <c r="W247" s="158"/>
      <c r="X247" s="158" t="s">
        <v>125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126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0" t="s">
        <v>458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130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0" t="s">
        <v>604</v>
      </c>
      <c r="D249" s="160"/>
      <c r="E249" s="161">
        <v>4805.08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130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1">
        <v>66</v>
      </c>
      <c r="B250" s="172" t="s">
        <v>460</v>
      </c>
      <c r="C250" s="189" t="s">
        <v>461</v>
      </c>
      <c r="D250" s="173" t="s">
        <v>218</v>
      </c>
      <c r="E250" s="174">
        <v>1198.77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15</v>
      </c>
      <c r="M250" s="176">
        <f>G250*(1+L250/100)</f>
        <v>0</v>
      </c>
      <c r="N250" s="176">
        <v>0</v>
      </c>
      <c r="O250" s="176">
        <f>ROUND(E250*N250,2)</f>
        <v>0</v>
      </c>
      <c r="P250" s="176">
        <v>0</v>
      </c>
      <c r="Q250" s="176">
        <f>ROUND(E250*P250,2)</f>
        <v>0</v>
      </c>
      <c r="R250" s="176"/>
      <c r="S250" s="176" t="s">
        <v>124</v>
      </c>
      <c r="T250" s="177" t="s">
        <v>124</v>
      </c>
      <c r="U250" s="158">
        <v>0</v>
      </c>
      <c r="V250" s="158">
        <f>ROUND(E250*U250,2)</f>
        <v>0</v>
      </c>
      <c r="W250" s="158"/>
      <c r="X250" s="158" t="s">
        <v>125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126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0" t="s">
        <v>605</v>
      </c>
      <c r="D251" s="160"/>
      <c r="E251" s="161">
        <v>1198.77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130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1">
        <v>67</v>
      </c>
      <c r="B252" s="172" t="s">
        <v>463</v>
      </c>
      <c r="C252" s="189" t="s">
        <v>464</v>
      </c>
      <c r="D252" s="173" t="s">
        <v>218</v>
      </c>
      <c r="E252" s="174">
        <v>2.5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15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/>
      <c r="S252" s="176" t="s">
        <v>124</v>
      </c>
      <c r="T252" s="177" t="s">
        <v>124</v>
      </c>
      <c r="U252" s="158">
        <v>0</v>
      </c>
      <c r="V252" s="158">
        <f>ROUND(E252*U252,2)</f>
        <v>0</v>
      </c>
      <c r="W252" s="158"/>
      <c r="X252" s="158" t="s">
        <v>125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126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x14ac:dyDescent="0.2">
      <c r="A253" s="3"/>
      <c r="B253" s="4"/>
      <c r="C253" s="194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v>15</v>
      </c>
      <c r="AF253">
        <v>21</v>
      </c>
      <c r="AG253" t="s">
        <v>106</v>
      </c>
    </row>
    <row r="254" spans="1:60" x14ac:dyDescent="0.2">
      <c r="A254" s="151"/>
      <c r="B254" s="152" t="s">
        <v>31</v>
      </c>
      <c r="C254" s="195"/>
      <c r="D254" s="153"/>
      <c r="E254" s="154"/>
      <c r="F254" s="154"/>
      <c r="G254" s="187">
        <f>G8+G81+G85+G94+G144+G182+G184+G190+G194+G198+G217+G220+G224+G229+G236</f>
        <v>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f>SUMIF(L7:L252,AE253,G7:G252)</f>
        <v>0</v>
      </c>
      <c r="AF254">
        <f>SUMIF(L7:L252,AF253,G7:G252)</f>
        <v>0</v>
      </c>
      <c r="AG254" t="s">
        <v>465</v>
      </c>
    </row>
    <row r="255" spans="1:60" x14ac:dyDescent="0.2">
      <c r="A255" s="3"/>
      <c r="B255" s="4"/>
      <c r="C255" s="194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">
      <c r="A256" s="3"/>
      <c r="B256" s="4"/>
      <c r="C256" s="194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">
      <c r="A257" s="255" t="s">
        <v>466</v>
      </c>
      <c r="B257" s="255"/>
      <c r="C257" s="256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33" x14ac:dyDescent="0.2">
      <c r="A258" s="257"/>
      <c r="B258" s="258"/>
      <c r="C258" s="259"/>
      <c r="D258" s="258"/>
      <c r="E258" s="258"/>
      <c r="F258" s="258"/>
      <c r="G258" s="26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G258" t="s">
        <v>467</v>
      </c>
    </row>
    <row r="259" spans="1:33" x14ac:dyDescent="0.2">
      <c r="A259" s="261"/>
      <c r="B259" s="262"/>
      <c r="C259" s="263"/>
      <c r="D259" s="262"/>
      <c r="E259" s="262"/>
      <c r="F259" s="262"/>
      <c r="G259" s="26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">
      <c r="A260" s="261"/>
      <c r="B260" s="262"/>
      <c r="C260" s="263"/>
      <c r="D260" s="262"/>
      <c r="E260" s="262"/>
      <c r="F260" s="262"/>
      <c r="G260" s="26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">
      <c r="A261" s="261"/>
      <c r="B261" s="262"/>
      <c r="C261" s="263"/>
      <c r="D261" s="262"/>
      <c r="E261" s="262"/>
      <c r="F261" s="262"/>
      <c r="G261" s="26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">
      <c r="A262" s="265"/>
      <c r="B262" s="266"/>
      <c r="C262" s="267"/>
      <c r="D262" s="266"/>
      <c r="E262" s="266"/>
      <c r="F262" s="266"/>
      <c r="G262" s="26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">
      <c r="A263" s="3"/>
      <c r="B263" s="4"/>
      <c r="C263" s="194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33" x14ac:dyDescent="0.2">
      <c r="C264" s="196"/>
      <c r="D264" s="10"/>
      <c r="AG264" t="s">
        <v>468</v>
      </c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5sPrSv62TUVEkFiV49l+WJ3HnZvk+//W5QglTm9FBQ2tnoY2TZTkDJlTpYMuD3Iv1gGkNy07f3muHUrGLuwZg==" saltValue="B0AI4IvRlAd9r4Bi/QaIYA==" spinCount="100000" sheet="1" objects="1" scenarios="1"/>
  <mergeCells count="24">
    <mergeCell ref="C175:G175"/>
    <mergeCell ref="C176:G176"/>
    <mergeCell ref="C231:G231"/>
    <mergeCell ref="A1:G1"/>
    <mergeCell ref="C2:G2"/>
    <mergeCell ref="C3:G3"/>
    <mergeCell ref="C4:G4"/>
    <mergeCell ref="C55:G55"/>
    <mergeCell ref="A257:C257"/>
    <mergeCell ref="A258:G262"/>
    <mergeCell ref="C10:G10"/>
    <mergeCell ref="C13:G13"/>
    <mergeCell ref="C27:G27"/>
    <mergeCell ref="C45:G45"/>
    <mergeCell ref="C75:G75"/>
    <mergeCell ref="C56:G56"/>
    <mergeCell ref="C61:G61"/>
    <mergeCell ref="C64:G64"/>
    <mergeCell ref="C71:G71"/>
    <mergeCell ref="C233:G233"/>
    <mergeCell ref="C246:G246"/>
    <mergeCell ref="C87:G87"/>
    <mergeCell ref="C91:G91"/>
    <mergeCell ref="C174:G174"/>
  </mergeCells>
  <pageMargins left="0.19685039370078741" right="0.19685039370078741" top="0.59055118110236227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6" activePane="bottomLeft" state="frozen"/>
      <selection pane="bottomLeft" activeCell="E25" sqref="E25:F2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42578125" customWidth="1"/>
    <col min="8" max="18" width="0" hidden="1" customWidth="1"/>
    <col min="19" max="19" width="9.140625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1" t="s">
        <v>7</v>
      </c>
      <c r="B1" s="271"/>
      <c r="C1" s="271"/>
      <c r="D1" s="271"/>
      <c r="E1" s="271"/>
      <c r="F1" s="271"/>
      <c r="G1" s="271"/>
      <c r="AG1" t="s">
        <v>93</v>
      </c>
    </row>
    <row r="2" spans="1:60" ht="24.95" customHeight="1" x14ac:dyDescent="0.2">
      <c r="A2" s="140" t="s">
        <v>8</v>
      </c>
      <c r="B2" s="49" t="s">
        <v>647</v>
      </c>
      <c r="C2" s="272" t="s">
        <v>43</v>
      </c>
      <c r="D2" s="273"/>
      <c r="E2" s="273"/>
      <c r="F2" s="273"/>
      <c r="G2" s="274"/>
      <c r="AG2" t="s">
        <v>94</v>
      </c>
    </row>
    <row r="3" spans="1:60" ht="24.95" customHeight="1" x14ac:dyDescent="0.2">
      <c r="A3" s="140" t="s">
        <v>9</v>
      </c>
      <c r="B3" s="49" t="s">
        <v>50</v>
      </c>
      <c r="C3" s="272" t="s">
        <v>43</v>
      </c>
      <c r="D3" s="273"/>
      <c r="E3" s="273"/>
      <c r="F3" s="273"/>
      <c r="G3" s="274"/>
      <c r="AC3" s="122" t="s">
        <v>95</v>
      </c>
      <c r="AG3" t="s">
        <v>96</v>
      </c>
    </row>
    <row r="4" spans="1:60" ht="24.95" customHeight="1" x14ac:dyDescent="0.2">
      <c r="A4" s="141" t="s">
        <v>10</v>
      </c>
      <c r="B4" s="142" t="s">
        <v>54</v>
      </c>
      <c r="C4" s="275" t="s">
        <v>55</v>
      </c>
      <c r="D4" s="276"/>
      <c r="E4" s="276"/>
      <c r="F4" s="276"/>
      <c r="G4" s="277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31</v>
      </c>
      <c r="H6" s="147" t="s">
        <v>32</v>
      </c>
      <c r="I6" s="147" t="s">
        <v>104</v>
      </c>
      <c r="J6" s="147" t="s">
        <v>33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5" t="s">
        <v>119</v>
      </c>
      <c r="B8" s="166" t="s">
        <v>91</v>
      </c>
      <c r="C8" s="188" t="s">
        <v>29</v>
      </c>
      <c r="D8" s="167"/>
      <c r="E8" s="168"/>
      <c r="F8" s="169"/>
      <c r="G8" s="169">
        <f>SUMIF(AG9:AG34,"&lt;&gt;NOR",G9:G34)</f>
        <v>0</v>
      </c>
      <c r="H8" s="169"/>
      <c r="I8" s="169">
        <f>SUM(I9:I34)</f>
        <v>0</v>
      </c>
      <c r="J8" s="169"/>
      <c r="K8" s="169">
        <f>SUM(K9:K34)</f>
        <v>0</v>
      </c>
      <c r="L8" s="169"/>
      <c r="M8" s="169">
        <f>SUM(M9:M34)</f>
        <v>0</v>
      </c>
      <c r="N8" s="169"/>
      <c r="O8" s="169">
        <f>SUM(O9:O34)</f>
        <v>29.17</v>
      </c>
      <c r="P8" s="169"/>
      <c r="Q8" s="169">
        <f>SUM(Q9:Q34)</f>
        <v>20.41</v>
      </c>
      <c r="R8" s="169"/>
      <c r="S8" s="169"/>
      <c r="T8" s="170"/>
      <c r="U8" s="164"/>
      <c r="V8" s="164">
        <f>SUM(V9:V34)</f>
        <v>0</v>
      </c>
      <c r="W8" s="164"/>
      <c r="X8" s="164"/>
      <c r="AG8" t="s">
        <v>120</v>
      </c>
    </row>
    <row r="9" spans="1:60" ht="22.5" outlineLevel="1" x14ac:dyDescent="0.2">
      <c r="A9" s="171">
        <v>1</v>
      </c>
      <c r="B9" s="172" t="s">
        <v>607</v>
      </c>
      <c r="C9" s="189" t="s">
        <v>608</v>
      </c>
      <c r="D9" s="173" t="s">
        <v>123</v>
      </c>
      <c r="E9" s="174">
        <v>30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0.97221000000000002</v>
      </c>
      <c r="O9" s="176">
        <f>ROUND(E9*N9,2)</f>
        <v>29.17</v>
      </c>
      <c r="P9" s="176">
        <v>0</v>
      </c>
      <c r="Q9" s="176">
        <f>ROUND(E9*P9,2)</f>
        <v>0</v>
      </c>
      <c r="R9" s="176"/>
      <c r="S9" s="176" t="s">
        <v>124</v>
      </c>
      <c r="T9" s="177" t="s">
        <v>124</v>
      </c>
      <c r="U9" s="158">
        <v>0</v>
      </c>
      <c r="V9" s="158">
        <f>ROUND(E9*U9,2)</f>
        <v>0</v>
      </c>
      <c r="W9" s="158"/>
      <c r="X9" s="158" t="s">
        <v>203</v>
      </c>
      <c r="Y9" s="148"/>
      <c r="Z9" s="148"/>
      <c r="AA9" s="148"/>
      <c r="AB9" s="148"/>
      <c r="AC9" s="148"/>
      <c r="AD9" s="148"/>
      <c r="AE9" s="148"/>
      <c r="AF9" s="148"/>
      <c r="AG9" s="148" t="s">
        <v>204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69" t="s">
        <v>609</v>
      </c>
      <c r="D10" s="270"/>
      <c r="E10" s="270"/>
      <c r="F10" s="270"/>
      <c r="G10" s="27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8" t="str">
        <f>C10</f>
        <v>Včetně provedení geotextilie min. plošné hmotnosti 500 g/m2 a vyrovnávacího podsypu ze štěrkodrti frakce 4-32 mm pod tyto panely.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0" t="s">
        <v>610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130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0" t="s">
        <v>611</v>
      </c>
      <c r="D12" s="160"/>
      <c r="E12" s="161">
        <v>30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130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1">
        <v>2</v>
      </c>
      <c r="B13" s="172" t="s">
        <v>612</v>
      </c>
      <c r="C13" s="189" t="s">
        <v>613</v>
      </c>
      <c r="D13" s="173" t="s">
        <v>136</v>
      </c>
      <c r="E13" s="174">
        <v>7.5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0</v>
      </c>
      <c r="O13" s="176">
        <f>ROUND(E13*N13,2)</f>
        <v>0</v>
      </c>
      <c r="P13" s="176">
        <v>2.7213599999999998</v>
      </c>
      <c r="Q13" s="176">
        <f>ROUND(E13*P13,2)</f>
        <v>20.41</v>
      </c>
      <c r="R13" s="176"/>
      <c r="S13" s="176" t="s">
        <v>124</v>
      </c>
      <c r="T13" s="177" t="s">
        <v>614</v>
      </c>
      <c r="U13" s="158">
        <v>0</v>
      </c>
      <c r="V13" s="158">
        <f>ROUND(E13*U13,2)</f>
        <v>0</v>
      </c>
      <c r="W13" s="158"/>
      <c r="X13" s="158" t="s">
        <v>203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0" t="s">
        <v>615</v>
      </c>
      <c r="D14" s="160"/>
      <c r="E14" s="161">
        <v>7.5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130</v>
      </c>
      <c r="AH14" s="148">
        <v>5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3</v>
      </c>
      <c r="B15" s="172" t="s">
        <v>616</v>
      </c>
      <c r="C15" s="189" t="s">
        <v>617</v>
      </c>
      <c r="D15" s="173" t="s">
        <v>618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15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124</v>
      </c>
      <c r="T15" s="177" t="s">
        <v>199</v>
      </c>
      <c r="U15" s="158">
        <v>0</v>
      </c>
      <c r="V15" s="158">
        <f>ROUND(E15*U15,2)</f>
        <v>0</v>
      </c>
      <c r="W15" s="158"/>
      <c r="X15" s="158" t="s">
        <v>55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619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69" t="s">
        <v>620</v>
      </c>
      <c r="D16" s="270"/>
      <c r="E16" s="270"/>
      <c r="F16" s="270"/>
      <c r="G16" s="270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128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8" t="str">
        <f>C16</f>
        <v>Zaměření a vytýčení stávajících inženýrských sítí v místě stavby z hlediska jejich ochrany při provádění stavby.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78" t="s">
        <v>621</v>
      </c>
      <c r="D17" s="279"/>
      <c r="E17" s="279"/>
      <c r="F17" s="279"/>
      <c r="G17" s="27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128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55"/>
      <c r="B18" s="156"/>
      <c r="C18" s="278" t="s">
        <v>622</v>
      </c>
      <c r="D18" s="279"/>
      <c r="E18" s="279"/>
      <c r="F18" s="279"/>
      <c r="G18" s="279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128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8" t="str">
        <f>C18</f>
        <v>Zpětné předání všech inženýrských sítí jednotlivým správcům vč. uvedení dotčených ploch do bezvadného stavu.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1">
        <v>4</v>
      </c>
      <c r="B19" s="172" t="s">
        <v>623</v>
      </c>
      <c r="C19" s="189" t="s">
        <v>624</v>
      </c>
      <c r="D19" s="173" t="s">
        <v>618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15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124</v>
      </c>
      <c r="T19" s="177" t="s">
        <v>199</v>
      </c>
      <c r="U19" s="158">
        <v>0</v>
      </c>
      <c r="V19" s="158">
        <f>ROUND(E19*U19,2)</f>
        <v>0</v>
      </c>
      <c r="W19" s="158"/>
      <c r="X19" s="158" t="s">
        <v>55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625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3.75" outlineLevel="1" x14ac:dyDescent="0.2">
      <c r="A20" s="155"/>
      <c r="B20" s="156"/>
      <c r="C20" s="269" t="s">
        <v>626</v>
      </c>
      <c r="D20" s="270"/>
      <c r="E20" s="270"/>
      <c r="F20" s="270"/>
      <c r="G20" s="270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128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8" t="str">
        <f>C20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0" s="148"/>
      <c r="BC20" s="148"/>
      <c r="BD20" s="148"/>
      <c r="BE20" s="148"/>
      <c r="BF20" s="148"/>
      <c r="BG20" s="148"/>
      <c r="BH20" s="148"/>
    </row>
    <row r="21" spans="1:60" ht="90" outlineLevel="1" x14ac:dyDescent="0.2">
      <c r="A21" s="155"/>
      <c r="B21" s="156"/>
      <c r="C21" s="278" t="s">
        <v>627</v>
      </c>
      <c r="D21" s="279"/>
      <c r="E21" s="279"/>
      <c r="F21" s="279"/>
      <c r="G21" s="279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128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8" t="str">
        <f>C21</f>
        <v>Vybudování zpevněných ploch pro skladování materiálu, doprava a osazení kontejnerů pro skladování. Sejmutí ornice, hrubá úprava terénu a zpevnění ploch pro objekty soc.zařízení staveniště a kanceláří stavby, provizor.komunikace. Doprava a osazení mobilních buněk soc.zařízení ( umývárny,toalety, šatny). Doprava a osazení dočasného oplocení staveniště, informačních tabulí. Doprava a osazení kanceláří stavby a technického dozoru. Zřízení vnitrostaveništního rozvodu energie od připojení na hlavní přívod na staveništi vč. rozvaděčů pro připojení přenosných zásuvkových skříní, obecné osvětlení staveniště. Zřízení základů a opěrných konstrukcí pro stavební stroje. Zřízení přípojky el.energie ,vody, kanalizace náhradní zdroj el.energie. Opatření na ochranu sousedních pozemků.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5</v>
      </c>
      <c r="B22" s="172" t="s">
        <v>628</v>
      </c>
      <c r="C22" s="189" t="s">
        <v>629</v>
      </c>
      <c r="D22" s="173" t="s">
        <v>618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124</v>
      </c>
      <c r="T22" s="177" t="s">
        <v>199</v>
      </c>
      <c r="U22" s="158">
        <v>0</v>
      </c>
      <c r="V22" s="158">
        <f>ROUND(E22*U22,2)</f>
        <v>0</v>
      </c>
      <c r="W22" s="158"/>
      <c r="X22" s="158" t="s">
        <v>55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625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45" outlineLevel="1" x14ac:dyDescent="0.2">
      <c r="A23" s="155"/>
      <c r="B23" s="156"/>
      <c r="C23" s="269" t="s">
        <v>630</v>
      </c>
      <c r="D23" s="270"/>
      <c r="E23" s="270"/>
      <c r="F23" s="270"/>
      <c r="G23" s="27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128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8" t="str">
        <f>C23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" s="148"/>
      <c r="BC23" s="148"/>
      <c r="BD23" s="148"/>
      <c r="BE23" s="148"/>
      <c r="BF23" s="148"/>
      <c r="BG23" s="148"/>
      <c r="BH23" s="148"/>
    </row>
    <row r="24" spans="1:60" ht="90" outlineLevel="1" x14ac:dyDescent="0.2">
      <c r="A24" s="155"/>
      <c r="B24" s="156"/>
      <c r="C24" s="278" t="s">
        <v>631</v>
      </c>
      <c r="D24" s="279"/>
      <c r="E24" s="279"/>
      <c r="F24" s="279"/>
      <c r="G24" s="27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128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8" t="str">
        <f>C24</f>
        <v>Zřízení trvalé, dočasné deponie a mezideponie, příjezdy a přístupy na staveniště, úpravy staveniště z hlediska bezpečnosti a ochrany zdraví třetích osob, vč. nutných úprav pro osoby s omezenou schopností pohybu a orientace, uspořádání a bezpečnost staveniště z hlediska ochrany veřejných zájmů, dodržení podmínek pro provádění staveb z hlediska BOZP, dodržování podmínek pro ochranu životního prostředí při výstavbě, dodržení podmínek - možnosti nakládání s odpady, splnění zvláštních požadavků na provádění stavby, které vyžadují bezpečnostní opatření. Provozní náklady na energie,náklady na vybavení objektů, náklady na údržbu objektu, náklady na úklid ploch využívaných pro objekt. Náklady spojené s pravidelným úklidem kolem stavby.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1">
        <v>6</v>
      </c>
      <c r="B25" s="172" t="s">
        <v>632</v>
      </c>
      <c r="C25" s="189" t="s">
        <v>633</v>
      </c>
      <c r="D25" s="173" t="s">
        <v>618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124</v>
      </c>
      <c r="T25" s="177" t="s">
        <v>199</v>
      </c>
      <c r="U25" s="158">
        <v>0</v>
      </c>
      <c r="V25" s="158">
        <f>ROUND(E25*U25,2)</f>
        <v>0</v>
      </c>
      <c r="W25" s="158"/>
      <c r="X25" s="158" t="s">
        <v>55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625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69" t="s">
        <v>634</v>
      </c>
      <c r="D26" s="270"/>
      <c r="E26" s="270"/>
      <c r="F26" s="270"/>
      <c r="G26" s="270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128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8" t="str">
        <f>C26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55"/>
      <c r="B27" s="156"/>
      <c r="C27" s="278" t="s">
        <v>635</v>
      </c>
      <c r="D27" s="279"/>
      <c r="E27" s="279"/>
      <c r="F27" s="279"/>
      <c r="G27" s="279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128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8" t="str">
        <f>C27</f>
        <v>Náklady zhotovitele spojené s kompletní likvidací zařízení staveniště vč. uvedení všech dotčených ploch a zařízení do bezvadného stavu.</v>
      </c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1">
        <v>7</v>
      </c>
      <c r="B28" s="172" t="s">
        <v>636</v>
      </c>
      <c r="C28" s="189" t="s">
        <v>637</v>
      </c>
      <c r="D28" s="173" t="s">
        <v>618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15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124</v>
      </c>
      <c r="T28" s="177" t="s">
        <v>199</v>
      </c>
      <c r="U28" s="158">
        <v>0</v>
      </c>
      <c r="V28" s="158">
        <f>ROUND(E28*U28,2)</f>
        <v>0</v>
      </c>
      <c r="W28" s="158"/>
      <c r="X28" s="158" t="s">
        <v>55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619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1.5" hidden="1" customHeight="1" outlineLevel="1" x14ac:dyDescent="0.2">
      <c r="A29" s="155"/>
      <c r="B29" s="156"/>
      <c r="C29" s="269"/>
      <c r="D29" s="270"/>
      <c r="E29" s="270"/>
      <c r="F29" s="270"/>
      <c r="G29" s="270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128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8">
        <f>C29</f>
        <v>0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1">
        <v>8</v>
      </c>
      <c r="B30" s="172" t="s">
        <v>638</v>
      </c>
      <c r="C30" s="189" t="s">
        <v>639</v>
      </c>
      <c r="D30" s="173" t="s">
        <v>618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15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198</v>
      </c>
      <c r="T30" s="177" t="s">
        <v>199</v>
      </c>
      <c r="U30" s="158">
        <v>0</v>
      </c>
      <c r="V30" s="158">
        <f>ROUND(E30*U30,2)</f>
        <v>0</v>
      </c>
      <c r="W30" s="158"/>
      <c r="X30" s="158" t="s">
        <v>55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619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269" t="s">
        <v>640</v>
      </c>
      <c r="D31" s="270"/>
      <c r="E31" s="270"/>
      <c r="F31" s="270"/>
      <c r="G31" s="270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128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8" t="str">
        <f>C31</f>
        <v>Náklady zhotovitele spojené s ochranou dřevin, stromů, porostů a vegetačních ploch při stavebních pracích dle ČSN 83 9061 po celou dobu výstavby.</v>
      </c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9</v>
      </c>
      <c r="B32" s="180" t="s">
        <v>641</v>
      </c>
      <c r="C32" s="192" t="s">
        <v>642</v>
      </c>
      <c r="D32" s="181" t="s">
        <v>618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15</v>
      </c>
      <c r="M32" s="184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4"/>
      <c r="S32" s="184" t="s">
        <v>198</v>
      </c>
      <c r="T32" s="185" t="s">
        <v>199</v>
      </c>
      <c r="U32" s="158">
        <v>0</v>
      </c>
      <c r="V32" s="158">
        <f>ROUND(E32*U32,2)</f>
        <v>0</v>
      </c>
      <c r="W32" s="158"/>
      <c r="X32" s="158" t="s">
        <v>55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619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9">
        <v>10</v>
      </c>
      <c r="B33" s="180" t="s">
        <v>643</v>
      </c>
      <c r="C33" s="192" t="s">
        <v>644</v>
      </c>
      <c r="D33" s="181" t="s">
        <v>618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15</v>
      </c>
      <c r="M33" s="184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4"/>
      <c r="S33" s="184" t="s">
        <v>198</v>
      </c>
      <c r="T33" s="185" t="s">
        <v>199</v>
      </c>
      <c r="U33" s="158">
        <v>0</v>
      </c>
      <c r="V33" s="158">
        <f>ROUND(E33*U33,2)</f>
        <v>0</v>
      </c>
      <c r="W33" s="158"/>
      <c r="X33" s="158" t="s">
        <v>55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619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1">
        <v>11</v>
      </c>
      <c r="B34" s="172" t="s">
        <v>645</v>
      </c>
      <c r="C34" s="189" t="s">
        <v>646</v>
      </c>
      <c r="D34" s="173" t="s">
        <v>618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15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198</v>
      </c>
      <c r="T34" s="177" t="s">
        <v>199</v>
      </c>
      <c r="U34" s="158">
        <v>0</v>
      </c>
      <c r="V34" s="158">
        <f>ROUND(E34*U34,2)</f>
        <v>0</v>
      </c>
      <c r="W34" s="158"/>
      <c r="X34" s="158" t="s">
        <v>55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619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3"/>
      <c r="B35" s="4"/>
      <c r="C35" s="19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106</v>
      </c>
    </row>
    <row r="36" spans="1:60" x14ac:dyDescent="0.2">
      <c r="A36" s="151"/>
      <c r="B36" s="152" t="s">
        <v>31</v>
      </c>
      <c r="C36" s="195"/>
      <c r="D36" s="153"/>
      <c r="E36" s="154"/>
      <c r="F36" s="154"/>
      <c r="G36" s="187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465</v>
      </c>
    </row>
    <row r="37" spans="1:60" x14ac:dyDescent="0.2">
      <c r="A37" s="3"/>
      <c r="B37" s="4"/>
      <c r="C37" s="19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">
      <c r="A38" s="3"/>
      <c r="B38" s="4"/>
      <c r="C38" s="19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">
      <c r="A39" s="255" t="s">
        <v>466</v>
      </c>
      <c r="B39" s="255"/>
      <c r="C39" s="25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467</v>
      </c>
    </row>
    <row r="41" spans="1:60" x14ac:dyDescent="0.2">
      <c r="A41" s="261"/>
      <c r="B41" s="262"/>
      <c r="C41" s="263"/>
      <c r="D41" s="262"/>
      <c r="E41" s="262"/>
      <c r="F41" s="262"/>
      <c r="G41" s="26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61"/>
      <c r="B43" s="262"/>
      <c r="C43" s="263"/>
      <c r="D43" s="262"/>
      <c r="E43" s="262"/>
      <c r="F43" s="262"/>
      <c r="G43" s="26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65"/>
      <c r="B44" s="266"/>
      <c r="C44" s="267"/>
      <c r="D44" s="266"/>
      <c r="E44" s="266"/>
      <c r="F44" s="266"/>
      <c r="G44" s="26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3"/>
      <c r="B45" s="4"/>
      <c r="C45" s="19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C46" s="196"/>
      <c r="D46" s="10"/>
      <c r="AG46" t="s">
        <v>468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Z99dgznlnHP4nPVK/hHpzG1Y2JubhWwdzjfG5zLOCEGOa87zpytWUi1pcD5fqaM71RJ+bomeonzheL2mT0L5Q==" saltValue="AKO3G4egs2F4ebPF2Ou6JQ==" spinCount="100000" sheet="1" objects="1" scenarios="1"/>
  <mergeCells count="18">
    <mergeCell ref="A1:G1"/>
    <mergeCell ref="C2:G2"/>
    <mergeCell ref="C3:G3"/>
    <mergeCell ref="C4:G4"/>
    <mergeCell ref="A39:C39"/>
    <mergeCell ref="C29:G29"/>
    <mergeCell ref="C31:G31"/>
    <mergeCell ref="C20:G20"/>
    <mergeCell ref="C21:G21"/>
    <mergeCell ref="C23:G23"/>
    <mergeCell ref="C24:G24"/>
    <mergeCell ref="C26:G26"/>
    <mergeCell ref="C27:G27"/>
    <mergeCell ref="A40:G44"/>
    <mergeCell ref="C10:G10"/>
    <mergeCell ref="C16:G16"/>
    <mergeCell ref="C17:G17"/>
    <mergeCell ref="C18:G18"/>
  </mergeCells>
  <pageMargins left="0.19685039370078741" right="0.19685039370078741" top="0.78740157480314965" bottom="0.78740157480314965" header="0.31496062992125984" footer="0.31496062992125984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Naklady</vt:lpstr>
      <vt:lpstr>01 02 Naklady</vt:lpstr>
      <vt:lpstr>01 03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Naklady'!Názvy_tisku</vt:lpstr>
      <vt:lpstr>'01 02 Naklady'!Názvy_tisku</vt:lpstr>
      <vt:lpstr>'01 03 Naklady'!Názvy_tisku</vt:lpstr>
      <vt:lpstr>oadresa</vt:lpstr>
      <vt:lpstr>Stavba!Objednatel</vt:lpstr>
      <vt:lpstr>Stavba!Objekt</vt:lpstr>
      <vt:lpstr>'01 01 Naklady'!Oblast_tisku</vt:lpstr>
      <vt:lpstr>'01 02 Naklady'!Oblast_tisku</vt:lpstr>
      <vt:lpstr>'01 03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Provazníková Petra</dc:creator>
  <cp:lastModifiedBy>Friedlová Radmila</cp:lastModifiedBy>
  <cp:lastPrinted>2021-09-01T04:45:12Z</cp:lastPrinted>
  <dcterms:created xsi:type="dcterms:W3CDTF">2009-04-08T07:15:50Z</dcterms:created>
  <dcterms:modified xsi:type="dcterms:W3CDTF">2022-02-02T08:11:10Z</dcterms:modified>
</cp:coreProperties>
</file>