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richard.kajzar\Desktop\"/>
    </mc:Choice>
  </mc:AlternateContent>
  <bookViews>
    <workbookView xWindow="0" yWindow="0" windowWidth="28800" windowHeight="12000" activeTab="1"/>
  </bookViews>
  <sheets>
    <sheet name="Rekapitulace stavby" sheetId="1" r:id="rId1"/>
    <sheet name="SO 01 - Komunikace a park..." sheetId="2" r:id="rId2"/>
    <sheet name="SO 02 - Zpevněné plochy p..." sheetId="3" r:id="rId3"/>
    <sheet name="Pokyny pro vyplnění" sheetId="4" r:id="rId4"/>
  </sheets>
  <definedNames>
    <definedName name="_xlnm._FilterDatabase" localSheetId="1" hidden="1">'SO 01 - Komunikace a park...'!$C$87:$K$503</definedName>
    <definedName name="_xlnm._FilterDatabase" localSheetId="2" hidden="1">'SO 02 - Zpevněné plochy p...'!$C$87:$K$288</definedName>
    <definedName name="_xlnm.Print_Titles" localSheetId="0">'Rekapitulace stavby'!$52:$52</definedName>
    <definedName name="_xlnm.Print_Titles" localSheetId="1">'SO 01 - Komunikace a park...'!$87:$87</definedName>
    <definedName name="_xlnm.Print_Titles" localSheetId="2">'SO 02 - Zpevněné plochy p...'!$87:$87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 01 - Komunikace a park...'!$C$4:$J$39,'SO 01 - Komunikace a park...'!$C$45:$J$69,'SO 01 - Komunikace a park...'!$C$75:$K$503</definedName>
    <definedName name="_xlnm.Print_Area" localSheetId="2">'SO 02 - Zpevněné plochy p...'!$C$4:$J$39,'SO 02 - Zpevněné plochy p...'!$C$45:$J$69,'SO 02 - Zpevněné plochy p...'!$C$75:$K$288</definedName>
  </definedNames>
  <calcPr calcId="162913"/>
</workbook>
</file>

<file path=xl/calcChain.xml><?xml version="1.0" encoding="utf-8"?>
<calcChain xmlns="http://schemas.openxmlformats.org/spreadsheetml/2006/main">
  <c r="J37" i="3" l="1"/>
  <c r="J36" i="3"/>
  <c r="AY56" i="1"/>
  <c r="J35" i="3"/>
  <c r="AX56" i="1" s="1"/>
  <c r="BI286" i="3"/>
  <c r="BH286" i="3"/>
  <c r="BG286" i="3"/>
  <c r="BF286" i="3"/>
  <c r="T286" i="3"/>
  <c r="T285" i="3"/>
  <c r="R286" i="3"/>
  <c r="R285" i="3" s="1"/>
  <c r="P286" i="3"/>
  <c r="P285" i="3"/>
  <c r="BI282" i="3"/>
  <c r="BH282" i="3"/>
  <c r="BG282" i="3"/>
  <c r="BF282" i="3"/>
  <c r="T282" i="3"/>
  <c r="R282" i="3"/>
  <c r="P282" i="3"/>
  <c r="BI280" i="3"/>
  <c r="BH280" i="3"/>
  <c r="BG280" i="3"/>
  <c r="BF280" i="3"/>
  <c r="T280" i="3"/>
  <c r="R280" i="3"/>
  <c r="P280" i="3"/>
  <c r="BI277" i="3"/>
  <c r="BH277" i="3"/>
  <c r="BG277" i="3"/>
  <c r="BF277" i="3"/>
  <c r="T277" i="3"/>
  <c r="R277" i="3"/>
  <c r="P277" i="3"/>
  <c r="BI274" i="3"/>
  <c r="BH274" i="3"/>
  <c r="BG274" i="3"/>
  <c r="BF274" i="3"/>
  <c r="T274" i="3"/>
  <c r="R274" i="3"/>
  <c r="P274" i="3"/>
  <c r="BI271" i="3"/>
  <c r="BH271" i="3"/>
  <c r="BG271" i="3"/>
  <c r="BF271" i="3"/>
  <c r="T271" i="3"/>
  <c r="R271" i="3"/>
  <c r="P271" i="3"/>
  <c r="BI265" i="3"/>
  <c r="BH265" i="3"/>
  <c r="BG265" i="3"/>
  <c r="BF265" i="3"/>
  <c r="T265" i="3"/>
  <c r="R265" i="3"/>
  <c r="P265" i="3"/>
  <c r="BI263" i="3"/>
  <c r="BH263" i="3"/>
  <c r="BG263" i="3"/>
  <c r="BF263" i="3"/>
  <c r="T263" i="3"/>
  <c r="R263" i="3"/>
  <c r="P263" i="3"/>
  <c r="BI261" i="3"/>
  <c r="BH261" i="3"/>
  <c r="BG261" i="3"/>
  <c r="BF261" i="3"/>
  <c r="T261" i="3"/>
  <c r="R261" i="3"/>
  <c r="P261" i="3"/>
  <c r="BI259" i="3"/>
  <c r="BH259" i="3"/>
  <c r="BG259" i="3"/>
  <c r="BF259" i="3"/>
  <c r="T259" i="3"/>
  <c r="R259" i="3"/>
  <c r="P259" i="3"/>
  <c r="BI256" i="3"/>
  <c r="BH256" i="3"/>
  <c r="BG256" i="3"/>
  <c r="BF256" i="3"/>
  <c r="T256" i="3"/>
  <c r="R256" i="3"/>
  <c r="P256" i="3"/>
  <c r="BI252" i="3"/>
  <c r="BH252" i="3"/>
  <c r="BG252" i="3"/>
  <c r="BF252" i="3"/>
  <c r="T252" i="3"/>
  <c r="R252" i="3"/>
  <c r="P252" i="3"/>
  <c r="BI249" i="3"/>
  <c r="BH249" i="3"/>
  <c r="BG249" i="3"/>
  <c r="BF249" i="3"/>
  <c r="T249" i="3"/>
  <c r="R249" i="3"/>
  <c r="P249" i="3"/>
  <c r="BI245" i="3"/>
  <c r="BH245" i="3"/>
  <c r="BG245" i="3"/>
  <c r="BF245" i="3"/>
  <c r="T245" i="3"/>
  <c r="R245" i="3"/>
  <c r="P245" i="3"/>
  <c r="BI242" i="3"/>
  <c r="BH242" i="3"/>
  <c r="BG242" i="3"/>
  <c r="BF242" i="3"/>
  <c r="T242" i="3"/>
  <c r="R242" i="3"/>
  <c r="P242" i="3"/>
  <c r="BI240" i="3"/>
  <c r="BH240" i="3"/>
  <c r="BG240" i="3"/>
  <c r="BF240" i="3"/>
  <c r="T240" i="3"/>
  <c r="R240" i="3"/>
  <c r="P240" i="3"/>
  <c r="BI237" i="3"/>
  <c r="BH237" i="3"/>
  <c r="BG237" i="3"/>
  <c r="BF237" i="3"/>
  <c r="T237" i="3"/>
  <c r="R237" i="3"/>
  <c r="P237" i="3"/>
  <c r="BI234" i="3"/>
  <c r="BH234" i="3"/>
  <c r="BG234" i="3"/>
  <c r="BF234" i="3"/>
  <c r="T234" i="3"/>
  <c r="R234" i="3"/>
  <c r="P234" i="3"/>
  <c r="BI230" i="3"/>
  <c r="BH230" i="3"/>
  <c r="BG230" i="3"/>
  <c r="BF230" i="3"/>
  <c r="T230" i="3"/>
  <c r="R230" i="3"/>
  <c r="P230" i="3"/>
  <c r="BI227" i="3"/>
  <c r="BH227" i="3"/>
  <c r="BG227" i="3"/>
  <c r="BF227" i="3"/>
  <c r="T227" i="3"/>
  <c r="R227" i="3"/>
  <c r="P227" i="3"/>
  <c r="BI224" i="3"/>
  <c r="BH224" i="3"/>
  <c r="BG224" i="3"/>
  <c r="BF224" i="3"/>
  <c r="T224" i="3"/>
  <c r="R224" i="3"/>
  <c r="P224" i="3"/>
  <c r="BI219" i="3"/>
  <c r="BH219" i="3"/>
  <c r="BG219" i="3"/>
  <c r="BF219" i="3"/>
  <c r="T219" i="3"/>
  <c r="R219" i="3"/>
  <c r="P219" i="3"/>
  <c r="BI216" i="3"/>
  <c r="BH216" i="3"/>
  <c r="BG216" i="3"/>
  <c r="BF216" i="3"/>
  <c r="T216" i="3"/>
  <c r="R216" i="3"/>
  <c r="P216" i="3"/>
  <c r="BI213" i="3"/>
  <c r="BH213" i="3"/>
  <c r="BG213" i="3"/>
  <c r="BF213" i="3"/>
  <c r="T213" i="3"/>
  <c r="R213" i="3"/>
  <c r="P213" i="3"/>
  <c r="BI210" i="3"/>
  <c r="BH210" i="3"/>
  <c r="BG210" i="3"/>
  <c r="BF210" i="3"/>
  <c r="T210" i="3"/>
  <c r="R210" i="3"/>
  <c r="P210" i="3"/>
  <c r="BI205" i="3"/>
  <c r="BH205" i="3"/>
  <c r="BG205" i="3"/>
  <c r="BF205" i="3"/>
  <c r="T205" i="3"/>
  <c r="R205" i="3"/>
  <c r="P205" i="3"/>
  <c r="BI202" i="3"/>
  <c r="BH202" i="3"/>
  <c r="BG202" i="3"/>
  <c r="BF202" i="3"/>
  <c r="T202" i="3"/>
  <c r="R202" i="3"/>
  <c r="P202" i="3"/>
  <c r="BI199" i="3"/>
  <c r="BH199" i="3"/>
  <c r="BG199" i="3"/>
  <c r="BF199" i="3"/>
  <c r="T199" i="3"/>
  <c r="R199" i="3"/>
  <c r="P199" i="3"/>
  <c r="BI196" i="3"/>
  <c r="BH196" i="3"/>
  <c r="BG196" i="3"/>
  <c r="BF196" i="3"/>
  <c r="T196" i="3"/>
  <c r="R196" i="3"/>
  <c r="P196" i="3"/>
  <c r="BI192" i="3"/>
  <c r="BH192" i="3"/>
  <c r="BG192" i="3"/>
  <c r="BF192" i="3"/>
  <c r="T192" i="3"/>
  <c r="R192" i="3"/>
  <c r="P192" i="3"/>
  <c r="BI188" i="3"/>
  <c r="BH188" i="3"/>
  <c r="BG188" i="3"/>
  <c r="BF188" i="3"/>
  <c r="T188" i="3"/>
  <c r="R188" i="3"/>
  <c r="P188" i="3"/>
  <c r="BI184" i="3"/>
  <c r="BH184" i="3"/>
  <c r="BG184" i="3"/>
  <c r="BF184" i="3"/>
  <c r="T184" i="3"/>
  <c r="R184" i="3"/>
  <c r="P184" i="3"/>
  <c r="BI181" i="3"/>
  <c r="BH181" i="3"/>
  <c r="BG181" i="3"/>
  <c r="BF181" i="3"/>
  <c r="T181" i="3"/>
  <c r="R181" i="3"/>
  <c r="P181" i="3"/>
  <c r="BI178" i="3"/>
  <c r="BH178" i="3"/>
  <c r="BG178" i="3"/>
  <c r="BF178" i="3"/>
  <c r="T178" i="3"/>
  <c r="R178" i="3"/>
  <c r="P178" i="3"/>
  <c r="BI173" i="3"/>
  <c r="BH173" i="3"/>
  <c r="BG173" i="3"/>
  <c r="BF173" i="3"/>
  <c r="T173" i="3"/>
  <c r="R173" i="3"/>
  <c r="P173" i="3"/>
  <c r="BI169" i="3"/>
  <c r="BH169" i="3"/>
  <c r="BG169" i="3"/>
  <c r="BF169" i="3"/>
  <c r="T169" i="3"/>
  <c r="R169" i="3"/>
  <c r="P169" i="3"/>
  <c r="BI166" i="3"/>
  <c r="BH166" i="3"/>
  <c r="BG166" i="3"/>
  <c r="BF166" i="3"/>
  <c r="T166" i="3"/>
  <c r="R166" i="3"/>
  <c r="P166" i="3"/>
  <c r="BI163" i="3"/>
  <c r="BH163" i="3"/>
  <c r="BG163" i="3"/>
  <c r="BF163" i="3"/>
  <c r="T163" i="3"/>
  <c r="R163" i="3"/>
  <c r="P163" i="3"/>
  <c r="BI159" i="3"/>
  <c r="BH159" i="3"/>
  <c r="BG159" i="3"/>
  <c r="BF159" i="3"/>
  <c r="T159" i="3"/>
  <c r="R159" i="3"/>
  <c r="P159" i="3"/>
  <c r="BI155" i="3"/>
  <c r="BH155" i="3"/>
  <c r="BG155" i="3"/>
  <c r="BF155" i="3"/>
  <c r="T155" i="3"/>
  <c r="R155" i="3"/>
  <c r="P155" i="3"/>
  <c r="BI151" i="3"/>
  <c r="BH151" i="3"/>
  <c r="BG151" i="3"/>
  <c r="BF151" i="3"/>
  <c r="T151" i="3"/>
  <c r="R151" i="3"/>
  <c r="P151" i="3"/>
  <c r="BI148" i="3"/>
  <c r="BH148" i="3"/>
  <c r="BG148" i="3"/>
  <c r="BF148" i="3"/>
  <c r="T148" i="3"/>
  <c r="R148" i="3"/>
  <c r="P148" i="3"/>
  <c r="BI145" i="3"/>
  <c r="BH145" i="3"/>
  <c r="BG145" i="3"/>
  <c r="BF145" i="3"/>
  <c r="T145" i="3"/>
  <c r="R145" i="3"/>
  <c r="P145" i="3"/>
  <c r="BI142" i="3"/>
  <c r="BH142" i="3"/>
  <c r="BG142" i="3"/>
  <c r="BF142" i="3"/>
  <c r="T142" i="3"/>
  <c r="R142" i="3"/>
  <c r="P142" i="3"/>
  <c r="BI138" i="3"/>
  <c r="BH138" i="3"/>
  <c r="BG138" i="3"/>
  <c r="BF138" i="3"/>
  <c r="T138" i="3"/>
  <c r="R138" i="3"/>
  <c r="P138" i="3"/>
  <c r="BI134" i="3"/>
  <c r="BH134" i="3"/>
  <c r="BG134" i="3"/>
  <c r="BF134" i="3"/>
  <c r="T134" i="3"/>
  <c r="R134" i="3"/>
  <c r="P134" i="3"/>
  <c r="BI131" i="3"/>
  <c r="BH131" i="3"/>
  <c r="BG131" i="3"/>
  <c r="BF131" i="3"/>
  <c r="T131" i="3"/>
  <c r="R131" i="3"/>
  <c r="P131" i="3"/>
  <c r="BI128" i="3"/>
  <c r="BH128" i="3"/>
  <c r="BG128" i="3"/>
  <c r="BF128" i="3"/>
  <c r="T128" i="3"/>
  <c r="R128" i="3"/>
  <c r="P128" i="3"/>
  <c r="BI124" i="3"/>
  <c r="BH124" i="3"/>
  <c r="BG124" i="3"/>
  <c r="BF124" i="3"/>
  <c r="T124" i="3"/>
  <c r="R124" i="3"/>
  <c r="P124" i="3"/>
  <c r="BI121" i="3"/>
  <c r="BH121" i="3"/>
  <c r="BG121" i="3"/>
  <c r="BF121" i="3"/>
  <c r="T121" i="3"/>
  <c r="R121" i="3"/>
  <c r="P121" i="3"/>
  <c r="BI118" i="3"/>
  <c r="BH118" i="3"/>
  <c r="BG118" i="3"/>
  <c r="BF118" i="3"/>
  <c r="T118" i="3"/>
  <c r="R118" i="3"/>
  <c r="P118" i="3"/>
  <c r="BI114" i="3"/>
  <c r="BH114" i="3"/>
  <c r="BG114" i="3"/>
  <c r="BF114" i="3"/>
  <c r="T114" i="3"/>
  <c r="R114" i="3"/>
  <c r="P114" i="3"/>
  <c r="BI111" i="3"/>
  <c r="BH111" i="3"/>
  <c r="BG111" i="3"/>
  <c r="BF111" i="3"/>
  <c r="T111" i="3"/>
  <c r="R111" i="3"/>
  <c r="P111" i="3"/>
  <c r="BI108" i="3"/>
  <c r="BH108" i="3"/>
  <c r="BG108" i="3"/>
  <c r="BF108" i="3"/>
  <c r="T108" i="3"/>
  <c r="R108" i="3"/>
  <c r="P108" i="3"/>
  <c r="BI105" i="3"/>
  <c r="BH105" i="3"/>
  <c r="BG105" i="3"/>
  <c r="BF105" i="3"/>
  <c r="T105" i="3"/>
  <c r="R105" i="3"/>
  <c r="P105" i="3"/>
  <c r="BI102" i="3"/>
  <c r="BH102" i="3"/>
  <c r="BG102" i="3"/>
  <c r="BF102" i="3"/>
  <c r="T102" i="3"/>
  <c r="R102" i="3"/>
  <c r="P102" i="3"/>
  <c r="BI98" i="3"/>
  <c r="BH98" i="3"/>
  <c r="BG98" i="3"/>
  <c r="BF98" i="3"/>
  <c r="T98" i="3"/>
  <c r="R98" i="3"/>
  <c r="P98" i="3"/>
  <c r="BI95" i="3"/>
  <c r="BH95" i="3"/>
  <c r="BG95" i="3"/>
  <c r="BF95" i="3"/>
  <c r="T95" i="3"/>
  <c r="R95" i="3"/>
  <c r="P95" i="3"/>
  <c r="BI92" i="3"/>
  <c r="BH92" i="3"/>
  <c r="BG92" i="3"/>
  <c r="BF92" i="3"/>
  <c r="T92" i="3"/>
  <c r="R92" i="3"/>
  <c r="P92" i="3"/>
  <c r="J85" i="3"/>
  <c r="J84" i="3"/>
  <c r="F84" i="3"/>
  <c r="F82" i="3"/>
  <c r="E80" i="3"/>
  <c r="J55" i="3"/>
  <c r="J54" i="3"/>
  <c r="F54" i="3"/>
  <c r="F52" i="3"/>
  <c r="E50" i="3"/>
  <c r="J18" i="3"/>
  <c r="E18" i="3"/>
  <c r="F55" i="3" s="1"/>
  <c r="J17" i="3"/>
  <c r="J12" i="3"/>
  <c r="J52" i="3" s="1"/>
  <c r="E7" i="3"/>
  <c r="E78" i="3"/>
  <c r="J37" i="2"/>
  <c r="J36" i="2"/>
  <c r="AY55" i="1" s="1"/>
  <c r="J35" i="2"/>
  <c r="AX55" i="1"/>
  <c r="BI501" i="2"/>
  <c r="BH501" i="2"/>
  <c r="BG501" i="2"/>
  <c r="BF501" i="2"/>
  <c r="T501" i="2"/>
  <c r="T500" i="2"/>
  <c r="R501" i="2"/>
  <c r="R500" i="2"/>
  <c r="P501" i="2"/>
  <c r="P500" i="2"/>
  <c r="BI497" i="2"/>
  <c r="BH497" i="2"/>
  <c r="BG497" i="2"/>
  <c r="BF497" i="2"/>
  <c r="T497" i="2"/>
  <c r="R497" i="2"/>
  <c r="P497" i="2"/>
  <c r="BI495" i="2"/>
  <c r="BH495" i="2"/>
  <c r="BG495" i="2"/>
  <c r="BF495" i="2"/>
  <c r="T495" i="2"/>
  <c r="R495" i="2"/>
  <c r="P495" i="2"/>
  <c r="BI493" i="2"/>
  <c r="BH493" i="2"/>
  <c r="BG493" i="2"/>
  <c r="BF493" i="2"/>
  <c r="T493" i="2"/>
  <c r="R493" i="2"/>
  <c r="P493" i="2"/>
  <c r="BI491" i="2"/>
  <c r="BH491" i="2"/>
  <c r="BG491" i="2"/>
  <c r="BF491" i="2"/>
  <c r="T491" i="2"/>
  <c r="R491" i="2"/>
  <c r="P491" i="2"/>
  <c r="BI488" i="2"/>
  <c r="BH488" i="2"/>
  <c r="BG488" i="2"/>
  <c r="BF488" i="2"/>
  <c r="T488" i="2"/>
  <c r="R488" i="2"/>
  <c r="P488" i="2"/>
  <c r="BI486" i="2"/>
  <c r="BH486" i="2"/>
  <c r="BG486" i="2"/>
  <c r="BF486" i="2"/>
  <c r="T486" i="2"/>
  <c r="R486" i="2"/>
  <c r="P486" i="2"/>
  <c r="BI483" i="2"/>
  <c r="BH483" i="2"/>
  <c r="BG483" i="2"/>
  <c r="BF483" i="2"/>
  <c r="T483" i="2"/>
  <c r="R483" i="2"/>
  <c r="P483" i="2"/>
  <c r="BI480" i="2"/>
  <c r="BH480" i="2"/>
  <c r="BG480" i="2"/>
  <c r="BF480" i="2"/>
  <c r="T480" i="2"/>
  <c r="R480" i="2"/>
  <c r="P480" i="2"/>
  <c r="BI478" i="2"/>
  <c r="BH478" i="2"/>
  <c r="BG478" i="2"/>
  <c r="BF478" i="2"/>
  <c r="T478" i="2"/>
  <c r="R478" i="2"/>
  <c r="P478" i="2"/>
  <c r="BI476" i="2"/>
  <c r="BH476" i="2"/>
  <c r="BG476" i="2"/>
  <c r="BF476" i="2"/>
  <c r="T476" i="2"/>
  <c r="R476" i="2"/>
  <c r="P476" i="2"/>
  <c r="BI474" i="2"/>
  <c r="BH474" i="2"/>
  <c r="BG474" i="2"/>
  <c r="BF474" i="2"/>
  <c r="T474" i="2"/>
  <c r="R474" i="2"/>
  <c r="P474" i="2"/>
  <c r="BI472" i="2"/>
  <c r="BH472" i="2"/>
  <c r="BG472" i="2"/>
  <c r="BF472" i="2"/>
  <c r="T472" i="2"/>
  <c r="R472" i="2"/>
  <c r="P472" i="2"/>
  <c r="BI468" i="2"/>
  <c r="BH468" i="2"/>
  <c r="BG468" i="2"/>
  <c r="BF468" i="2"/>
  <c r="T468" i="2"/>
  <c r="R468" i="2"/>
  <c r="P468" i="2"/>
  <c r="BI465" i="2"/>
  <c r="BH465" i="2"/>
  <c r="BG465" i="2"/>
  <c r="BF465" i="2"/>
  <c r="T465" i="2"/>
  <c r="R465" i="2"/>
  <c r="P465" i="2"/>
  <c r="BI462" i="2"/>
  <c r="BH462" i="2"/>
  <c r="BG462" i="2"/>
  <c r="BF462" i="2"/>
  <c r="T462" i="2"/>
  <c r="R462" i="2"/>
  <c r="P462" i="2"/>
  <c r="BI459" i="2"/>
  <c r="BH459" i="2"/>
  <c r="BG459" i="2"/>
  <c r="BF459" i="2"/>
  <c r="T459" i="2"/>
  <c r="R459" i="2"/>
  <c r="P459" i="2"/>
  <c r="BI455" i="2"/>
  <c r="BH455" i="2"/>
  <c r="BG455" i="2"/>
  <c r="BF455" i="2"/>
  <c r="T455" i="2"/>
  <c r="R455" i="2"/>
  <c r="P455" i="2"/>
  <c r="BI452" i="2"/>
  <c r="BH452" i="2"/>
  <c r="BG452" i="2"/>
  <c r="BF452" i="2"/>
  <c r="T452" i="2"/>
  <c r="R452" i="2"/>
  <c r="P452" i="2"/>
  <c r="BI448" i="2"/>
  <c r="BH448" i="2"/>
  <c r="BG448" i="2"/>
  <c r="BF448" i="2"/>
  <c r="T448" i="2"/>
  <c r="R448" i="2"/>
  <c r="P448" i="2"/>
  <c r="BI445" i="2"/>
  <c r="BH445" i="2"/>
  <c r="BG445" i="2"/>
  <c r="BF445" i="2"/>
  <c r="T445" i="2"/>
  <c r="R445" i="2"/>
  <c r="P445" i="2"/>
  <c r="BI442" i="2"/>
  <c r="BH442" i="2"/>
  <c r="BG442" i="2"/>
  <c r="BF442" i="2"/>
  <c r="T442" i="2"/>
  <c r="R442" i="2"/>
  <c r="P442" i="2"/>
  <c r="BI439" i="2"/>
  <c r="BH439" i="2"/>
  <c r="BG439" i="2"/>
  <c r="BF439" i="2"/>
  <c r="T439" i="2"/>
  <c r="R439" i="2"/>
  <c r="P439" i="2"/>
  <c r="BI436" i="2"/>
  <c r="BH436" i="2"/>
  <c r="BG436" i="2"/>
  <c r="BF436" i="2"/>
  <c r="T436" i="2"/>
  <c r="R436" i="2"/>
  <c r="P436" i="2"/>
  <c r="BI433" i="2"/>
  <c r="BH433" i="2"/>
  <c r="BG433" i="2"/>
  <c r="BF433" i="2"/>
  <c r="T433" i="2"/>
  <c r="R433" i="2"/>
  <c r="P433" i="2"/>
  <c r="BI430" i="2"/>
  <c r="BH430" i="2"/>
  <c r="BG430" i="2"/>
  <c r="BF430" i="2"/>
  <c r="T430" i="2"/>
  <c r="R430" i="2"/>
  <c r="P430" i="2"/>
  <c r="BI427" i="2"/>
  <c r="BH427" i="2"/>
  <c r="BG427" i="2"/>
  <c r="BF427" i="2"/>
  <c r="T427" i="2"/>
  <c r="R427" i="2"/>
  <c r="P427" i="2"/>
  <c r="BI425" i="2"/>
  <c r="BH425" i="2"/>
  <c r="BG425" i="2"/>
  <c r="BF425" i="2"/>
  <c r="T425" i="2"/>
  <c r="R425" i="2"/>
  <c r="P425" i="2"/>
  <c r="BI421" i="2"/>
  <c r="BH421" i="2"/>
  <c r="BG421" i="2"/>
  <c r="BF421" i="2"/>
  <c r="T421" i="2"/>
  <c r="R421" i="2"/>
  <c r="P421" i="2"/>
  <c r="BI418" i="2"/>
  <c r="BH418" i="2"/>
  <c r="BG418" i="2"/>
  <c r="BF418" i="2"/>
  <c r="T418" i="2"/>
  <c r="R418" i="2"/>
  <c r="P418" i="2"/>
  <c r="BI414" i="2"/>
  <c r="BH414" i="2"/>
  <c r="BG414" i="2"/>
  <c r="BF414" i="2"/>
  <c r="T414" i="2"/>
  <c r="R414" i="2"/>
  <c r="P414" i="2"/>
  <c r="BI412" i="2"/>
  <c r="BH412" i="2"/>
  <c r="BG412" i="2"/>
  <c r="BF412" i="2"/>
  <c r="T412" i="2"/>
  <c r="R412" i="2"/>
  <c r="P412" i="2"/>
  <c r="BI409" i="2"/>
  <c r="BH409" i="2"/>
  <c r="BG409" i="2"/>
  <c r="BF409" i="2"/>
  <c r="T409" i="2"/>
  <c r="R409" i="2"/>
  <c r="P409" i="2"/>
  <c r="BI405" i="2"/>
  <c r="BH405" i="2"/>
  <c r="BG405" i="2"/>
  <c r="BF405" i="2"/>
  <c r="T405" i="2"/>
  <c r="R405" i="2"/>
  <c r="P405" i="2"/>
  <c r="BI401" i="2"/>
  <c r="BH401" i="2"/>
  <c r="BG401" i="2"/>
  <c r="BF401" i="2"/>
  <c r="T401" i="2"/>
  <c r="R401" i="2"/>
  <c r="P401" i="2"/>
  <c r="BI397" i="2"/>
  <c r="BH397" i="2"/>
  <c r="BG397" i="2"/>
  <c r="BF397" i="2"/>
  <c r="T397" i="2"/>
  <c r="R397" i="2"/>
  <c r="P397" i="2"/>
  <c r="BI394" i="2"/>
  <c r="BH394" i="2"/>
  <c r="BG394" i="2"/>
  <c r="BF394" i="2"/>
  <c r="T394" i="2"/>
  <c r="R394" i="2"/>
  <c r="P394" i="2"/>
  <c r="BI390" i="2"/>
  <c r="BH390" i="2"/>
  <c r="BG390" i="2"/>
  <c r="BF390" i="2"/>
  <c r="T390" i="2"/>
  <c r="R390" i="2"/>
  <c r="P390" i="2"/>
  <c r="BI387" i="2"/>
  <c r="BH387" i="2"/>
  <c r="BG387" i="2"/>
  <c r="BF387" i="2"/>
  <c r="T387" i="2"/>
  <c r="R387" i="2"/>
  <c r="P387" i="2"/>
  <c r="BI384" i="2"/>
  <c r="BH384" i="2"/>
  <c r="BG384" i="2"/>
  <c r="BF384" i="2"/>
  <c r="T384" i="2"/>
  <c r="R384" i="2"/>
  <c r="P384" i="2"/>
  <c r="BI382" i="2"/>
  <c r="BH382" i="2"/>
  <c r="BG382" i="2"/>
  <c r="BF382" i="2"/>
  <c r="T382" i="2"/>
  <c r="R382" i="2"/>
  <c r="P382" i="2"/>
  <c r="BI379" i="2"/>
  <c r="BH379" i="2"/>
  <c r="BG379" i="2"/>
  <c r="BF379" i="2"/>
  <c r="T379" i="2"/>
  <c r="R379" i="2"/>
  <c r="P379" i="2"/>
  <c r="BI376" i="2"/>
  <c r="BH376" i="2"/>
  <c r="BG376" i="2"/>
  <c r="BF376" i="2"/>
  <c r="T376" i="2"/>
  <c r="R376" i="2"/>
  <c r="P376" i="2"/>
  <c r="BI374" i="2"/>
  <c r="BH374" i="2"/>
  <c r="BG374" i="2"/>
  <c r="BF374" i="2"/>
  <c r="T374" i="2"/>
  <c r="R374" i="2"/>
  <c r="P374" i="2"/>
  <c r="BI372" i="2"/>
  <c r="BH372" i="2"/>
  <c r="BG372" i="2"/>
  <c r="BF372" i="2"/>
  <c r="T372" i="2"/>
  <c r="R372" i="2"/>
  <c r="P372" i="2"/>
  <c r="BI370" i="2"/>
  <c r="BH370" i="2"/>
  <c r="BG370" i="2"/>
  <c r="BF370" i="2"/>
  <c r="T370" i="2"/>
  <c r="R370" i="2"/>
  <c r="P370" i="2"/>
  <c r="BI367" i="2"/>
  <c r="BH367" i="2"/>
  <c r="BG367" i="2"/>
  <c r="BF367" i="2"/>
  <c r="T367" i="2"/>
  <c r="R367" i="2"/>
  <c r="P367" i="2"/>
  <c r="BI365" i="2"/>
  <c r="BH365" i="2"/>
  <c r="BG365" i="2"/>
  <c r="BF365" i="2"/>
  <c r="T365" i="2"/>
  <c r="R365" i="2"/>
  <c r="P365" i="2"/>
  <c r="BI362" i="2"/>
  <c r="BH362" i="2"/>
  <c r="BG362" i="2"/>
  <c r="BF362" i="2"/>
  <c r="T362" i="2"/>
  <c r="R362" i="2"/>
  <c r="P362" i="2"/>
  <c r="BI360" i="2"/>
  <c r="BH360" i="2"/>
  <c r="BG360" i="2"/>
  <c r="BF360" i="2"/>
  <c r="T360" i="2"/>
  <c r="R360" i="2"/>
  <c r="P360" i="2"/>
  <c r="BI357" i="2"/>
  <c r="BH357" i="2"/>
  <c r="BG357" i="2"/>
  <c r="BF357" i="2"/>
  <c r="T357" i="2"/>
  <c r="R357" i="2"/>
  <c r="P357" i="2"/>
  <c r="BI354" i="2"/>
  <c r="BH354" i="2"/>
  <c r="BG354" i="2"/>
  <c r="BF354" i="2"/>
  <c r="T354" i="2"/>
  <c r="R354" i="2"/>
  <c r="P354" i="2"/>
  <c r="BI351" i="2"/>
  <c r="BH351" i="2"/>
  <c r="BG351" i="2"/>
  <c r="BF351" i="2"/>
  <c r="T351" i="2"/>
  <c r="R351" i="2"/>
  <c r="P351" i="2"/>
  <c r="BI348" i="2"/>
  <c r="BH348" i="2"/>
  <c r="BG348" i="2"/>
  <c r="BF348" i="2"/>
  <c r="T348" i="2"/>
  <c r="R348" i="2"/>
  <c r="P348" i="2"/>
  <c r="BI345" i="2"/>
  <c r="BH345" i="2"/>
  <c r="BG345" i="2"/>
  <c r="BF345" i="2"/>
  <c r="T345" i="2"/>
  <c r="R345" i="2"/>
  <c r="P345" i="2"/>
  <c r="BI342" i="2"/>
  <c r="BH342" i="2"/>
  <c r="BG342" i="2"/>
  <c r="BF342" i="2"/>
  <c r="T342" i="2"/>
  <c r="R342" i="2"/>
  <c r="P342" i="2"/>
  <c r="BI339" i="2"/>
  <c r="BH339" i="2"/>
  <c r="BG339" i="2"/>
  <c r="BF339" i="2"/>
  <c r="T339" i="2"/>
  <c r="R339" i="2"/>
  <c r="P339" i="2"/>
  <c r="BI336" i="2"/>
  <c r="BH336" i="2"/>
  <c r="BG336" i="2"/>
  <c r="BF336" i="2"/>
  <c r="T336" i="2"/>
  <c r="R336" i="2"/>
  <c r="P336" i="2"/>
  <c r="BI333" i="2"/>
  <c r="BH333" i="2"/>
  <c r="BG333" i="2"/>
  <c r="BF333" i="2"/>
  <c r="T333" i="2"/>
  <c r="R333" i="2"/>
  <c r="P333" i="2"/>
  <c r="BI329" i="2"/>
  <c r="BH329" i="2"/>
  <c r="BG329" i="2"/>
  <c r="BF329" i="2"/>
  <c r="T329" i="2"/>
  <c r="R329" i="2"/>
  <c r="P329" i="2"/>
  <c r="BI326" i="2"/>
  <c r="BH326" i="2"/>
  <c r="BG326" i="2"/>
  <c r="BF326" i="2"/>
  <c r="T326" i="2"/>
  <c r="R326" i="2"/>
  <c r="P326" i="2"/>
  <c r="BI323" i="2"/>
  <c r="BH323" i="2"/>
  <c r="BG323" i="2"/>
  <c r="BF323" i="2"/>
  <c r="T323" i="2"/>
  <c r="R323" i="2"/>
  <c r="P323" i="2"/>
  <c r="BI320" i="2"/>
  <c r="BH320" i="2"/>
  <c r="BG320" i="2"/>
  <c r="BF320" i="2"/>
  <c r="T320" i="2"/>
  <c r="R320" i="2"/>
  <c r="P320" i="2"/>
  <c r="BI317" i="2"/>
  <c r="BH317" i="2"/>
  <c r="BG317" i="2"/>
  <c r="BF317" i="2"/>
  <c r="T317" i="2"/>
  <c r="R317" i="2"/>
  <c r="P317" i="2"/>
  <c r="BI313" i="2"/>
  <c r="BH313" i="2"/>
  <c r="BG313" i="2"/>
  <c r="BF313" i="2"/>
  <c r="T313" i="2"/>
  <c r="R313" i="2"/>
  <c r="P313" i="2"/>
  <c r="BI310" i="2"/>
  <c r="BH310" i="2"/>
  <c r="BG310" i="2"/>
  <c r="BF310" i="2"/>
  <c r="T310" i="2"/>
  <c r="R310" i="2"/>
  <c r="P310" i="2"/>
  <c r="BI307" i="2"/>
  <c r="BH307" i="2"/>
  <c r="BG307" i="2"/>
  <c r="BF307" i="2"/>
  <c r="T307" i="2"/>
  <c r="R307" i="2"/>
  <c r="P307" i="2"/>
  <c r="BI302" i="2"/>
  <c r="BH302" i="2"/>
  <c r="BG302" i="2"/>
  <c r="BF302" i="2"/>
  <c r="T302" i="2"/>
  <c r="R302" i="2"/>
  <c r="P302" i="2"/>
  <c r="BI299" i="2"/>
  <c r="BH299" i="2"/>
  <c r="BG299" i="2"/>
  <c r="BF299" i="2"/>
  <c r="T299" i="2"/>
  <c r="R299" i="2"/>
  <c r="P299" i="2"/>
  <c r="BI294" i="2"/>
  <c r="BH294" i="2"/>
  <c r="BG294" i="2"/>
  <c r="BF294" i="2"/>
  <c r="T294" i="2"/>
  <c r="R294" i="2"/>
  <c r="P294" i="2"/>
  <c r="BI291" i="2"/>
  <c r="BH291" i="2"/>
  <c r="BG291" i="2"/>
  <c r="BF291" i="2"/>
  <c r="T291" i="2"/>
  <c r="R291" i="2"/>
  <c r="P291" i="2"/>
  <c r="BI288" i="2"/>
  <c r="BH288" i="2"/>
  <c r="BG288" i="2"/>
  <c r="BF288" i="2"/>
  <c r="T288" i="2"/>
  <c r="R288" i="2"/>
  <c r="P288" i="2"/>
  <c r="BI285" i="2"/>
  <c r="BH285" i="2"/>
  <c r="BG285" i="2"/>
  <c r="BF285" i="2"/>
  <c r="T285" i="2"/>
  <c r="R285" i="2"/>
  <c r="P285" i="2"/>
  <c r="BI281" i="2"/>
  <c r="BH281" i="2"/>
  <c r="BG281" i="2"/>
  <c r="BF281" i="2"/>
  <c r="T281" i="2"/>
  <c r="R281" i="2"/>
  <c r="P281" i="2"/>
  <c r="BI278" i="2"/>
  <c r="BH278" i="2"/>
  <c r="BG278" i="2"/>
  <c r="BF278" i="2"/>
  <c r="T278" i="2"/>
  <c r="R278" i="2"/>
  <c r="P278" i="2"/>
  <c r="BI275" i="2"/>
  <c r="BH275" i="2"/>
  <c r="BG275" i="2"/>
  <c r="BF275" i="2"/>
  <c r="T275" i="2"/>
  <c r="R275" i="2"/>
  <c r="P275" i="2"/>
  <c r="BI272" i="2"/>
  <c r="BH272" i="2"/>
  <c r="BG272" i="2"/>
  <c r="BF272" i="2"/>
  <c r="T272" i="2"/>
  <c r="R272" i="2"/>
  <c r="P272" i="2"/>
  <c r="BI268" i="2"/>
  <c r="BH268" i="2"/>
  <c r="BG268" i="2"/>
  <c r="BF268" i="2"/>
  <c r="T268" i="2"/>
  <c r="R268" i="2"/>
  <c r="P268" i="2"/>
  <c r="BI264" i="2"/>
  <c r="BH264" i="2"/>
  <c r="BG264" i="2"/>
  <c r="BF264" i="2"/>
  <c r="T264" i="2"/>
  <c r="R264" i="2"/>
  <c r="P264" i="2"/>
  <c r="BI261" i="2"/>
  <c r="BH261" i="2"/>
  <c r="BG261" i="2"/>
  <c r="BF261" i="2"/>
  <c r="T261" i="2"/>
  <c r="R261" i="2"/>
  <c r="P261" i="2"/>
  <c r="BI258" i="2"/>
  <c r="BH258" i="2"/>
  <c r="BG258" i="2"/>
  <c r="BF258" i="2"/>
  <c r="T258" i="2"/>
  <c r="R258" i="2"/>
  <c r="P258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6" i="2"/>
  <c r="BH246" i="2"/>
  <c r="BG246" i="2"/>
  <c r="BF246" i="2"/>
  <c r="T246" i="2"/>
  <c r="R246" i="2"/>
  <c r="P246" i="2"/>
  <c r="BI243" i="2"/>
  <c r="BH243" i="2"/>
  <c r="BG243" i="2"/>
  <c r="BF243" i="2"/>
  <c r="T243" i="2"/>
  <c r="R243" i="2"/>
  <c r="P243" i="2"/>
  <c r="BI239" i="2"/>
  <c r="BH239" i="2"/>
  <c r="BG239" i="2"/>
  <c r="BF239" i="2"/>
  <c r="T239" i="2"/>
  <c r="R239" i="2"/>
  <c r="P239" i="2"/>
  <c r="BI235" i="2"/>
  <c r="BH235" i="2"/>
  <c r="BG235" i="2"/>
  <c r="BF235" i="2"/>
  <c r="T235" i="2"/>
  <c r="R235" i="2"/>
  <c r="P235" i="2"/>
  <c r="BI231" i="2"/>
  <c r="BH231" i="2"/>
  <c r="BG231" i="2"/>
  <c r="BF231" i="2"/>
  <c r="T231" i="2"/>
  <c r="R231" i="2"/>
  <c r="P231" i="2"/>
  <c r="BI228" i="2"/>
  <c r="BH228" i="2"/>
  <c r="BG228" i="2"/>
  <c r="BF228" i="2"/>
  <c r="T228" i="2"/>
  <c r="R228" i="2"/>
  <c r="P228" i="2"/>
  <c r="BI225" i="2"/>
  <c r="BH225" i="2"/>
  <c r="BG225" i="2"/>
  <c r="BF225" i="2"/>
  <c r="T225" i="2"/>
  <c r="R225" i="2"/>
  <c r="P225" i="2"/>
  <c r="BI221" i="2"/>
  <c r="BH221" i="2"/>
  <c r="BG221" i="2"/>
  <c r="BF221" i="2"/>
  <c r="T221" i="2"/>
  <c r="R221" i="2"/>
  <c r="P221" i="2"/>
  <c r="BI218" i="2"/>
  <c r="BH218" i="2"/>
  <c r="BG218" i="2"/>
  <c r="BF218" i="2"/>
  <c r="T218" i="2"/>
  <c r="R218" i="2"/>
  <c r="P218" i="2"/>
  <c r="BI214" i="2"/>
  <c r="BH214" i="2"/>
  <c r="BG214" i="2"/>
  <c r="BF214" i="2"/>
  <c r="T214" i="2"/>
  <c r="R214" i="2"/>
  <c r="P214" i="2"/>
  <c r="BI211" i="2"/>
  <c r="BH211" i="2"/>
  <c r="BG211" i="2"/>
  <c r="BF211" i="2"/>
  <c r="T211" i="2"/>
  <c r="R211" i="2"/>
  <c r="P211" i="2"/>
  <c r="BI208" i="2"/>
  <c r="BH208" i="2"/>
  <c r="BG208" i="2"/>
  <c r="BF208" i="2"/>
  <c r="T208" i="2"/>
  <c r="R208" i="2"/>
  <c r="P208" i="2"/>
  <c r="BI201" i="2"/>
  <c r="BH201" i="2"/>
  <c r="BG201" i="2"/>
  <c r="BF201" i="2"/>
  <c r="T201" i="2"/>
  <c r="R201" i="2"/>
  <c r="P201" i="2"/>
  <c r="BI198" i="2"/>
  <c r="BH198" i="2"/>
  <c r="BG198" i="2"/>
  <c r="BF198" i="2"/>
  <c r="T198" i="2"/>
  <c r="R198" i="2"/>
  <c r="P198" i="2"/>
  <c r="BI195" i="2"/>
  <c r="BH195" i="2"/>
  <c r="BG195" i="2"/>
  <c r="BF195" i="2"/>
  <c r="T195" i="2"/>
  <c r="R195" i="2"/>
  <c r="P195" i="2"/>
  <c r="BI187" i="2"/>
  <c r="BH187" i="2"/>
  <c r="BG187" i="2"/>
  <c r="BF187" i="2"/>
  <c r="T187" i="2"/>
  <c r="R187" i="2"/>
  <c r="P187" i="2"/>
  <c r="BI184" i="2"/>
  <c r="BH184" i="2"/>
  <c r="BG184" i="2"/>
  <c r="BF184" i="2"/>
  <c r="T184" i="2"/>
  <c r="R184" i="2"/>
  <c r="P184" i="2"/>
  <c r="BI181" i="2"/>
  <c r="BH181" i="2"/>
  <c r="BG181" i="2"/>
  <c r="BF181" i="2"/>
  <c r="T181" i="2"/>
  <c r="R181" i="2"/>
  <c r="P181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8" i="2"/>
  <c r="BH168" i="2"/>
  <c r="BG168" i="2"/>
  <c r="BF168" i="2"/>
  <c r="T168" i="2"/>
  <c r="R168" i="2"/>
  <c r="P168" i="2"/>
  <c r="BI162" i="2"/>
  <c r="BH162" i="2"/>
  <c r="BG162" i="2"/>
  <c r="BF162" i="2"/>
  <c r="T162" i="2"/>
  <c r="R162" i="2"/>
  <c r="P162" i="2"/>
  <c r="BI158" i="2"/>
  <c r="BH158" i="2"/>
  <c r="BG158" i="2"/>
  <c r="BF158" i="2"/>
  <c r="T158" i="2"/>
  <c r="R158" i="2"/>
  <c r="P158" i="2"/>
  <c r="BI154" i="2"/>
  <c r="BH154" i="2"/>
  <c r="BG154" i="2"/>
  <c r="BF154" i="2"/>
  <c r="T154" i="2"/>
  <c r="R154" i="2"/>
  <c r="P154" i="2"/>
  <c r="BI151" i="2"/>
  <c r="BH151" i="2"/>
  <c r="BG151" i="2"/>
  <c r="BF151" i="2"/>
  <c r="T151" i="2"/>
  <c r="R151" i="2"/>
  <c r="P151" i="2"/>
  <c r="BI148" i="2"/>
  <c r="BH148" i="2"/>
  <c r="BG148" i="2"/>
  <c r="BF148" i="2"/>
  <c r="T148" i="2"/>
  <c r="R148" i="2"/>
  <c r="P148" i="2"/>
  <c r="BI144" i="2"/>
  <c r="BH144" i="2"/>
  <c r="BG144" i="2"/>
  <c r="BF144" i="2"/>
  <c r="T144" i="2"/>
  <c r="R144" i="2"/>
  <c r="P144" i="2"/>
  <c r="BI141" i="2"/>
  <c r="BH141" i="2"/>
  <c r="BG141" i="2"/>
  <c r="BF141" i="2"/>
  <c r="T141" i="2"/>
  <c r="R141" i="2"/>
  <c r="P141" i="2"/>
  <c r="BI137" i="2"/>
  <c r="BH137" i="2"/>
  <c r="BG137" i="2"/>
  <c r="BF137" i="2"/>
  <c r="T137" i="2"/>
  <c r="R137" i="2"/>
  <c r="P137" i="2"/>
  <c r="BI134" i="2"/>
  <c r="BH134" i="2"/>
  <c r="BG134" i="2"/>
  <c r="BF134" i="2"/>
  <c r="T134" i="2"/>
  <c r="R134" i="2"/>
  <c r="P134" i="2"/>
  <c r="BI131" i="2"/>
  <c r="BH131" i="2"/>
  <c r="BG131" i="2"/>
  <c r="BF131" i="2"/>
  <c r="T131" i="2"/>
  <c r="R131" i="2"/>
  <c r="P131" i="2"/>
  <c r="BI128" i="2"/>
  <c r="BH128" i="2"/>
  <c r="BG128" i="2"/>
  <c r="BF128" i="2"/>
  <c r="T128" i="2"/>
  <c r="R128" i="2"/>
  <c r="P128" i="2"/>
  <c r="BI125" i="2"/>
  <c r="BH125" i="2"/>
  <c r="BG125" i="2"/>
  <c r="BF125" i="2"/>
  <c r="T125" i="2"/>
  <c r="R125" i="2"/>
  <c r="P125" i="2"/>
  <c r="BI122" i="2"/>
  <c r="BH122" i="2"/>
  <c r="BG122" i="2"/>
  <c r="BF122" i="2"/>
  <c r="T122" i="2"/>
  <c r="R122" i="2"/>
  <c r="P122" i="2"/>
  <c r="BI119" i="2"/>
  <c r="BH119" i="2"/>
  <c r="BG119" i="2"/>
  <c r="BF119" i="2"/>
  <c r="T119" i="2"/>
  <c r="R119" i="2"/>
  <c r="P119" i="2"/>
  <c r="BI116" i="2"/>
  <c r="BH116" i="2"/>
  <c r="BG116" i="2"/>
  <c r="BF116" i="2"/>
  <c r="T116" i="2"/>
  <c r="R116" i="2"/>
  <c r="P116" i="2"/>
  <c r="BI113" i="2"/>
  <c r="BH113" i="2"/>
  <c r="BG113" i="2"/>
  <c r="BF113" i="2"/>
  <c r="T113" i="2"/>
  <c r="R113" i="2"/>
  <c r="P113" i="2"/>
  <c r="BI109" i="2"/>
  <c r="BH109" i="2"/>
  <c r="BG109" i="2"/>
  <c r="BF109" i="2"/>
  <c r="T109" i="2"/>
  <c r="R109" i="2"/>
  <c r="P109" i="2"/>
  <c r="BI106" i="2"/>
  <c r="BH106" i="2"/>
  <c r="BG106" i="2"/>
  <c r="BF106" i="2"/>
  <c r="T106" i="2"/>
  <c r="R106" i="2"/>
  <c r="P106" i="2"/>
  <c r="BI103" i="2"/>
  <c r="BH103" i="2"/>
  <c r="BG103" i="2"/>
  <c r="BF103" i="2"/>
  <c r="T103" i="2"/>
  <c r="R103" i="2"/>
  <c r="P103" i="2"/>
  <c r="BI99" i="2"/>
  <c r="BH99" i="2"/>
  <c r="BG99" i="2"/>
  <c r="BF99" i="2"/>
  <c r="T99" i="2"/>
  <c r="R99" i="2"/>
  <c r="P99" i="2"/>
  <c r="BI95" i="2"/>
  <c r="BH95" i="2"/>
  <c r="BG95" i="2"/>
  <c r="BF95" i="2"/>
  <c r="T95" i="2"/>
  <c r="R95" i="2"/>
  <c r="P95" i="2"/>
  <c r="BI92" i="2"/>
  <c r="BH92" i="2"/>
  <c r="BG92" i="2"/>
  <c r="BF92" i="2"/>
  <c r="T92" i="2"/>
  <c r="R92" i="2"/>
  <c r="P92" i="2"/>
  <c r="J85" i="2"/>
  <c r="J84" i="2"/>
  <c r="F84" i="2"/>
  <c r="F82" i="2"/>
  <c r="E80" i="2"/>
  <c r="J55" i="2"/>
  <c r="J54" i="2"/>
  <c r="F54" i="2"/>
  <c r="F52" i="2"/>
  <c r="E50" i="2"/>
  <c r="J18" i="2"/>
  <c r="E18" i="2"/>
  <c r="F55" i="2"/>
  <c r="J17" i="2"/>
  <c r="J12" i="2"/>
  <c r="J82" i="2" s="1"/>
  <c r="E7" i="2"/>
  <c r="E48" i="2"/>
  <c r="L50" i="1"/>
  <c r="AM50" i="1"/>
  <c r="AM49" i="1"/>
  <c r="L49" i="1"/>
  <c r="AM47" i="1"/>
  <c r="L47" i="1"/>
  <c r="L45" i="1"/>
  <c r="L44" i="1"/>
  <c r="BK495" i="2"/>
  <c r="BK405" i="2"/>
  <c r="J376" i="2"/>
  <c r="J272" i="2"/>
  <c r="J151" i="2"/>
  <c r="J501" i="2"/>
  <c r="J445" i="2"/>
  <c r="J336" i="2"/>
  <c r="BK235" i="2"/>
  <c r="J131" i="2"/>
  <c r="BK345" i="2"/>
  <c r="J250" i="2"/>
  <c r="J137" i="2"/>
  <c r="J427" i="2"/>
  <c r="J329" i="2"/>
  <c r="J275" i="2"/>
  <c r="BK109" i="2"/>
  <c r="J155" i="3"/>
  <c r="BK277" i="3"/>
  <c r="J205" i="3"/>
  <c r="J108" i="3"/>
  <c r="J252" i="3"/>
  <c r="J111" i="3"/>
  <c r="J142" i="3"/>
  <c r="BK501" i="2"/>
  <c r="J455" i="2"/>
  <c r="BK374" i="2"/>
  <c r="J268" i="2"/>
  <c r="BK198" i="2"/>
  <c r="J109" i="2"/>
  <c r="BK468" i="2"/>
  <c r="J374" i="2"/>
  <c r="BK294" i="2"/>
  <c r="BK211" i="2"/>
  <c r="BK103" i="2"/>
  <c r="BK425" i="2"/>
  <c r="J339" i="2"/>
  <c r="BK246" i="2"/>
  <c r="BK128" i="2"/>
  <c r="J405" i="2"/>
  <c r="J323" i="2"/>
  <c r="BK225" i="2"/>
  <c r="J224" i="3"/>
  <c r="J148" i="3"/>
  <c r="BK192" i="3"/>
  <c r="BK282" i="3"/>
  <c r="BK159" i="3"/>
  <c r="J261" i="3"/>
  <c r="J169" i="3"/>
  <c r="BK497" i="2"/>
  <c r="BK476" i="2"/>
  <c r="J409" i="2"/>
  <c r="BK329" i="2"/>
  <c r="J195" i="2"/>
  <c r="BK113" i="2"/>
  <c r="J472" i="2"/>
  <c r="J367" i="2"/>
  <c r="BK285" i="2"/>
  <c r="BK184" i="2"/>
  <c r="BK486" i="2"/>
  <c r="BK397" i="2"/>
  <c r="BK336" i="2"/>
  <c r="BK218" i="2"/>
  <c r="BK131" i="2"/>
  <c r="J412" i="2"/>
  <c r="J320" i="2"/>
  <c r="BK162" i="2"/>
  <c r="BK249" i="3"/>
  <c r="BK128" i="3"/>
  <c r="J234" i="3"/>
  <c r="BK148" i="3"/>
  <c r="J271" i="3"/>
  <c r="J128" i="3"/>
  <c r="BK256" i="3"/>
  <c r="BK121" i="3"/>
  <c r="BK394" i="2"/>
  <c r="BK228" i="2"/>
  <c r="J122" i="2"/>
  <c r="BK462" i="2"/>
  <c r="BK342" i="2"/>
  <c r="J187" i="2"/>
  <c r="J465" i="2"/>
  <c r="BK370" i="2"/>
  <c r="J285" i="2"/>
  <c r="J240" i="3"/>
  <c r="J131" i="3"/>
  <c r="BK261" i="3"/>
  <c r="BK178" i="3"/>
  <c r="BK111" i="3"/>
  <c r="J242" i="3"/>
  <c r="BK108" i="3"/>
  <c r="BK224" i="3"/>
  <c r="J474" i="2"/>
  <c r="J387" i="2"/>
  <c r="BK307" i="2"/>
  <c r="BK201" i="2"/>
  <c r="BK122" i="2"/>
  <c r="BK474" i="2"/>
  <c r="J390" i="2"/>
  <c r="BK275" i="2"/>
  <c r="BK172" i="2"/>
  <c r="BK436" i="2"/>
  <c r="BK387" i="2"/>
  <c r="BK323" i="2"/>
  <c r="BK214" i="2"/>
  <c r="BK95" i="2"/>
  <c r="J379" i="2"/>
  <c r="J288" i="2"/>
  <c r="J144" i="2"/>
  <c r="J237" i="3"/>
  <c r="BK286" i="3"/>
  <c r="J230" i="3"/>
  <c r="BK163" i="3"/>
  <c r="J265" i="3"/>
  <c r="J138" i="3"/>
  <c r="J216" i="3"/>
  <c r="BK95" i="3"/>
  <c r="BK488" i="2"/>
  <c r="BK412" i="2"/>
  <c r="BK354" i="2"/>
  <c r="BK239" i="2"/>
  <c r="J148" i="2"/>
  <c r="J95" i="2"/>
  <c r="BK455" i="2"/>
  <c r="J360" i="2"/>
  <c r="J264" i="2"/>
  <c r="J168" i="2"/>
  <c r="J478" i="2"/>
  <c r="BK382" i="2"/>
  <c r="BK333" i="2"/>
  <c r="J198" i="2"/>
  <c r="J468" i="2"/>
  <c r="BK372" i="2"/>
  <c r="BK258" i="2"/>
  <c r="J106" i="2"/>
  <c r="J121" i="3"/>
  <c r="J166" i="3"/>
  <c r="J95" i="3"/>
  <c r="J245" i="3"/>
  <c r="J274" i="3"/>
  <c r="BK131" i="3"/>
  <c r="BK483" i="2"/>
  <c r="BK379" i="2"/>
  <c r="J281" i="2"/>
  <c r="BK208" i="2"/>
  <c r="J125" i="2"/>
  <c r="J488" i="2"/>
  <c r="BK409" i="2"/>
  <c r="J299" i="2"/>
  <c r="J218" i="2"/>
  <c r="J119" i="2"/>
  <c r="J430" i="2"/>
  <c r="BK348" i="2"/>
  <c r="BK288" i="2"/>
  <c r="BK154" i="2"/>
  <c r="J452" i="2"/>
  <c r="BK291" i="2"/>
  <c r="J201" i="2"/>
  <c r="BK230" i="3"/>
  <c r="BK151" i="3"/>
  <c r="J259" i="3"/>
  <c r="BK169" i="3"/>
  <c r="J277" i="3"/>
  <c r="J202" i="3"/>
  <c r="BK271" i="3"/>
  <c r="BK166" i="3"/>
  <c r="J418" i="2"/>
  <c r="J307" i="2"/>
  <c r="J208" i="2"/>
  <c r="BK491" i="2"/>
  <c r="J372" i="2"/>
  <c r="BK264" i="2"/>
  <c r="J172" i="2"/>
  <c r="J436" i="2"/>
  <c r="J342" i="2"/>
  <c r="J228" i="2"/>
  <c r="BK116" i="2"/>
  <c r="J159" i="3"/>
  <c r="BK242" i="3"/>
  <c r="BK155" i="3"/>
  <c r="BK274" i="3"/>
  <c r="BK188" i="3"/>
  <c r="BK265" i="3"/>
  <c r="BK145" i="3"/>
  <c r="J480" i="2"/>
  <c r="J414" i="2"/>
  <c r="J294" i="2"/>
  <c r="J225" i="2"/>
  <c r="J158" i="2"/>
  <c r="BK106" i="2"/>
  <c r="J462" i="2"/>
  <c r="J354" i="2"/>
  <c r="J258" i="2"/>
  <c r="J154" i="2"/>
  <c r="BK421" i="2"/>
  <c r="BK362" i="2"/>
  <c r="BK310" i="2"/>
  <c r="J184" i="2"/>
  <c r="BK414" i="2"/>
  <c r="BK317" i="2"/>
  <c r="BK231" i="2"/>
  <c r="BK92" i="2"/>
  <c r="J188" i="3"/>
  <c r="BK105" i="3"/>
  <c r="BK181" i="3"/>
  <c r="J286" i="3"/>
  <c r="J181" i="3"/>
  <c r="BK98" i="3"/>
  <c r="BK245" i="3"/>
  <c r="J124" i="3"/>
  <c r="BK478" i="2"/>
  <c r="J401" i="2"/>
  <c r="J326" i="2"/>
  <c r="BK221" i="2"/>
  <c r="J128" i="2"/>
  <c r="BK493" i="2"/>
  <c r="BK430" i="2"/>
  <c r="BK326" i="2"/>
  <c r="J221" i="2"/>
  <c r="BK125" i="2"/>
  <c r="BK465" i="2"/>
  <c r="J394" i="2"/>
  <c r="BK268" i="2"/>
  <c r="BK175" i="2"/>
  <c r="BK448" i="2"/>
  <c r="J348" i="2"/>
  <c r="J310" i="2"/>
  <c r="BK187" i="2"/>
  <c r="J178" i="3"/>
  <c r="BK240" i="3"/>
  <c r="BK142" i="3"/>
  <c r="J263" i="3"/>
  <c r="BK199" i="3"/>
  <c r="J114" i="3"/>
  <c r="BK234" i="3"/>
  <c r="J491" i="2"/>
  <c r="BK452" i="2"/>
  <c r="J397" i="2"/>
  <c r="BK302" i="2"/>
  <c r="J253" i="2"/>
  <c r="BK168" i="2"/>
  <c r="BK99" i="2"/>
  <c r="J459" i="2"/>
  <c r="BK339" i="2"/>
  <c r="J231" i="2"/>
  <c r="J162" i="2"/>
  <c r="BK472" i="2"/>
  <c r="J370" i="2"/>
  <c r="J261" i="2"/>
  <c r="J92" i="2"/>
  <c r="BK376" i="2"/>
  <c r="J333" i="2"/>
  <c r="BK278" i="2"/>
  <c r="J113" i="2"/>
  <c r="BK202" i="3"/>
  <c r="BK280" i="3"/>
  <c r="J210" i="3"/>
  <c r="BK124" i="3"/>
  <c r="J249" i="3"/>
  <c r="J151" i="3"/>
  <c r="J227" i="3"/>
  <c r="BK480" i="2"/>
  <c r="J362" i="2"/>
  <c r="BK272" i="2"/>
  <c r="J175" i="2"/>
  <c r="J476" i="2"/>
  <c r="BK390" i="2"/>
  <c r="BK320" i="2"/>
  <c r="J243" i="2"/>
  <c r="J116" i="2"/>
  <c r="BK418" i="2"/>
  <c r="BK313" i="2"/>
  <c r="BK195" i="2"/>
  <c r="BK219" i="3"/>
  <c r="J282" i="3"/>
  <c r="J196" i="3"/>
  <c r="BK92" i="3"/>
  <c r="J219" i="3"/>
  <c r="BK134" i="3"/>
  <c r="BK252" i="3"/>
  <c r="BK114" i="3"/>
  <c r="J493" i="2"/>
  <c r="J448" i="2"/>
  <c r="J365" i="2"/>
  <c r="J246" i="2"/>
  <c r="BK134" i="2"/>
  <c r="J486" i="2"/>
  <c r="BK427" i="2"/>
  <c r="J302" i="2"/>
  <c r="J214" i="2"/>
  <c r="AS54" i="1"/>
  <c r="J278" i="2"/>
  <c r="BK158" i="2"/>
  <c r="BK459" i="2"/>
  <c r="BK365" i="2"/>
  <c r="J211" i="2"/>
  <c r="BK213" i="3"/>
  <c r="J145" i="3"/>
  <c r="J256" i="3"/>
  <c r="BK138" i="3"/>
  <c r="BK227" i="3"/>
  <c r="BK263" i="3"/>
  <c r="BK173" i="3"/>
  <c r="J495" i="2"/>
  <c r="J442" i="2"/>
  <c r="J382" i="2"/>
  <c r="J291" i="2"/>
  <c r="BK181" i="2"/>
  <c r="BK119" i="2"/>
  <c r="J483" i="2"/>
  <c r="BK401" i="2"/>
  <c r="J345" i="2"/>
  <c r="J239" i="2"/>
  <c r="BK151" i="2"/>
  <c r="BK442" i="2"/>
  <c r="BK360" i="2"/>
  <c r="J313" i="2"/>
  <c r="BK148" i="2"/>
  <c r="J421" i="2"/>
  <c r="BK281" i="2"/>
  <c r="J141" i="2"/>
  <c r="J199" i="3"/>
  <c r="J213" i="3"/>
  <c r="J118" i="3"/>
  <c r="BK237" i="3"/>
  <c r="J105" i="3"/>
  <c r="BK210" i="3"/>
  <c r="BK118" i="3"/>
  <c r="BK433" i="2"/>
  <c r="BK367" i="2"/>
  <c r="J235" i="2"/>
  <c r="BK144" i="2"/>
  <c r="J497" i="2"/>
  <c r="BK439" i="2"/>
  <c r="BK357" i="2"/>
  <c r="BK261" i="2"/>
  <c r="J134" i="2"/>
  <c r="BK445" i="2"/>
  <c r="BK384" i="2"/>
  <c r="J317" i="2"/>
  <c r="J181" i="2"/>
  <c r="J425" i="2"/>
  <c r="J351" i="2"/>
  <c r="BK250" i="2"/>
  <c r="J103" i="2"/>
  <c r="J184" i="3"/>
  <c r="J102" i="3"/>
  <c r="BK184" i="3"/>
  <c r="J98" i="3"/>
  <c r="J173" i="3"/>
  <c r="BK102" i="3"/>
  <c r="BK205" i="3"/>
  <c r="J433" i="2"/>
  <c r="BK351" i="2"/>
  <c r="BK243" i="2"/>
  <c r="BK137" i="2"/>
  <c r="J439" i="2"/>
  <c r="J357" i="2"/>
  <c r="BK299" i="2"/>
  <c r="BK141" i="2"/>
  <c r="J384" i="2"/>
  <c r="BK253" i="2"/>
  <c r="J99" i="2"/>
  <c r="J192" i="3"/>
  <c r="J92" i="3"/>
  <c r="BK216" i="3"/>
  <c r="J134" i="3"/>
  <c r="BK259" i="3"/>
  <c r="J163" i="3"/>
  <c r="J280" i="3"/>
  <c r="BK196" i="3"/>
  <c r="R91" i="2" l="1"/>
  <c r="R157" i="2"/>
  <c r="P238" i="2"/>
  <c r="T238" i="2"/>
  <c r="R267" i="2"/>
  <c r="P332" i="2"/>
  <c r="T332" i="2"/>
  <c r="R386" i="2"/>
  <c r="BK91" i="3"/>
  <c r="R91" i="3"/>
  <c r="P137" i="3"/>
  <c r="T137" i="3"/>
  <c r="R158" i="3"/>
  <c r="R187" i="3"/>
  <c r="T91" i="3"/>
  <c r="BK158" i="3"/>
  <c r="J158" i="3" s="1"/>
  <c r="J64" i="3" s="1"/>
  <c r="T158" i="3"/>
  <c r="P187" i="3"/>
  <c r="BK233" i="3"/>
  <c r="J233" i="3" s="1"/>
  <c r="J66" i="3" s="1"/>
  <c r="R233" i="3"/>
  <c r="P251" i="3"/>
  <c r="P91" i="2"/>
  <c r="BK157" i="2"/>
  <c r="J157" i="2"/>
  <c r="J63" i="2" s="1"/>
  <c r="P157" i="2"/>
  <c r="BK238" i="2"/>
  <c r="J238" i="2"/>
  <c r="J64" i="2" s="1"/>
  <c r="R238" i="2"/>
  <c r="P267" i="2"/>
  <c r="BK332" i="2"/>
  <c r="J332" i="2" s="1"/>
  <c r="J66" i="2" s="1"/>
  <c r="R332" i="2"/>
  <c r="P386" i="2"/>
  <c r="BK91" i="2"/>
  <c r="J91" i="2"/>
  <c r="J62" i="2"/>
  <c r="T91" i="2"/>
  <c r="T157" i="2"/>
  <c r="BK267" i="2"/>
  <c r="J267" i="2" s="1"/>
  <c r="J65" i="2" s="1"/>
  <c r="T267" i="2"/>
  <c r="BK386" i="2"/>
  <c r="J386" i="2" s="1"/>
  <c r="J67" i="2" s="1"/>
  <c r="T386" i="2"/>
  <c r="P91" i="3"/>
  <c r="BK137" i="3"/>
  <c r="J137" i="3"/>
  <c r="J63" i="3" s="1"/>
  <c r="R137" i="3"/>
  <c r="P158" i="3"/>
  <c r="BK187" i="3"/>
  <c r="J187" i="3" s="1"/>
  <c r="J65" i="3" s="1"/>
  <c r="T187" i="3"/>
  <c r="P233" i="3"/>
  <c r="T233" i="3"/>
  <c r="BK251" i="3"/>
  <c r="J251" i="3" s="1"/>
  <c r="J67" i="3" s="1"/>
  <c r="R251" i="3"/>
  <c r="T251" i="3"/>
  <c r="BK500" i="2"/>
  <c r="J500" i="2"/>
  <c r="J68" i="2" s="1"/>
  <c r="BK285" i="3"/>
  <c r="J285" i="3" s="1"/>
  <c r="J68" i="3" s="1"/>
  <c r="J82" i="3"/>
  <c r="BE92" i="3"/>
  <c r="BE131" i="3"/>
  <c r="BE151" i="3"/>
  <c r="BE155" i="3"/>
  <c r="BE178" i="3"/>
  <c r="BE210" i="3"/>
  <c r="BE213" i="3"/>
  <c r="BE227" i="3"/>
  <c r="BE230" i="3"/>
  <c r="BE237" i="3"/>
  <c r="BE240" i="3"/>
  <c r="BE245" i="3"/>
  <c r="BE256" i="3"/>
  <c r="BE259" i="3"/>
  <c r="BE261" i="3"/>
  <c r="BE277" i="3"/>
  <c r="F85" i="3"/>
  <c r="BE102" i="3"/>
  <c r="BE105" i="3"/>
  <c r="BE108" i="3"/>
  <c r="BE114" i="3"/>
  <c r="BE121" i="3"/>
  <c r="BE142" i="3"/>
  <c r="BE145" i="3"/>
  <c r="BE148" i="3"/>
  <c r="BE163" i="3"/>
  <c r="BE173" i="3"/>
  <c r="BE181" i="3"/>
  <c r="BE188" i="3"/>
  <c r="BE192" i="3"/>
  <c r="BE196" i="3"/>
  <c r="BE199" i="3"/>
  <c r="BE202" i="3"/>
  <c r="BE205" i="3"/>
  <c r="BE219" i="3"/>
  <c r="BE234" i="3"/>
  <c r="BE242" i="3"/>
  <c r="BE252" i="3"/>
  <c r="BE263" i="3"/>
  <c r="BE271" i="3"/>
  <c r="BE280" i="3"/>
  <c r="BE286" i="3"/>
  <c r="BE111" i="3"/>
  <c r="BE118" i="3"/>
  <c r="BE128" i="3"/>
  <c r="BE138" i="3"/>
  <c r="BE166" i="3"/>
  <c r="BE184" i="3"/>
  <c r="BE216" i="3"/>
  <c r="BE224" i="3"/>
  <c r="BE249" i="3"/>
  <c r="BE265" i="3"/>
  <c r="BE274" i="3"/>
  <c r="BE282" i="3"/>
  <c r="E48" i="3"/>
  <c r="BE95" i="3"/>
  <c r="BE98" i="3"/>
  <c r="BE124" i="3"/>
  <c r="BE134" i="3"/>
  <c r="BE159" i="3"/>
  <c r="BE169" i="3"/>
  <c r="E78" i="2"/>
  <c r="F85" i="2"/>
  <c r="BE103" i="2"/>
  <c r="BE116" i="2"/>
  <c r="BE122" i="2"/>
  <c r="BE131" i="2"/>
  <c r="BE134" i="2"/>
  <c r="BE141" i="2"/>
  <c r="BE151" i="2"/>
  <c r="BE162" i="2"/>
  <c r="BE181" i="2"/>
  <c r="BE201" i="2"/>
  <c r="BE235" i="2"/>
  <c r="BE239" i="2"/>
  <c r="BE246" i="2"/>
  <c r="BE261" i="2"/>
  <c r="BE264" i="2"/>
  <c r="BE299" i="2"/>
  <c r="BE307" i="2"/>
  <c r="BE323" i="2"/>
  <c r="BE326" i="2"/>
  <c r="BE336" i="2"/>
  <c r="BE339" i="2"/>
  <c r="BE348" i="2"/>
  <c r="BE372" i="2"/>
  <c r="BE379" i="2"/>
  <c r="BE390" i="2"/>
  <c r="BE394" i="2"/>
  <c r="BE397" i="2"/>
  <c r="BE401" i="2"/>
  <c r="BE421" i="2"/>
  <c r="BE436" i="2"/>
  <c r="BE439" i="2"/>
  <c r="BE442" i="2"/>
  <c r="BE472" i="2"/>
  <c r="BE109" i="2"/>
  <c r="BE119" i="2"/>
  <c r="BE125" i="2"/>
  <c r="BE198" i="2"/>
  <c r="BE208" i="2"/>
  <c r="BE218" i="2"/>
  <c r="BE225" i="2"/>
  <c r="BE228" i="2"/>
  <c r="BE231" i="2"/>
  <c r="BE243" i="2"/>
  <c r="BE253" i="2"/>
  <c r="BE268" i="2"/>
  <c r="BE272" i="2"/>
  <c r="BE278" i="2"/>
  <c r="BE302" i="2"/>
  <c r="BE354" i="2"/>
  <c r="BE365" i="2"/>
  <c r="BE367" i="2"/>
  <c r="BE370" i="2"/>
  <c r="BE374" i="2"/>
  <c r="BE405" i="2"/>
  <c r="BE409" i="2"/>
  <c r="BE414" i="2"/>
  <c r="BE427" i="2"/>
  <c r="BE430" i="2"/>
  <c r="BE445" i="2"/>
  <c r="BE452" i="2"/>
  <c r="BE483" i="2"/>
  <c r="BE486" i="2"/>
  <c r="BE488" i="2"/>
  <c r="J52" i="2"/>
  <c r="BE92" i="2"/>
  <c r="BE95" i="2"/>
  <c r="BE106" i="2"/>
  <c r="BE113" i="2"/>
  <c r="BE154" i="2"/>
  <c r="BE168" i="2"/>
  <c r="BE175" i="2"/>
  <c r="BE187" i="2"/>
  <c r="BE195" i="2"/>
  <c r="BE221" i="2"/>
  <c r="BE250" i="2"/>
  <c r="BE288" i="2"/>
  <c r="BE291" i="2"/>
  <c r="BE317" i="2"/>
  <c r="BE329" i="2"/>
  <c r="BE351" i="2"/>
  <c r="BE376" i="2"/>
  <c r="BE384" i="2"/>
  <c r="BE412" i="2"/>
  <c r="BE433" i="2"/>
  <c r="BE448" i="2"/>
  <c r="BE455" i="2"/>
  <c r="BE474" i="2"/>
  <c r="BE476" i="2"/>
  <c r="BE478" i="2"/>
  <c r="BE493" i="2"/>
  <c r="BE495" i="2"/>
  <c r="BE497" i="2"/>
  <c r="BE99" i="2"/>
  <c r="BE128" i="2"/>
  <c r="BE137" i="2"/>
  <c r="BE144" i="2"/>
  <c r="BE148" i="2"/>
  <c r="BE158" i="2"/>
  <c r="BE172" i="2"/>
  <c r="BE184" i="2"/>
  <c r="BE211" i="2"/>
  <c r="BE214" i="2"/>
  <c r="BE258" i="2"/>
  <c r="BE275" i="2"/>
  <c r="BE281" i="2"/>
  <c r="BE285" i="2"/>
  <c r="BE294" i="2"/>
  <c r="BE310" i="2"/>
  <c r="BE313" i="2"/>
  <c r="BE320" i="2"/>
  <c r="BE333" i="2"/>
  <c r="BE342" i="2"/>
  <c r="BE345" i="2"/>
  <c r="BE357" i="2"/>
  <c r="BE360" i="2"/>
  <c r="BE362" i="2"/>
  <c r="BE382" i="2"/>
  <c r="BE387" i="2"/>
  <c r="BE418" i="2"/>
  <c r="BE425" i="2"/>
  <c r="BE459" i="2"/>
  <c r="BE462" i="2"/>
  <c r="BE465" i="2"/>
  <c r="BE468" i="2"/>
  <c r="BE480" i="2"/>
  <c r="BE491" i="2"/>
  <c r="BE501" i="2"/>
  <c r="F37" i="3"/>
  <c r="BD56" i="1" s="1"/>
  <c r="F34" i="2"/>
  <c r="BA55" i="1" s="1"/>
  <c r="F36" i="2"/>
  <c r="BC55" i="1" s="1"/>
  <c r="J34" i="2"/>
  <c r="AW55" i="1" s="1"/>
  <c r="F34" i="3"/>
  <c r="BA56" i="1" s="1"/>
  <c r="F35" i="2"/>
  <c r="BB55" i="1" s="1"/>
  <c r="F37" i="2"/>
  <c r="BD55" i="1" s="1"/>
  <c r="J34" i="3"/>
  <c r="AW56" i="1" s="1"/>
  <c r="F35" i="3"/>
  <c r="BB56" i="1" s="1"/>
  <c r="F36" i="3"/>
  <c r="BC56" i="1" s="1"/>
  <c r="T90" i="3" l="1"/>
  <c r="T89" i="3"/>
  <c r="T88" i="3"/>
  <c r="P90" i="2"/>
  <c r="P89" i="2" s="1"/>
  <c r="P88" i="2" s="1"/>
  <c r="AU55" i="1" s="1"/>
  <c r="BK90" i="3"/>
  <c r="J90" i="3" s="1"/>
  <c r="J61" i="3" s="1"/>
  <c r="T90" i="2"/>
  <c r="T89" i="2" s="1"/>
  <c r="T88" i="2" s="1"/>
  <c r="P90" i="3"/>
  <c r="P89" i="3"/>
  <c r="P88" i="3" s="1"/>
  <c r="AU56" i="1" s="1"/>
  <c r="R90" i="3"/>
  <c r="R89" i="3"/>
  <c r="R88" i="3" s="1"/>
  <c r="R90" i="2"/>
  <c r="R89" i="2"/>
  <c r="R88" i="2"/>
  <c r="BK90" i="2"/>
  <c r="J90" i="2" s="1"/>
  <c r="J61" i="2" s="1"/>
  <c r="J91" i="3"/>
  <c r="J62" i="3" s="1"/>
  <c r="J33" i="2"/>
  <c r="AV55" i="1" s="1"/>
  <c r="AT55" i="1" s="1"/>
  <c r="BB54" i="1"/>
  <c r="W31" i="1" s="1"/>
  <c r="J33" i="3"/>
  <c r="AV56" i="1"/>
  <c r="AT56" i="1"/>
  <c r="BC54" i="1"/>
  <c r="W32" i="1"/>
  <c r="F33" i="2"/>
  <c r="AZ55" i="1" s="1"/>
  <c r="BA54" i="1"/>
  <c r="AW54" i="1" s="1"/>
  <c r="AK30" i="1" s="1"/>
  <c r="BD54" i="1"/>
  <c r="W33" i="1" s="1"/>
  <c r="F33" i="3"/>
  <c r="AZ56" i="1"/>
  <c r="BK89" i="2" l="1"/>
  <c r="J89" i="2" s="1"/>
  <c r="J60" i="2" s="1"/>
  <c r="BK89" i="3"/>
  <c r="J89" i="3"/>
  <c r="J60" i="3" s="1"/>
  <c r="AU54" i="1"/>
  <c r="AZ54" i="1"/>
  <c r="AV54" i="1"/>
  <c r="AK29" i="1" s="1"/>
  <c r="AX54" i="1"/>
  <c r="AY54" i="1"/>
  <c r="W30" i="1"/>
  <c r="BK88" i="2" l="1"/>
  <c r="J88" i="2"/>
  <c r="J59" i="2"/>
  <c r="BK88" i="3"/>
  <c r="J88" i="3" s="1"/>
  <c r="J59" i="3" s="1"/>
  <c r="AT54" i="1"/>
  <c r="W29" i="1"/>
  <c r="J30" i="3" l="1"/>
  <c r="AG56" i="1" s="1"/>
  <c r="J30" i="2"/>
  <c r="AG55" i="1"/>
  <c r="J39" i="3" l="1"/>
  <c r="J39" i="2"/>
  <c r="AN55" i="1"/>
  <c r="AN56" i="1"/>
  <c r="AG54" i="1"/>
  <c r="AK26" i="1"/>
  <c r="AK35" i="1" l="1"/>
  <c r="AN54" i="1"/>
</calcChain>
</file>

<file path=xl/sharedStrings.xml><?xml version="1.0" encoding="utf-8"?>
<sst xmlns="http://schemas.openxmlformats.org/spreadsheetml/2006/main" count="5630" uniqueCount="1181">
  <si>
    <t>Export Komplet</t>
  </si>
  <si>
    <t>VZ</t>
  </si>
  <si>
    <t>2.0</t>
  </si>
  <si>
    <t>ZAMOK</t>
  </si>
  <si>
    <t>False</t>
  </si>
  <si>
    <t>{8767910b-e571-4a15-8423-63819b1dcafd}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</si>
  <si>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</si>
  <si>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</si>
  <si>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</si>
  <si>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</si>
  <si>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</si>
  <si>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</si>
  <si>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</si>
  <si>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</si>
  <si>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PROINK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</si>
  <si>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</si>
  <si>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</si>
  <si>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Stavební úpravy ul. Březová v Karviné-Ráji</t>
  </si>
  <si>
    <t>KSO:</t>
  </si>
  <si>
    <t>822 29 36</t>
  </si>
  <si>
    <t>CC-CZ:</t>
  </si>
  <si>
    <t/>
  </si>
  <si>
    <t>Místo:</t>
  </si>
  <si>
    <t>město Karviná</t>
  </si>
  <si>
    <t>Datum:</t>
  </si>
  <si>
    <t>25. 10. 2021</t>
  </si>
  <si>
    <t>Zadavatel:</t>
  </si>
  <si>
    <t>IČ:</t>
  </si>
  <si>
    <t>00297534</t>
  </si>
  <si>
    <t>Statutární město Karviná</t>
  </si>
  <si>
    <t>DIČ:</t>
  </si>
  <si>
    <t>CZ00297534</t>
  </si>
  <si>
    <t>Uchazeč:</t>
  </si>
  <si>
    <t>Vyplň údaj</t>
  </si>
  <si>
    <t>Projektant:</t>
  </si>
  <si>
    <t>64086135</t>
  </si>
  <si>
    <t>Ateliér Genius Loci</t>
  </si>
  <si>
    <t>CZ64086135</t>
  </si>
  <si>
    <t>True</t>
  </si>
  <si>
    <t>Zpracovatel:</t>
  </si>
  <si>
    <t>25900056</t>
  </si>
  <si>
    <t>PROINK, s.r.o.</t>
  </si>
  <si>
    <t>CZ25900056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</si>
  <si>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</si>
  <si>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</si>
  <si>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</si>
  <si>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</si>
  <si>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</si>
  <si>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</si>
  <si>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</si>
  <si>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</si>
  <si>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</si>
  <si>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</si>
  <si>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</si>
  <si>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</si>
  <si>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</si>
  <si>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</si>
  <si>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</si>
  <si>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</si>
  <si>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</si>
  <si>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</si>
  <si>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</si>
  <si>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</si>
  <si>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</si>
  <si>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</si>
  <si>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</si>
  <si>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</si>
  <si>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</si>
  <si>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</si>
  <si>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</si>
  <si>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</si>
  <si>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</si>
  <si>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</si>
  <si>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</si>
  <si>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</si>
  <si>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</si>
  <si>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</si>
  <si>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</si>
  <si>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</si>
  <si>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</si>
  <si>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</si>
  <si>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</si>
  <si>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</si>
  <si>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</si>
  <si>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</si>
  <si>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 a parkovací stání</t>
  </si>
  <si>
    <t>STA</t>
  </si>
  <si>
    <t>1</t>
  </si>
  <si>
    <t>{06e3919a-024f-457e-928e-e4e51ae62cb8}</t>
  </si>
  <si>
    <t>2</t>
  </si>
  <si>
    <t>SO 02</t>
  </si>
  <si>
    <t>Zpevněné plochy pochozí</t>
  </si>
  <si>
    <t>{f91b37c8-0f0a-42e4-a0f0-d6e7d15996e1}</t>
  </si>
  <si>
    <t>KRYCÍ LIST SOUPISU PRACÍ</t>
  </si>
  <si>
    <t>Objekt:</t>
  </si>
  <si>
    <t>SO 01 - Komunikace a parkovací stání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</si>
  <si>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</si>
  <si>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</si>
  <si>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</si>
  <si>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</si>
  <si>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</si>
  <si>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</si>
  <si>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</si>
  <si>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13 - Zemní práce - hloubené vykopávky</t>
  </si>
  <si>
    <t xml:space="preserve">      17 - Výměna podloží tl. 200 mm</t>
  </si>
  <si>
    <t xml:space="preserve">      5 - Komunikace pozemní</t>
  </si>
  <si>
    <t xml:space="preserve">      89 - Ostatní konstrukce</t>
  </si>
  <si>
    <t xml:space="preserve">  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</si>
  <si>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</si>
  <si>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</si>
  <si>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</si>
  <si>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</si>
  <si>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</si>
  <si>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</si>
  <si>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</si>
  <si>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</si>
  <si>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</si>
  <si>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</si>
  <si>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</si>
  <si>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</si>
  <si>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</si>
  <si>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</si>
  <si>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</si>
  <si>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</si>
  <si>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</si>
  <si>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</si>
  <si>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</si>
  <si>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</si>
  <si>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</si>
  <si>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919735112</t>
  </si>
  <si>
    <t>Řezání stávajícího živičného krytu hl přes 50 do 100 mm</t>
  </si>
  <si>
    <t>m</t>
  </si>
  <si>
    <t>CS ÚRS 2021 02</t>
  </si>
  <si>
    <t>4</t>
  </si>
  <si>
    <t>3</t>
  </si>
  <si>
    <t>-1643675619</t>
  </si>
  <si>
    <t>PP</t>
  </si>
  <si>
    <t>Řezání stávajícího živičného krytu nebo podkladu hloubky přes 50 do 100 mm</t>
  </si>
  <si>
    <t>Online PSC</t>
  </si>
  <si>
    <t>https://podminky.urs.cz/item/CS_URS_2021_02/919735112</t>
  </si>
  <si>
    <t>113107242</t>
  </si>
  <si>
    <t>Odstranění podkladu živičného tl přes 50 do 100 mm strojně pl přes 200 m2</t>
  </si>
  <si>
    <t>m2</t>
  </si>
  <si>
    <t>-1478957082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</si>
  <si>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</si>
  <si>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https://podminky.urs.cz/item/CS_URS_2021_02/113107242</t>
  </si>
  <si>
    <t>VV</t>
  </si>
  <si>
    <t>2064+95</t>
  </si>
  <si>
    <t>113107222</t>
  </si>
  <si>
    <t>Odstranění podkladu z kameniva drceného tl přes 100 do 200 mm strojně pl přes 200 m2</t>
  </si>
  <si>
    <t>336107387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</si>
  <si>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</si>
  <si>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https://podminky.urs.cz/item/CS_URS_2021_02/113107222</t>
  </si>
  <si>
    <t>2064+1169+122</t>
  </si>
  <si>
    <t>113107232</t>
  </si>
  <si>
    <t>Odstranění podkladu z betonu prostého tl přes 150 do 300 mm strojně pl přes 200 m2</t>
  </si>
  <si>
    <t>-9553682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</si>
  <si>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</si>
  <si>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https://podminky.urs.cz/item/CS_URS_2021_02/113107232</t>
  </si>
  <si>
    <t>5</t>
  </si>
  <si>
    <t>113107323</t>
  </si>
  <si>
    <t>Odstranění podkladu z kameniva drceného tl přes 200 do 300 mm strojně pl do 50 m2</t>
  </si>
  <si>
    <t>1530535544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</si>
  <si>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</si>
  <si>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https://podminky.urs.cz/item/CS_URS_2021_02/113107323</t>
  </si>
  <si>
    <t>6</t>
  </si>
  <si>
    <t>113106571</t>
  </si>
  <si>
    <t>Rozebrání dlažeb vozovek ze zámkové dlažby s ložem z kameniva strojně pl přes 200 m2</t>
  </si>
  <si>
    <t>425247737</t>
  </si>
  <si>
    <t>Rozebrání dlažeb a dílců vozovek a ploch s přemístěním hmot na skládku na vzdálenost do 3 m nebo s naložením na dopravní prostředek, s jakoukoliv výplní spár strojně plochy jednotlivě přes 200 m2 ze zámkové dlažby s ložem z kameniva</t>
  </si>
  <si>
    <t>https://podminky.urs.cz/item/CS_URS_2021_02/113106571</t>
  </si>
  <si>
    <t>1169+17</t>
  </si>
  <si>
    <t>7</t>
  </si>
  <si>
    <t>979054441</t>
  </si>
  <si>
    <t>Očištění vybouraných z desek nebo dlaždic s původním spárováním z kameniva těženého</t>
  </si>
  <si>
    <t>-1781221098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</si>
  <si>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</si>
  <si>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https://podminky.urs.cz/item/CS_URS_2021_02/979054441</t>
  </si>
  <si>
    <t>8</t>
  </si>
  <si>
    <t>113202111</t>
  </si>
  <si>
    <t>Vytrhání obrub krajníků obrubníků stojatých</t>
  </si>
  <si>
    <t>-456113048</t>
  </si>
  <si>
    <t>Vytrhání obrub s vybouráním lože, s přemístěním hmot na skládku na vzdálenost do 3 m nebo s naložením na dopravní prostředek z krajníků nebo obrubníků stojatých</t>
  </si>
  <si>
    <t>https://podminky.urs.cz/item/CS_URS_2021_02/113202111</t>
  </si>
  <si>
    <t>9</t>
  </si>
  <si>
    <t>113203111</t>
  </si>
  <si>
    <t>Vytrhání obrub z dlažebních kostek</t>
  </si>
  <si>
    <t>-2063693776</t>
  </si>
  <si>
    <t>Vytrhání obrub s vybouráním lože, s přemístěním hmot na skládku na vzdálenost do 3 m nebo s naložením na dopravní prostředek z dlažebních kostek</t>
  </si>
  <si>
    <t>https://podminky.urs.cz/item/CS_URS_2021_02/113203111</t>
  </si>
  <si>
    <t>10</t>
  </si>
  <si>
    <t>966006132</t>
  </si>
  <si>
    <t>Odstranění značek dopravních nebo orientačních se sloupky s betonovými patkami</t>
  </si>
  <si>
    <t>kus</t>
  </si>
  <si>
    <t>-1126541169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</si>
  <si>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</si>
  <si>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https://podminky.urs.cz/item/CS_URS_2021_02/966006132</t>
  </si>
  <si>
    <t>966006211</t>
  </si>
  <si>
    <t>Odstranění svislých dopravních značek ze sloupů, sloupků nebo konzol</t>
  </si>
  <si>
    <t>211887359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</si>
  <si>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</si>
  <si>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https://podminky.urs.cz/item/CS_URS_2021_02/966006211</t>
  </si>
  <si>
    <t>12</t>
  </si>
  <si>
    <t>966008221</t>
  </si>
  <si>
    <t>Bourání betonového nebo polymerbetonového odvodňovacího žlabu š do 200 mm</t>
  </si>
  <si>
    <t>1308328958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</si>
  <si>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</si>
  <si>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https://podminky.urs.cz/item/CS_URS_2021_02/966008221</t>
  </si>
  <si>
    <t>13</t>
  </si>
  <si>
    <t>966006261</t>
  </si>
  <si>
    <t>Odstranění zpomalovacího plastového prahu</t>
  </si>
  <si>
    <t>-99654957</t>
  </si>
  <si>
    <t>Odstranění zpomalovacího prahu s odklizením materiálu na vzdálenost do 20 m nebo s naložením na dopravní prostředek plastového</t>
  </si>
  <si>
    <t>https://podminky.urs.cz/item/CS_URS_2021_02/966006261</t>
  </si>
  <si>
    <t>14</t>
  </si>
  <si>
    <t>966051111</t>
  </si>
  <si>
    <t>Bourání betonových palisád osazovaných v řadě</t>
  </si>
  <si>
    <t>m3</t>
  </si>
  <si>
    <t>-271514737</t>
  </si>
  <si>
    <t>Bourání palisád betonových osazených v řadě</t>
  </si>
  <si>
    <t>https://podminky.urs.cz/item/CS_URS_2021_02/966051111</t>
  </si>
  <si>
    <t>358315114</t>
  </si>
  <si>
    <t>Bourání stoky kompletní nebo vybourání otvorů z prostého betonu plochy do 4 m2</t>
  </si>
  <si>
    <t>-1289811399</t>
  </si>
  <si>
    <t>Bourání stoky kompletní nebo vybourání otvorů průřezové plochy do 4 m2 ve stokách ze zdiva z prostého betonu</t>
  </si>
  <si>
    <t>https://podminky.urs.cz/item/CS_URS_2021_02/358315114</t>
  </si>
  <si>
    <t>3*0,8</t>
  </si>
  <si>
    <t>16</t>
  </si>
  <si>
    <t>997221551</t>
  </si>
  <si>
    <t>Vodorovná doprava suti ze sypkých materiálů do 1 km</t>
  </si>
  <si>
    <t>t</t>
  </si>
  <si>
    <t>716118692</t>
  </si>
  <si>
    <t>Vodorovná doprava suti bez naložení, ale se složením a s hrubým urovnáním ze sypkých materiálů, na vzdálenost do 1 km</t>
  </si>
  <si>
    <t>https://podminky.urs.cz/item/CS_URS_2021_02/997221551</t>
  </si>
  <si>
    <t>17</t>
  </si>
  <si>
    <t>997221559</t>
  </si>
  <si>
    <t>Příplatek ZKD 1 km u vodorovné dopravy suti ze sypkých materiálů</t>
  </si>
  <si>
    <t>541092880</t>
  </si>
  <si>
    <t>Vodorovná doprava suti bez naložení, ale se složením a s hrubým urovnáním Příplatek k ceně za každý další i započatý 1 km přes 1 km</t>
  </si>
  <si>
    <t>https://podminky.urs.cz/item/CS_URS_2021_02/997221559</t>
  </si>
  <si>
    <t>2113,62*9</t>
  </si>
  <si>
    <t>18</t>
  </si>
  <si>
    <t>997221861</t>
  </si>
  <si>
    <t>Poplatek za uložení stavebního odpadu na recyklační skládce (skládkovné) z prostého betonu pod kódem 17 01 01</t>
  </si>
  <si>
    <t>456552468</t>
  </si>
  <si>
    <t>Poplatek za uložení stavebního odpadu na recyklační skládce (skládkovné) z prostého betonu zatříděného do Katalogu odpadů pod kódem 17 01 01</t>
  </si>
  <si>
    <t>https://podminky.urs.cz/item/CS_URS_2021_02/997221861</t>
  </si>
  <si>
    <t>19</t>
  </si>
  <si>
    <t>997221873</t>
  </si>
  <si>
    <t>Poplatek za uložení stavebního odpadu na recyklační skládce (skládkovné) zeminy a kamení zatříděného do Katalogu odpadů pod kódem 17 05 04</t>
  </si>
  <si>
    <t>304835078</t>
  </si>
  <si>
    <t>https://podminky.urs.cz/item/CS_URS_2021_02/997221873</t>
  </si>
  <si>
    <t>20</t>
  </si>
  <si>
    <t>997221875</t>
  </si>
  <si>
    <t>Poplatek za uložení stavebního odpadu na recyklační skládce (skládkovné) asfaltového bez obsahu dehtu zatříděného do Katalogu odpadů pod kódem 17 03 02</t>
  </si>
  <si>
    <t>627055212</t>
  </si>
  <si>
    <t>https://podminky.urs.cz/item/CS_URS_2021_02/997221875</t>
  </si>
  <si>
    <t>Zemní práce - hloubené vykopávky</t>
  </si>
  <si>
    <t>121151123</t>
  </si>
  <si>
    <t>Sejmutí ornice plochy přes 500 m2 tl vrstvy do 200 mm strojně</t>
  </si>
  <si>
    <t>344203394</t>
  </si>
  <si>
    <t>Sejmutí ornice strojně při souvislé ploše přes 500 m2, tl. vrstvy do 200 mm</t>
  </si>
  <si>
    <t>https://podminky.urs.cz/item/CS_URS_2021_02/121151123</t>
  </si>
  <si>
    <t>P</t>
  </si>
  <si>
    <t>Poznámka k položce:_x000D_
Ornice ponechána</t>
  </si>
  <si>
    <t>22</t>
  </si>
  <si>
    <t>132251103</t>
  </si>
  <si>
    <t>Hloubení rýh nezapažených š do 800 mm v hornině třídy těžitelnosti I skupiny 3 objem do 100 m3 strojně</t>
  </si>
  <si>
    <t>700409547</t>
  </si>
  <si>
    <t>Hloubení nezapažených rýh šířky do 800 mm strojně s urovnáním dna do předepsaného profilu a spádu v hornině třídy těžitelnosti I skupiny 3 přes 50 do 100 m3</t>
  </si>
  <si>
    <t>https://podminky.urs.cz/item/CS_URS_2021_02/132251103</t>
  </si>
  <si>
    <t>0,5*1*(32+7+85)</t>
  </si>
  <si>
    <t>0,4*0,35*470</t>
  </si>
  <si>
    <t>Součet</t>
  </si>
  <si>
    <t>23</t>
  </si>
  <si>
    <t>132251252</t>
  </si>
  <si>
    <t>Hloubení rýh nezapažených š do 2000 mm v hornině třídy těžitelnosti I skupiny 3 objem do 50 m3 strojně</t>
  </si>
  <si>
    <t>-339706831</t>
  </si>
  <si>
    <t>Hloubení nezapažených rýh šířky přes 800 do 2 000 mm strojně s urovnáním dna do předepsaného profilu a spádu v hornině třídy těžitelnosti I skupiny 3 přes 20 do 50 m3</t>
  </si>
  <si>
    <t>https://podminky.urs.cz/item/CS_URS_2021_02/132251252</t>
  </si>
  <si>
    <t>1*1,4*78</t>
  </si>
  <si>
    <t>122</t>
  </si>
  <si>
    <t>131251204</t>
  </si>
  <si>
    <t>Hloubení jam zapažených v hornině třídy těžitelnosti I skupiny 3 objem do 500 m3 strojně</t>
  </si>
  <si>
    <t>1067646157</t>
  </si>
  <si>
    <t>Hloubení zapažených jam a zářezů strojně s urovnáním dna do předepsaného profilu a spádu v hornině třídy těžitelnosti I skupiny 3 přes 100 do 500 m3</t>
  </si>
  <si>
    <t>https://podminky.urs.cz/item/CS_URS_2021_02/131251204</t>
  </si>
  <si>
    <t>123</t>
  </si>
  <si>
    <t>151101202</t>
  </si>
  <si>
    <t>Zřízení příložného pažení stěn výkopu hl přes 4 do 8 m</t>
  </si>
  <si>
    <t>668246432</t>
  </si>
  <si>
    <t>Zřízení pažení stěn výkopu bez rozepření nebo vzepření příložné, hloubky přes 4 do 8 m</t>
  </si>
  <si>
    <t>https://podminky.urs.cz/item/CS_URS_2021_02/151101202</t>
  </si>
  <si>
    <t>2*6*2</t>
  </si>
  <si>
    <t>11*6*2</t>
  </si>
  <si>
    <t>124</t>
  </si>
  <si>
    <t>151101212</t>
  </si>
  <si>
    <t>Odstranění příložného pažení stěn hl přes 4 do 8 m</t>
  </si>
  <si>
    <t>-1605452171</t>
  </si>
  <si>
    <t>Odstranění pažení stěn výkopu bez rozepření nebo vzepření s uložením pažin na vzdálenost do 3 m od okraje výkopu příložné, hloubky přes 4 do 8 m</t>
  </si>
  <si>
    <t>https://podminky.urs.cz/item/CS_URS_2021_02/151101212</t>
  </si>
  <si>
    <t>24</t>
  </si>
  <si>
    <t>133251101</t>
  </si>
  <si>
    <t>Hloubení šachet nezapažených v hornině třídy těžitelnosti I skupiny 3 objem do 20 m3</t>
  </si>
  <si>
    <t>1750310331</t>
  </si>
  <si>
    <t>Hloubení nezapažených šachet strojně v hornině třídy těžitelnosti I skupiny 3 do 20 m3</t>
  </si>
  <si>
    <t>https://podminky.urs.cz/item/CS_URS_2021_02/133251101</t>
  </si>
  <si>
    <t>25</t>
  </si>
  <si>
    <t>174151101</t>
  </si>
  <si>
    <t>Zásyp jam, šachet rýh nebo kolem objektů sypaninou se zhutněním</t>
  </si>
  <si>
    <t>1603918896</t>
  </si>
  <si>
    <t>Zásyp sypaninou z jakékoliv horniny strojně s uložením výkopku ve vrstvách se zhutněním jam, šachet, rýh nebo kolem objektů v těchto vykopávkách</t>
  </si>
  <si>
    <t>https://podminky.urs.cz/item/CS_URS_2021_02/174151101</t>
  </si>
  <si>
    <t>1*0,95*78</t>
  </si>
  <si>
    <t>0,5*0,7*(32+7+85)</t>
  </si>
  <si>
    <t>11*2*6</t>
  </si>
  <si>
    <t>0,25*0,35*470</t>
  </si>
  <si>
    <t>26</t>
  </si>
  <si>
    <t>M</t>
  </si>
  <si>
    <t>58344197</t>
  </si>
  <si>
    <t>štěrkodrť frakce 0/63</t>
  </si>
  <si>
    <t>2113773359</t>
  </si>
  <si>
    <t>https://podminky.urs.cz/item/CS_URS_2021_02/58344197</t>
  </si>
  <si>
    <t>125</t>
  </si>
  <si>
    <t>58337344</t>
  </si>
  <si>
    <t>štěrkopísek frakce 0/32</t>
  </si>
  <si>
    <t>952956435</t>
  </si>
  <si>
    <t>https://podminky.urs.cz/item/CS_URS_2021_02/58337344</t>
  </si>
  <si>
    <t>27</t>
  </si>
  <si>
    <t>175151101</t>
  </si>
  <si>
    <t>Obsypání potrubí strojně sypaninou bez prohození, uloženou do 3 m</t>
  </si>
  <si>
    <t>379962842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</si>
  <si>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</si>
  <si>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https://podminky.urs.cz/item/CS_URS_2021_02/175151101</t>
  </si>
  <si>
    <t>0,5*0,3*(32+7+85)</t>
  </si>
  <si>
    <t>0,15*0,35*470</t>
  </si>
  <si>
    <t>1*0,45*78</t>
  </si>
  <si>
    <t>28</t>
  </si>
  <si>
    <t>58337310</t>
  </si>
  <si>
    <t>štěrkopísek frakce 0/4</t>
  </si>
  <si>
    <t>-571966166</t>
  </si>
  <si>
    <t>https://podminky.urs.cz/item/CS_URS_2021_02/58337310</t>
  </si>
  <si>
    <t>29</t>
  </si>
  <si>
    <t>122251104</t>
  </si>
  <si>
    <t>Odkopávky a prokopávky nezapažené v hornině třídy těžitelnosti I skupiny 3 objem do 500 m3 strojně</t>
  </si>
  <si>
    <t>-1457248012</t>
  </si>
  <si>
    <t>Odkopávky a prokopávky nezapažené strojně v hornině třídy těžitelnosti I skupiny 3 přes 100 do 500 m3</t>
  </si>
  <si>
    <t>https://podminky.urs.cz/item/CS_URS_2021_02/122251104</t>
  </si>
  <si>
    <t>30</t>
  </si>
  <si>
    <t>162751117</t>
  </si>
  <si>
    <t>Vodorovné přemístění přes 9 000 do 10000 m výkopku/sypaniny z horniny třídy těžitelnosti I skupiny 1 až 3</t>
  </si>
  <si>
    <t>1910645029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</si>
  <si>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</si>
  <si>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https://podminky.urs.cz/item/CS_URS_2021_02/162751117</t>
  </si>
  <si>
    <t>127,8+109,2+132+8,2+776,76-62</t>
  </si>
  <si>
    <t>31</t>
  </si>
  <si>
    <t>171251201</t>
  </si>
  <si>
    <t>Uložení sypaniny na skládky nebo meziskládky</t>
  </si>
  <si>
    <t>162308028</t>
  </si>
  <si>
    <t>Uložení sypaniny na skládky nebo meziskládky bez hutnění s upravením uložené sypaniny do předepsaného tvaru</t>
  </si>
  <si>
    <t>https://podminky.urs.cz/item/CS_URS_2021_02/171251201</t>
  </si>
  <si>
    <t>32</t>
  </si>
  <si>
    <t>171201231</t>
  </si>
  <si>
    <t>Poplatek za uložení zeminy a kamení na recyklační skládce (skládkovné) kód odpadu 17 05 04</t>
  </si>
  <si>
    <t>-228222013</t>
  </si>
  <si>
    <t>https://podminky.urs.cz/item/CS_URS_2021_02/171201231</t>
  </si>
  <si>
    <t>1091,96*1,6</t>
  </si>
  <si>
    <t>33</t>
  </si>
  <si>
    <t>129001101</t>
  </si>
  <si>
    <t>Příplatek za ztížení odkopávky nebo prokopávky v blízkosti inženýrských sítí</t>
  </si>
  <si>
    <t>271759644</t>
  </si>
  <si>
    <t>Příplatek k cenám vykopávek za ztížení vykopávky v blízkosti podzemního vedení nebo výbušnin v horninách jakékoliv třídy</t>
  </si>
  <si>
    <t>https://podminky.urs.cz/item/CS_URS_2021_02/129001101</t>
  </si>
  <si>
    <t>34</t>
  </si>
  <si>
    <t>119001421</t>
  </si>
  <si>
    <t>Dočasné zajištění kabelů a kabelových tratí ze 3 volně ložených kabelů</t>
  </si>
  <si>
    <t>-501463807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</si>
  <si>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</si>
  <si>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https://podminky.urs.cz/item/CS_URS_2021_02/119001421</t>
  </si>
  <si>
    <t>35</t>
  </si>
  <si>
    <t>181951112</t>
  </si>
  <si>
    <t>Úprava pláně v hornině třídy těžitelnosti I skupiny 1 až 3 se zhutněním strojně</t>
  </si>
  <si>
    <t>-356983928</t>
  </si>
  <si>
    <t>Úprava pláně vyrovnáním výškových rozdílů strojně v hornině třídy těžitelnosti I, skupiny 1 až 3 se zhutněním</t>
  </si>
  <si>
    <t>https://podminky.urs.cz/item/CS_URS_2021_02/181951112</t>
  </si>
  <si>
    <t>704+1300+1475+143+258</t>
  </si>
  <si>
    <t>36</t>
  </si>
  <si>
    <t>043154000</t>
  </si>
  <si>
    <t>Zkoušky hutnicí</t>
  </si>
  <si>
    <t>1024</t>
  </si>
  <si>
    <t>519539120</t>
  </si>
  <si>
    <t>https://podminky.urs.cz/item/CS_URS_2021_02/043154000</t>
  </si>
  <si>
    <t>Výměna podloží tl. 200 mm</t>
  </si>
  <si>
    <t>37</t>
  </si>
  <si>
    <t>122251104.1</t>
  </si>
  <si>
    <t>896077227</t>
  </si>
  <si>
    <t>https://podminky.urs.cz/item/CS_URS_2021_02/122251104.1</t>
  </si>
  <si>
    <t>(704+1300+1475+143+258)*0,2*0,5</t>
  </si>
  <si>
    <t>38</t>
  </si>
  <si>
    <t>162751117.1</t>
  </si>
  <si>
    <t>-1207136211</t>
  </si>
  <si>
    <t>https://podminky.urs.cz/item/CS_URS_2021_02/162751117.1</t>
  </si>
  <si>
    <t>39</t>
  </si>
  <si>
    <t>-554627669</t>
  </si>
  <si>
    <t>388*1,6</t>
  </si>
  <si>
    <t>40</t>
  </si>
  <si>
    <t>171251201.1</t>
  </si>
  <si>
    <t>319075529</t>
  </si>
  <si>
    <t>https://podminky.urs.cz/item/CS_URS_2021_02/171251201.1</t>
  </si>
  <si>
    <t>41</t>
  </si>
  <si>
    <t>564961315</t>
  </si>
  <si>
    <t>Podklad z betonového recyklátu tl 200 mm</t>
  </si>
  <si>
    <t>-1740761389</t>
  </si>
  <si>
    <t>Podklad nebo podsyp z betonového recyklátu s rozprostřením a zhutněním, po zhutnění tl. 200 mm</t>
  </si>
  <si>
    <t>https://podminky.urs.cz/item/CS_URS_2021_02/564961315</t>
  </si>
  <si>
    <t>Poznámka k položce:_x000D_
fr. 0-93</t>
  </si>
  <si>
    <t>(704+1300+1475+143+258)*0,5</t>
  </si>
  <si>
    <t>42</t>
  </si>
  <si>
    <t>919726122.1</t>
  </si>
  <si>
    <t>Geotextilie pro ochranu, separaci a filtraci netkaná měrná hm přes 200 do 300 g/m2</t>
  </si>
  <si>
    <t>1885530966</t>
  </si>
  <si>
    <t>Geotextilie netkaná pro ochranu, separaci nebo filtraci měrná hmotnost přes 200 do 300 g/m2</t>
  </si>
  <si>
    <t>https://podminky.urs.cz/item/CS_URS_2021_02/919726122.1</t>
  </si>
  <si>
    <t>43</t>
  </si>
  <si>
    <t>181951112.1</t>
  </si>
  <si>
    <t>-1692536869</t>
  </si>
  <si>
    <t>https://podminky.urs.cz/item/CS_URS_2021_02/181951112.1</t>
  </si>
  <si>
    <t>44</t>
  </si>
  <si>
    <t>351251833</t>
  </si>
  <si>
    <t>Komunikace pozemní</t>
  </si>
  <si>
    <t>45</t>
  </si>
  <si>
    <t>564851111</t>
  </si>
  <si>
    <t>Podklad ze štěrkodrtě ŠD tl 150 mm</t>
  </si>
  <si>
    <t>-576592426</t>
  </si>
  <si>
    <t>Podklad ze štěrkodrti ŠD s rozprostřením a zhutněním, po zhutnění tl. 150 mm</t>
  </si>
  <si>
    <t>https://podminky.urs.cz/item/CS_URS_2021_02/564851111</t>
  </si>
  <si>
    <t>2*704+1475+1300+143</t>
  </si>
  <si>
    <t>46</t>
  </si>
  <si>
    <t>564851114</t>
  </si>
  <si>
    <t>Podklad ze štěrkodrtě ŠD tl 180 mm</t>
  </si>
  <si>
    <t>307409210</t>
  </si>
  <si>
    <t>Podklad ze štěrkodrti ŠD s rozprostřením a zhutněním, po zhutnění tl. 180 mm</t>
  </si>
  <si>
    <t>https://podminky.urs.cz/item/CS_URS_2021_02/564851114</t>
  </si>
  <si>
    <t>47</t>
  </si>
  <si>
    <t>564861111</t>
  </si>
  <si>
    <t>Podklad ze štěrkodrtě ŠD tl 200 mm</t>
  </si>
  <si>
    <t>-2123982551</t>
  </si>
  <si>
    <t>Podklad ze štěrkodrti ŠD s rozprostřením a zhutněním, po zhutnění tl. 200 mm</t>
  </si>
  <si>
    <t>https://podminky.urs.cz/item/CS_URS_2021_02/564861111</t>
  </si>
  <si>
    <t>48</t>
  </si>
  <si>
    <t>564871111</t>
  </si>
  <si>
    <t>Podklad ze štěrkodrtě ŠD tl 250 mm</t>
  </si>
  <si>
    <t>465215181</t>
  </si>
  <si>
    <t>Podklad ze štěrkodrti ŠD s rozprostřením a zhutněním, po zhutnění tl. 250 mm</t>
  </si>
  <si>
    <t>https://podminky.urs.cz/item/CS_URS_2021_02/564871111</t>
  </si>
  <si>
    <t>49</t>
  </si>
  <si>
    <t>577134121</t>
  </si>
  <si>
    <t>Asfaltový beton vrstva obrusná ACO 11 (ABS) tř. I tl 40 mm š přes 3 m z nemodifikovaného asfaltu</t>
  </si>
  <si>
    <t>-1807101731</t>
  </si>
  <si>
    <t>Asfaltový beton vrstva obrusná ACO 11 (ABS) s rozprostřením a se zhutněním z nemodifikovaného asfaltu v pruhu šířky přes 3 m tř. I, po zhutnění tl. 40 mm</t>
  </si>
  <si>
    <t>https://podminky.urs.cz/item/CS_URS_2021_02/577134121</t>
  </si>
  <si>
    <t>704+95</t>
  </si>
  <si>
    <t>50</t>
  </si>
  <si>
    <t>565155121</t>
  </si>
  <si>
    <t>Asfaltový beton vrstva podkladní ACP 16 (obalované kamenivo OKS) tl 70 mm š přes 3 m</t>
  </si>
  <si>
    <t>-1204753512</t>
  </si>
  <si>
    <t>Asfaltový beton vrstva podkladní ACP 16 (obalované kamenivo střednězrnné - OKS) s rozprostřením a zhutněním v pruhu šířky přes 3 m, po zhutnění tl. 70 mm</t>
  </si>
  <si>
    <t>https://podminky.urs.cz/item/CS_URS_2021_02/565155121</t>
  </si>
  <si>
    <t>51</t>
  </si>
  <si>
    <t>573111112</t>
  </si>
  <si>
    <t>Postřik živičný infiltrační s posypem z asfaltu množství 1 kg/m2</t>
  </si>
  <si>
    <t>1811439862</t>
  </si>
  <si>
    <t>Postřik infiltrační PI z asfaltu silničního s posypem kamenivem, v množství 1,00 kg/m2</t>
  </si>
  <si>
    <t>https://podminky.urs.cz/item/CS_URS_2021_02/573111112</t>
  </si>
  <si>
    <t>52</t>
  </si>
  <si>
    <t>573211107</t>
  </si>
  <si>
    <t>Postřik živičný spojovací z asfaltu v množství 0,30 kg/m2</t>
  </si>
  <si>
    <t>2132786482</t>
  </si>
  <si>
    <t>Postřik spojovací PS bez posypu kamenivem z asfaltu silničního, v množství 0,30 kg/m2</t>
  </si>
  <si>
    <t>https://podminky.urs.cz/item/CS_URS_2021_02/573211107</t>
  </si>
  <si>
    <t>53</t>
  </si>
  <si>
    <t>596212213</t>
  </si>
  <si>
    <t>Kladení zámkové dlažby pozemních komunikací tl 80 mm skupiny A pl přes 300 m2</t>
  </si>
  <si>
    <t>577072027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</si>
  <si>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</si>
  <si>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https://podminky.urs.cz/item/CS_URS_2021_02/596212213</t>
  </si>
  <si>
    <t xml:space="preserve">Poznámka k položce:_x000D_
_x000D_
</t>
  </si>
  <si>
    <t>17+258</t>
  </si>
  <si>
    <t>54</t>
  </si>
  <si>
    <t>59245030</t>
  </si>
  <si>
    <t>dlažba tvar čtverec betonová 200x200x80mm přírodní</t>
  </si>
  <si>
    <t>-1894075213</t>
  </si>
  <si>
    <t>https://podminky.urs.cz/item/CS_URS_2021_02/59245030</t>
  </si>
  <si>
    <t>55</t>
  </si>
  <si>
    <t>596212313</t>
  </si>
  <si>
    <t>Kladení zámkové dlažby pozemních komunikací tl do 100 mm skupiny A pl přes 300 m2</t>
  </si>
  <si>
    <t>73217069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</si>
  <si>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přes 300 m2</t>
  </si>
  <si>
    <t>https://podminky.urs.cz/item/CS_URS_2021_02/596212313</t>
  </si>
  <si>
    <t>Poznámka k položce:_x000D_
Ložní vrstva – vápencová drť, zrnitost frakce 2-5, vodopropustnost ve zhutněném stavu  více než 540 l/s.ha.</t>
  </si>
  <si>
    <t>1300+143</t>
  </si>
  <si>
    <t>56</t>
  </si>
  <si>
    <t>dodávka-56</t>
  </si>
  <si>
    <t>průsaková betonová dlažba 200x200x100mm šedá</t>
  </si>
  <si>
    <t>440123063</t>
  </si>
  <si>
    <t>Poznámka k položce:_x000D_
plošná dlažba pro vsakování dešťových srážek a jejich pročištění včetně zbavení od nečistot v podobě minerálních olejů. Kvalita betonu C55/67 v lícním betonu, C50/60 v jádru.</t>
  </si>
  <si>
    <t>57</t>
  </si>
  <si>
    <t>593532114</t>
  </si>
  <si>
    <t>Kladení dlažby z plastových vegetačních dlaždic pozemních komunikací se zámkem tl 60 mm pl přes 300 m2</t>
  </si>
  <si>
    <t>2000678844</t>
  </si>
  <si>
    <t>Kladení dlažby z plastových vegetačních tvárnic pozemních komunikací s vyrovnávací vrstvou z kameniva tl. do 20 mm a s vyplněním vegetačních otvorů se zámkem tl. přes 30 do 60 mm, pro plochy přes 300 m2</t>
  </si>
  <si>
    <t>https://podminky.urs.cz/item/CS_URS_2021_02/593532114</t>
  </si>
  <si>
    <t>58</t>
  </si>
  <si>
    <t>56245141</t>
  </si>
  <si>
    <t>dlažba zatravňovací recyklovaný PE nosnost 350t/m2 330x330x50mm černá</t>
  </si>
  <si>
    <t>-1784617316</t>
  </si>
  <si>
    <t>https://podminky.urs.cz/item/CS_URS_2021_02/56245141</t>
  </si>
  <si>
    <t>Poznámka k položce:_x000D_
tloušťka stěn min. 5 mm</t>
  </si>
  <si>
    <t>59</t>
  </si>
  <si>
    <t>58337401</t>
  </si>
  <si>
    <t>kamenivo dekorační (kačírek) frakce 8/16</t>
  </si>
  <si>
    <t>-418562832</t>
  </si>
  <si>
    <t>https://podminky.urs.cz/item/CS_URS_2021_02/58337401</t>
  </si>
  <si>
    <t>60</t>
  </si>
  <si>
    <t>dodmtž-60</t>
  </si>
  <si>
    <t>Plastové terčíky bílé</t>
  </si>
  <si>
    <t>ks</t>
  </si>
  <si>
    <t>1348110638</t>
  </si>
  <si>
    <t>Poznámka k položce:_x000D_
V10b</t>
  </si>
  <si>
    <t>61</t>
  </si>
  <si>
    <t>919732221</t>
  </si>
  <si>
    <t>Styčná spára napojení nového živičného povrchu na stávající za tepla š 15 mm hl 25 mm bez prořezání</t>
  </si>
  <si>
    <t>125096370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</si>
  <si>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</si>
  <si>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https://podminky.urs.cz/item/CS_URS_2021_02/919732221</t>
  </si>
  <si>
    <t>62</t>
  </si>
  <si>
    <t>788131789</t>
  </si>
  <si>
    <t>63</t>
  </si>
  <si>
    <t>1421797614</t>
  </si>
  <si>
    <t>89</t>
  </si>
  <si>
    <t>Ostatní konstrukce</t>
  </si>
  <si>
    <t>64</t>
  </si>
  <si>
    <t>871315221</t>
  </si>
  <si>
    <t>Kanalizační potrubí z tvrdého PVC jednovrstvé tuhost třídy SN8 DN 160</t>
  </si>
  <si>
    <t>2139975613</t>
  </si>
  <si>
    <t>Kanalizační potrubí z tvrdého PVC v otevřeném výkopu ve sklonu do 20 %, hladkého plnostěnného jednovrstvého, tuhost třídy SN 8 DN 160</t>
  </si>
  <si>
    <t>https://podminky.urs.cz/item/CS_URS_2021_02/871315221</t>
  </si>
  <si>
    <t>65</t>
  </si>
  <si>
    <t>28611164</t>
  </si>
  <si>
    <t>trubka kanalizační PVC DN 160x1000mm SN8</t>
  </si>
  <si>
    <t>-1736756967</t>
  </si>
  <si>
    <t>https://podminky.urs.cz/item/CS_URS_2021_02/28611164</t>
  </si>
  <si>
    <t>66</t>
  </si>
  <si>
    <t>877315211</t>
  </si>
  <si>
    <t>Montáž tvarovek z tvrdého PVC-systém KG nebo z polypropylenu-systém KG 2000 jednoosé DN 160</t>
  </si>
  <si>
    <t>-1037070789</t>
  </si>
  <si>
    <t>Montáž tvarovek na kanalizačním potrubí z trub z plastu z tvrdého PVC nebo z polypropylenu v otevřeném výkopu jednoosých DN 160</t>
  </si>
  <si>
    <t>https://podminky.urs.cz/item/CS_URS_2021_02/877315211</t>
  </si>
  <si>
    <t>67</t>
  </si>
  <si>
    <t>28611362</t>
  </si>
  <si>
    <t>koleno kanalizace PVC KG 160x67°</t>
  </si>
  <si>
    <t>2131612618</t>
  </si>
  <si>
    <t>https://podminky.urs.cz/item/CS_URS_2021_02/28611362</t>
  </si>
  <si>
    <t>68</t>
  </si>
  <si>
    <t>28611363</t>
  </si>
  <si>
    <t>koleno kanalizační PVC KG 160x87°</t>
  </si>
  <si>
    <t>-1122781744</t>
  </si>
  <si>
    <t>https://podminky.urs.cz/item/CS_URS_2021_02/28611363</t>
  </si>
  <si>
    <t>69</t>
  </si>
  <si>
    <t>877315221</t>
  </si>
  <si>
    <t>Montáž tvarovek z tvrdého PVC-systém KG nebo z polypropylenu-systém KG 2000 dvouosé DN 160</t>
  </si>
  <si>
    <t>64392439</t>
  </si>
  <si>
    <t>Montáž tvarovek na kanalizačním potrubí z trub z plastu z tvrdého PVC nebo z polypropylenu v otevřeném výkopu dvouosých DN 160</t>
  </si>
  <si>
    <t>https://podminky.urs.cz/item/CS_URS_2021_02/877315221</t>
  </si>
  <si>
    <t>70</t>
  </si>
  <si>
    <t>28612221</t>
  </si>
  <si>
    <t>odbočka kanalizační plastová PVC KG DN 160x160/45° SN12/16</t>
  </si>
  <si>
    <t>257593464</t>
  </si>
  <si>
    <t>https://podminky.urs.cz/item/CS_URS_2021_02/28612221</t>
  </si>
  <si>
    <t>71</t>
  </si>
  <si>
    <t>895941111</t>
  </si>
  <si>
    <t>Zřízení vpusti kanalizační uliční z betonových dílců typ UV-50 normální</t>
  </si>
  <si>
    <t>-723467144</t>
  </si>
  <si>
    <t>https://podminky.urs.cz/item/CS_URS_2021_02/895941111</t>
  </si>
  <si>
    <t>72</t>
  </si>
  <si>
    <t>899204112</t>
  </si>
  <si>
    <t>Osazení mříží litinových včetně rámů a košů na bahno pro třídu zatížení D400, E600</t>
  </si>
  <si>
    <t>-460723226</t>
  </si>
  <si>
    <t>https://podminky.urs.cz/item/CS_URS_2021_02/899204112</t>
  </si>
  <si>
    <t>73</t>
  </si>
  <si>
    <t>dodávka-73</t>
  </si>
  <si>
    <t xml:space="preserve">Plastová mříž D400 </t>
  </si>
  <si>
    <t>-1324558165</t>
  </si>
  <si>
    <t>Plastová mříž D400 vč.rámu</t>
  </si>
  <si>
    <t>74</t>
  </si>
  <si>
    <t>59223864</t>
  </si>
  <si>
    <t>prstenec pro uliční vpusť vyrovnávací betonový 390x60x130mm</t>
  </si>
  <si>
    <t>578739306</t>
  </si>
  <si>
    <t>https://podminky.urs.cz/item/CS_URS_2021_02/59223864</t>
  </si>
  <si>
    <t>75</t>
  </si>
  <si>
    <t>dodávka-68</t>
  </si>
  <si>
    <t>Rám pro mříž 500/190</t>
  </si>
  <si>
    <t>98330399</t>
  </si>
  <si>
    <t>76</t>
  </si>
  <si>
    <t>59223820</t>
  </si>
  <si>
    <t>vpusť uliční skruž betonová 290x500x50mm s osazením na kalový koš pro těžké naplaveniny</t>
  </si>
  <si>
    <t>627495745</t>
  </si>
  <si>
    <t>https://podminky.urs.cz/item/CS_URS_2021_02/59223820</t>
  </si>
  <si>
    <t>77</t>
  </si>
  <si>
    <t>dodávka-77</t>
  </si>
  <si>
    <t>Skruž s odtokem 500/590/150</t>
  </si>
  <si>
    <t>136264179</t>
  </si>
  <si>
    <t>78</t>
  </si>
  <si>
    <t>dodávka-78</t>
  </si>
  <si>
    <t>Dno bez výtoku 500/525</t>
  </si>
  <si>
    <t>1571796119</t>
  </si>
  <si>
    <t>79</t>
  </si>
  <si>
    <t>dodávka-79</t>
  </si>
  <si>
    <t>Kalový koš velký</t>
  </si>
  <si>
    <t>-286245667</t>
  </si>
  <si>
    <t>80</t>
  </si>
  <si>
    <t>899722113</t>
  </si>
  <si>
    <t>Krytí potrubí z plastů výstražnou fólií z PVC 34cm</t>
  </si>
  <si>
    <t>883357813</t>
  </si>
  <si>
    <t>Krytí potrubí z plastů výstražnou fólií z PVC šířky 34 cm</t>
  </si>
  <si>
    <t>https://podminky.urs.cz/item/CS_URS_2021_02/899722113</t>
  </si>
  <si>
    <t>81</t>
  </si>
  <si>
    <t>dodmtž-81</t>
  </si>
  <si>
    <t>Přesuvná spojka s vyrovnávacími kroužky DN 150</t>
  </si>
  <si>
    <t>-2048087223</t>
  </si>
  <si>
    <t>Poznámka k položce:_x000D_
napojení na stávající kanal. připojky</t>
  </si>
  <si>
    <t>82</t>
  </si>
  <si>
    <t>mtž-82</t>
  </si>
  <si>
    <t>Jádrová navrtávka DN 150/ DN 300</t>
  </si>
  <si>
    <t>-1926078510</t>
  </si>
  <si>
    <t>83</t>
  </si>
  <si>
    <t>dodávka-83</t>
  </si>
  <si>
    <t>speciální tvarovka pro napojení potrubí DN 150</t>
  </si>
  <si>
    <t>-626773133</t>
  </si>
  <si>
    <t>Ostatní konstrukce a práce, bourání</t>
  </si>
  <si>
    <t>84</t>
  </si>
  <si>
    <t>212752701</t>
  </si>
  <si>
    <t>Trativod z drenážních trubek tunelových PVC-U SN 4 perforace 220° včetně lože otevřený výkop DN 100 pro liniové stavby</t>
  </si>
  <si>
    <t>-1596052074</t>
  </si>
  <si>
    <t>Trativody z drenážních trubek pro liniové stavby a komunikace se zřízením štěrkového lože pod trubky a s jejich obsypem v otevřeném výkopu trubka tunelová jednovrstvá PVC-U SN 4 perforace 220° DN 100</t>
  </si>
  <si>
    <t>https://podminky.urs.cz/item/CS_URS_2021_02/212752701</t>
  </si>
  <si>
    <t>85</t>
  </si>
  <si>
    <t>894812611</t>
  </si>
  <si>
    <t>Vyříznutí a utěsnění otvoru ve stěně šachty DN 110</t>
  </si>
  <si>
    <t>-6879874</t>
  </si>
  <si>
    <t>Revizní a čistící šachta z polypropylenu PP vyříznutí a utěsnění otvoru ve stěně šachty DN 110</t>
  </si>
  <si>
    <t>https://podminky.urs.cz/item/CS_URS_2021_02/894812611</t>
  </si>
  <si>
    <t>Poznámka k položce:_x000D_
Napojení trativodu</t>
  </si>
  <si>
    <t>86</t>
  </si>
  <si>
    <t>28612250</t>
  </si>
  <si>
    <t>vložka šachtová kanalizační DN 100</t>
  </si>
  <si>
    <t>-1984681164</t>
  </si>
  <si>
    <t>https://podminky.urs.cz/item/CS_URS_2021_02/28612250</t>
  </si>
  <si>
    <t>87</t>
  </si>
  <si>
    <t>28611361</t>
  </si>
  <si>
    <t>koleno kanalizační PVC KG 160x45°</t>
  </si>
  <si>
    <t>-1057372714</t>
  </si>
  <si>
    <t>https://podminky.urs.cz/item/CS_URS_2021_02/28611361</t>
  </si>
  <si>
    <t>88</t>
  </si>
  <si>
    <t>28611504</t>
  </si>
  <si>
    <t>redukce kanalizační PVC 160/110</t>
  </si>
  <si>
    <t>147753285</t>
  </si>
  <si>
    <t>https://podminky.urs.cz/item/CS_URS_2021_02/28611504</t>
  </si>
  <si>
    <t>916131213</t>
  </si>
  <si>
    <t>Osazení silničního obrubníku betonového stojatého s boční opěrou do lože z betonu prostého</t>
  </si>
  <si>
    <t>-58311605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</si>
  <si>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</si>
  <si>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https://podminky.urs.cz/item/CS_URS_2021_02/916131213</t>
  </si>
  <si>
    <t>159+11+14++2+7+16+18+2+8+12+7+12+9+8+11+17+18+11+54+7+5+14</t>
  </si>
  <si>
    <t>90</t>
  </si>
  <si>
    <t>59217031</t>
  </si>
  <si>
    <t>obrubník betonový silniční 1000x150x250mm</t>
  </si>
  <si>
    <t>599527478</t>
  </si>
  <si>
    <t>https://podminky.urs.cz/item/CS_URS_2021_02/59217031</t>
  </si>
  <si>
    <t>91</t>
  </si>
  <si>
    <t>59217031r</t>
  </si>
  <si>
    <t>obrubník betonový silniční rohový 150x250mm</t>
  </si>
  <si>
    <t>1720239949</t>
  </si>
  <si>
    <t>92</t>
  </si>
  <si>
    <t>916111123</t>
  </si>
  <si>
    <t>Osazení obruby z drobných kostek s boční opěrou do lože z betonu prostého</t>
  </si>
  <si>
    <t>38876675</t>
  </si>
  <si>
    <t>Osazení silniční obruby z dlažebních kostek v jedné řadě s ložem tl. přes 50 do 100 mm, s vyplněním a zatřením spár cementovou maltou z drobných kostek s boční opěrou z betonu prostého, do lože z betonu prostého téže značky</t>
  </si>
  <si>
    <t>https://podminky.urs.cz/item/CS_URS_2021_02/916111123</t>
  </si>
  <si>
    <t>2*(107+80+41)</t>
  </si>
  <si>
    <t>93</t>
  </si>
  <si>
    <t>58381007</t>
  </si>
  <si>
    <t>kostka dlažební žula drobná 8/10</t>
  </si>
  <si>
    <t>1673561129</t>
  </si>
  <si>
    <t>https://podminky.urs.cz/item/CS_URS_2021_02/58381007</t>
  </si>
  <si>
    <t>94</t>
  </si>
  <si>
    <t>916132113</t>
  </si>
  <si>
    <t>Osazení obruby z betonové přídlažby s boční opěrou do lože z betonu prostého</t>
  </si>
  <si>
    <t>-342515302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</si>
  <si>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</si>
  <si>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https://podminky.urs.cz/item/CS_URS_2021_02/916132113</t>
  </si>
  <si>
    <t>85+96+238+70+116+151+19+7+7+7+7</t>
  </si>
  <si>
    <t>126</t>
  </si>
  <si>
    <t>dodávka-126</t>
  </si>
  <si>
    <t>betonová přídlažba šedá 250x100</t>
  </si>
  <si>
    <t>-619490438</t>
  </si>
  <si>
    <t>95</t>
  </si>
  <si>
    <t>914511111</t>
  </si>
  <si>
    <t>Montáž sloupku dopravních značek délky do 3,5 m s betonovým základem</t>
  </si>
  <si>
    <t>-745751658</t>
  </si>
  <si>
    <t>Montáž sloupku dopravních značek délky do 3,5 m do betonového základu</t>
  </si>
  <si>
    <t>https://podminky.urs.cz/item/CS_URS_2021_02/914511111</t>
  </si>
  <si>
    <t>96</t>
  </si>
  <si>
    <t>40445225</t>
  </si>
  <si>
    <t>sloupek pro dopravní značku Zn D 60mm v 3,5m</t>
  </si>
  <si>
    <t>-1254071311</t>
  </si>
  <si>
    <t>https://podminky.urs.cz/item/CS_URS_2021_02/40445225</t>
  </si>
  <si>
    <t>97</t>
  </si>
  <si>
    <t>914111111</t>
  </si>
  <si>
    <t>Montáž svislé dopravní značky do velikosti 1 m2 objímkami na sloupek nebo konzolu</t>
  </si>
  <si>
    <t>1356803604</t>
  </si>
  <si>
    <t>Montáž svislé dopravní značky základní velikosti do 1 m2 objímkami na sloupky nebo konzoly</t>
  </si>
  <si>
    <t>https://podminky.urs.cz/item/CS_URS_2021_02/914111111</t>
  </si>
  <si>
    <t>98</t>
  </si>
  <si>
    <t>40445625</t>
  </si>
  <si>
    <t>informativní značky provozní IP8, IP9, IP11-IP13 500x700mm</t>
  </si>
  <si>
    <t>-541241966</t>
  </si>
  <si>
    <t>https://podminky.urs.cz/item/CS_URS_2021_02/40445625</t>
  </si>
  <si>
    <t>99</t>
  </si>
  <si>
    <t>40445621</t>
  </si>
  <si>
    <t>informativní značky provozní IP1-IP3, IP4b-IP7, IP10a, b 500x500mm</t>
  </si>
  <si>
    <t>-1814956554</t>
  </si>
  <si>
    <t>https://podminky.urs.cz/item/CS_URS_2021_02/40445621</t>
  </si>
  <si>
    <t>100</t>
  </si>
  <si>
    <t>40445649</t>
  </si>
  <si>
    <t>dodatkové tabulky E3-E5, E8, E14-E16 500x150mm</t>
  </si>
  <si>
    <t>-589416603</t>
  </si>
  <si>
    <t>https://podminky.urs.cz/item/CS_URS_2021_02/40445649</t>
  </si>
  <si>
    <t>101</t>
  </si>
  <si>
    <t>40445650</t>
  </si>
  <si>
    <t>dodatkové tabulky E7, E12, E13 500x300mm</t>
  </si>
  <si>
    <t>100990040</t>
  </si>
  <si>
    <t>https://podminky.urs.cz/item/CS_URS_2021_02/40445650</t>
  </si>
  <si>
    <t>102</t>
  </si>
  <si>
    <t>40445626</t>
  </si>
  <si>
    <t>informativní značky provozní IP14-IP29, IP31 750x1000mm</t>
  </si>
  <si>
    <t>2091772209</t>
  </si>
  <si>
    <t>https://podminky.urs.cz/item/CS_URS_2021_02/40445626</t>
  </si>
  <si>
    <t>Poznámka k položce:_x000D_
IZ8a</t>
  </si>
  <si>
    <t>103</t>
  </si>
  <si>
    <t>915621111</t>
  </si>
  <si>
    <t>Předznačení vodorovného plošného značení</t>
  </si>
  <si>
    <t>-223167406</t>
  </si>
  <si>
    <t>Předznačení pro vodorovné značení stříkané barvou nebo prováděné z nátěrových hmot plošné šipky, symboly, nápisy</t>
  </si>
  <si>
    <t>https://podminky.urs.cz/item/CS_URS_2021_02/915621111</t>
  </si>
  <si>
    <t>104</t>
  </si>
  <si>
    <t>915611111</t>
  </si>
  <si>
    <t>Předznačení vodorovného liniového značení</t>
  </si>
  <si>
    <t>2068321017</t>
  </si>
  <si>
    <t>Předznačení pro vodorovné značení stříkané barvou nebo prováděné z nátěrových hmot liniové dělicí čáry, vodicí proužky</t>
  </si>
  <si>
    <t>https://podminky.urs.cz/item/CS_URS_2021_02/915611111</t>
  </si>
  <si>
    <t>28+70</t>
  </si>
  <si>
    <t>105</t>
  </si>
  <si>
    <t>915131111</t>
  </si>
  <si>
    <t>Vodorovné dopravní značení přechody pro chodce, šipky, symboly základní bílá barva</t>
  </si>
  <si>
    <t>975523749</t>
  </si>
  <si>
    <t>Vodorovné dopravní značení stříkané barvou přechody pro chodce, šipky, symboly bílé základní</t>
  </si>
  <si>
    <t>https://podminky.urs.cz/item/CS_URS_2021_02/915131111</t>
  </si>
  <si>
    <t>106</t>
  </si>
  <si>
    <t>915111111</t>
  </si>
  <si>
    <t>Vodorovné dopravní značení dělící čáry souvislé š 125 mm základní bílá barva</t>
  </si>
  <si>
    <t>1519470563</t>
  </si>
  <si>
    <t>Vodorovné dopravní značení stříkané barvou dělící čára šířky 125 mm souvislá bílá základní</t>
  </si>
  <si>
    <t>https://podminky.urs.cz/item/CS_URS_2021_02/915111111</t>
  </si>
  <si>
    <t>107</t>
  </si>
  <si>
    <t>915111115</t>
  </si>
  <si>
    <t>Vodorovné dopravní značení dělící čáry souvislé š 125 mm základní žlutá barva</t>
  </si>
  <si>
    <t>-2060935152</t>
  </si>
  <si>
    <t>Vodorovné dopravní značení stříkané barvou dělící čára šířky 125 mm souvislá žlutá základní</t>
  </si>
  <si>
    <t>https://podminky.urs.cz/item/CS_URS_2021_02/915111115</t>
  </si>
  <si>
    <t>108</t>
  </si>
  <si>
    <t>935113111</t>
  </si>
  <si>
    <t>Osazení odvodňovacího polymerbetonového žlabu s krycím roštem šířky do 200 mm</t>
  </si>
  <si>
    <t>-1086833657</t>
  </si>
  <si>
    <t>Osazení odvodňovacího žlabu s krycím roštem polymerbetonového šířky do 200 mm</t>
  </si>
  <si>
    <t>https://podminky.urs.cz/item/CS_URS_2021_02/935113111</t>
  </si>
  <si>
    <t>23+6,5*3+6</t>
  </si>
  <si>
    <t>109</t>
  </si>
  <si>
    <t>dodávka-109</t>
  </si>
  <si>
    <t>čelní stěna odvodňovacího žlabu</t>
  </si>
  <si>
    <t>100100314</t>
  </si>
  <si>
    <t>110</t>
  </si>
  <si>
    <t>dodávka-110</t>
  </si>
  <si>
    <t>adaptér pro změnu toku odvodňovacího žlabu</t>
  </si>
  <si>
    <t>-1747512537</t>
  </si>
  <si>
    <t>111</t>
  </si>
  <si>
    <t>dodávka-111</t>
  </si>
  <si>
    <t>vpust odvodňovacího žlabu</t>
  </si>
  <si>
    <t>1772984030</t>
  </si>
  <si>
    <t>112</t>
  </si>
  <si>
    <t>dodávka-112</t>
  </si>
  <si>
    <t>odvodňovací žlab 210x185x500 bez spádu dna</t>
  </si>
  <si>
    <t>1887552915</t>
  </si>
  <si>
    <t>113</t>
  </si>
  <si>
    <t>dodávka-113</t>
  </si>
  <si>
    <t>odvodňovací žlab 210-250x185x1000 se spádem dna</t>
  </si>
  <si>
    <t>-1274096925</t>
  </si>
  <si>
    <t>Poznámka k položce:_x000D_
Pozink. hrana</t>
  </si>
  <si>
    <t>114</t>
  </si>
  <si>
    <t>dodávka-114</t>
  </si>
  <si>
    <t>odvodňovací žlab 210x185x1000 bez spádu dna</t>
  </si>
  <si>
    <t>-1220269693</t>
  </si>
  <si>
    <t>115</t>
  </si>
  <si>
    <t>dodávka-115</t>
  </si>
  <si>
    <t>můstkový rošt D400 litina 0,5 m</t>
  </si>
  <si>
    <t>-1855108038</t>
  </si>
  <si>
    <t>můstkový rošt D450 litina 0,5 m</t>
  </si>
  <si>
    <t>116</t>
  </si>
  <si>
    <t>899331111</t>
  </si>
  <si>
    <t>Výšková úprava uličního vstupu nebo vpusti do 200 mm zvýšením poklopu</t>
  </si>
  <si>
    <t>1463153803</t>
  </si>
  <si>
    <t>https://podminky.urs.cz/item/CS_URS_2021_02/899331111</t>
  </si>
  <si>
    <t>117</t>
  </si>
  <si>
    <t>dodmtž-117</t>
  </si>
  <si>
    <t>Dělená chránička DN 110 + výstražná fólie</t>
  </si>
  <si>
    <t>463480123</t>
  </si>
  <si>
    <t>118</t>
  </si>
  <si>
    <t>dodmtž-118</t>
  </si>
  <si>
    <t>Dělená chránička DN 110 + rezervní prostup DN 110 + výstražná fólie</t>
  </si>
  <si>
    <t>-1273776735</t>
  </si>
  <si>
    <t>119</t>
  </si>
  <si>
    <t>dodmtž-119</t>
  </si>
  <si>
    <t>Betonové korýtko + výstražná fólie</t>
  </si>
  <si>
    <t>288020655</t>
  </si>
  <si>
    <t>120</t>
  </si>
  <si>
    <t>953331121</t>
  </si>
  <si>
    <t>Vložky do svislých dilatačních spár z těžkých asfaltových pásů natavených</t>
  </si>
  <si>
    <t>CS ÚRS 2020 02</t>
  </si>
  <si>
    <t>-1711281719</t>
  </si>
  <si>
    <t>Vložky svislé do dilatačních spár z lepenky natavením, včetně dodání a osazení, v jakémkoliv zdivu, těžké asfaltové pásy</t>
  </si>
  <si>
    <t>Poznámka k položce:_x000D_
Hydroizolace bytových domů</t>
  </si>
  <si>
    <t>998</t>
  </si>
  <si>
    <t>Přesun hmot</t>
  </si>
  <si>
    <t>121</t>
  </si>
  <si>
    <t>998223011</t>
  </si>
  <si>
    <t>Přesun hmot pro pozemní komunikace s krytem dlážděným</t>
  </si>
  <si>
    <t>-1634963429</t>
  </si>
  <si>
    <t>Přesun hmot pro pozemní komunikace s krytem dlážděným dopravní vzdálenost do 200 m jakékoliv délky objektu</t>
  </si>
  <si>
    <t>https://podminky.urs.cz/item/CS_URS_2021_02/998223011</t>
  </si>
  <si>
    <t>SO 02 - Zpevněné plochy pochozí</t>
  </si>
  <si>
    <t>931030536</t>
  </si>
  <si>
    <t>1135667258</t>
  </si>
  <si>
    <t>-1556468278</t>
  </si>
  <si>
    <t>2221+704</t>
  </si>
  <si>
    <t>-1320345292</t>
  </si>
  <si>
    <t>71346847</t>
  </si>
  <si>
    <t>113106142</t>
  </si>
  <si>
    <t>Rozebrání dlažeb z betonových nebo kamenných dlaždic komunikací pro pěší strojně pl přes 50 m2</t>
  </si>
  <si>
    <t>-2126310585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</si>
  <si>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</si>
  <si>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https://podminky.urs.cz/item/CS_URS_2021_02/113106142</t>
  </si>
  <si>
    <t>184818242</t>
  </si>
  <si>
    <t>Ochrana kmene průměru přes 300 do 500 mm bedněním výšky přes 2 do 3 m</t>
  </si>
  <si>
    <t>1087759314</t>
  </si>
  <si>
    <t>Ochrana kmene bedněním před poškozením stavebním provozem zřízení včetně odstranění výšky bednění přes 2 do 3 m průměru kmene přes 300 do 500 mm</t>
  </si>
  <si>
    <t>https://podminky.urs.cz/item/CS_URS_2021_02/184818242</t>
  </si>
  <si>
    <t>919726122</t>
  </si>
  <si>
    <t>-1148319044</t>
  </si>
  <si>
    <t>https://podminky.urs.cz/item/CS_URS_2021_02/919726122</t>
  </si>
  <si>
    <t>Poznámka k položce:_x000D_
ochrana stromů</t>
  </si>
  <si>
    <t>-1365238210</t>
  </si>
  <si>
    <t>-920686970</t>
  </si>
  <si>
    <t>1742305</t>
  </si>
  <si>
    <t>1750,105*9</t>
  </si>
  <si>
    <t>438363330</t>
  </si>
  <si>
    <t>693783809</t>
  </si>
  <si>
    <t>98437876</t>
  </si>
  <si>
    <t>121151113</t>
  </si>
  <si>
    <t>Sejmutí ornice plochy do 500 m2 tl vrstvy do 200 mm strojně</t>
  </si>
  <si>
    <t>512024063</t>
  </si>
  <si>
    <t>Sejmutí ornice strojně při souvislé ploše přes 100 do 500 m2, tl. vrstvy do 200 mm</t>
  </si>
  <si>
    <t>https://podminky.urs.cz/item/CS_URS_2021_02/121151113</t>
  </si>
  <si>
    <t>-188325702</t>
  </si>
  <si>
    <t>2026630744</t>
  </si>
  <si>
    <t>1014605447</t>
  </si>
  <si>
    <t>1193896976</t>
  </si>
  <si>
    <t>680+1184+46+48+64+89+62</t>
  </si>
  <si>
    <t>390556588</t>
  </si>
  <si>
    <t>-357628023</t>
  </si>
  <si>
    <t>(1184+48+89+101)*0,2*0,5</t>
  </si>
  <si>
    <t>-1684570698</t>
  </si>
  <si>
    <t>1599663995</t>
  </si>
  <si>
    <t>-2072563949</t>
  </si>
  <si>
    <t>142,2*1,6</t>
  </si>
  <si>
    <t>1308720777</t>
  </si>
  <si>
    <t>(1184+48+89+101)*0,5</t>
  </si>
  <si>
    <t>-2001723104</t>
  </si>
  <si>
    <t>-517308057</t>
  </si>
  <si>
    <t>-2069579631</t>
  </si>
  <si>
    <t>-1512141059</t>
  </si>
  <si>
    <t>1549127640</t>
  </si>
  <si>
    <t>680+1184+46+48+64+89</t>
  </si>
  <si>
    <t>-189578639</t>
  </si>
  <si>
    <t>596211111</t>
  </si>
  <si>
    <t>Kladení zámkové dlažby komunikací pro pěší tl 60 mm skupiny A pl přes 50 do 100 m2</t>
  </si>
  <si>
    <t>-90150964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</si>
  <si>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</si>
  <si>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https://podminky.urs.cz/item/CS_URS_2021_02/596211111</t>
  </si>
  <si>
    <t>59245021</t>
  </si>
  <si>
    <t>dlažba tvar čtverec betonová 200x200x60mm přírodní</t>
  </si>
  <si>
    <t>-899018532</t>
  </si>
  <si>
    <t>https://podminky.urs.cz/item/CS_URS_2021_02/59245021</t>
  </si>
  <si>
    <t>596211213</t>
  </si>
  <si>
    <t>Kladení zámkové dlažby komunikací pro pěší tl 80 mm skupiny A pl přes 300 m2</t>
  </si>
  <si>
    <t>-1718252246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</si>
  <si>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</si>
  <si>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https://podminky.urs.cz/item/CS_URS_2021_02/596211213</t>
  </si>
  <si>
    <t>680+46+48+64+101</t>
  </si>
  <si>
    <t>dodávka-38</t>
  </si>
  <si>
    <t>průsaková betonová dlažba 200x200x80mm šedá</t>
  </si>
  <si>
    <t>2055365325</t>
  </si>
  <si>
    <t>59245226</t>
  </si>
  <si>
    <t>dlažba tvar obdélník betonová pro nevidomé 200x100x80mm červená</t>
  </si>
  <si>
    <t>377928473</t>
  </si>
  <si>
    <t>https://podminky.urs.cz/item/CS_URS_2021_02/59245226</t>
  </si>
  <si>
    <t>-692514725</t>
  </si>
  <si>
    <t>1765349764</t>
  </si>
  <si>
    <t>1184+89</t>
  </si>
  <si>
    <t>dodávka-42</t>
  </si>
  <si>
    <t>1455871849</t>
  </si>
  <si>
    <t>-1605693354</t>
  </si>
  <si>
    <t>-114351972</t>
  </si>
  <si>
    <t>894812205</t>
  </si>
  <si>
    <t>Revizní a čistící šachta z PP šachtové dno DN 425/200 plné dno</t>
  </si>
  <si>
    <t>1917744358</t>
  </si>
  <si>
    <t>Revizní a čistící šachta z polypropylenu PP pro hladké trouby DN 425 šachtové dno (DN šachty / DN trubního vedení) DN 425/200 průtočné</t>
  </si>
  <si>
    <t>https://podminky.urs.cz/item/CS_URS_2021_02/894812205</t>
  </si>
  <si>
    <t>894812231</t>
  </si>
  <si>
    <t>Revizní a čistící šachta z PP DN 425 šachtová roura korugovaná bez hrdla světlé hloubky 1500 mm</t>
  </si>
  <si>
    <t>-692539906</t>
  </si>
  <si>
    <t>Revizní a čistící šachta z polypropylenu PP pro hladké trouby DN 425 roura šachtová korugovaná bez hrdla, světlé hloubky 1500 mm</t>
  </si>
  <si>
    <t>https://podminky.urs.cz/item/CS_URS_2021_02/894812231</t>
  </si>
  <si>
    <t>894812241</t>
  </si>
  <si>
    <t>Revizní a čistící šachta z PP DN 425 šachtová roura teleskopická světlé hloubky 375 mm</t>
  </si>
  <si>
    <t>1149501246</t>
  </si>
  <si>
    <t>Revizní a čistící šachta z polypropylenu PP pro hladké trouby DN 425 roura šachtová korugovaná teleskopická (včetně těsnění) 375 mm</t>
  </si>
  <si>
    <t>894812249</t>
  </si>
  <si>
    <t>Příplatek k rourám revizní a čistící šachty z PP DN 425 za uříznutí šachtové roury</t>
  </si>
  <si>
    <t>419752388</t>
  </si>
  <si>
    <t>Revizní a čistící šachta z polypropylenu PP pro hladké trouby DN 425 roura šachtová korugovaná Příplatek k cenám 2231 - 2242 za uříznutí šachtové roury</t>
  </si>
  <si>
    <t>https://podminky.urs.cz/item/CS_URS_2021_02/894812249</t>
  </si>
  <si>
    <t>894812255</t>
  </si>
  <si>
    <t>Revizní a čistící šachta z PP DN 425 poklop pro šachtu plastový pachotěsný s madlem</t>
  </si>
  <si>
    <t>72699517</t>
  </si>
  <si>
    <t>Revizní a čistící šachta z polypropylenu PP pro hladké trouby DN 425 poklop plastový (pro třídu zatížení) pachotěsný s madlem</t>
  </si>
  <si>
    <t>https://podminky.urs.cz/item/CS_URS_2021_02/894812255</t>
  </si>
  <si>
    <t xml:space="preserve">Poznámka k položce:_x000D_
 </t>
  </si>
  <si>
    <t>dodmtž-84</t>
  </si>
  <si>
    <t>Spojka IN-SITU DN100-200</t>
  </si>
  <si>
    <t>-1099208774</t>
  </si>
  <si>
    <t>916231213</t>
  </si>
  <si>
    <t>Osazení chodníkového obrubníku betonového stojatého s boční opěrou do lože z betonu prostého</t>
  </si>
  <si>
    <t>1074917978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</si>
  <si>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</si>
  <si>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https://podminky.urs.cz/item/CS_URS_2021_02/916231213</t>
  </si>
  <si>
    <t>132+3,5+14+20+18+16+11+63+5,5+91+17+5+61+16+77+6,5+4,5+7+19+10+18+65+13+66+65+13+5,5+57+16+17+135</t>
  </si>
  <si>
    <t>59217016</t>
  </si>
  <si>
    <t>obrubník betonový chodníkový 1000x80x250mm</t>
  </si>
  <si>
    <t>-316125096</t>
  </si>
  <si>
    <t>https://podminky.urs.cz/item/CS_URS_2021_02/59217016</t>
  </si>
  <si>
    <t>59217016r</t>
  </si>
  <si>
    <t>obrubník betonový chodníkový poloměr R1 80x250mm</t>
  </si>
  <si>
    <t>1914458275</t>
  </si>
  <si>
    <t>59217016r2</t>
  </si>
  <si>
    <t>obrubník betonový chodníkový poloměr R2 80x250mm</t>
  </si>
  <si>
    <t>1622154637</t>
  </si>
  <si>
    <t>59217016r3</t>
  </si>
  <si>
    <t>obrubník betonový chodníkový rohový 80x250mm</t>
  </si>
  <si>
    <t>1943436472</t>
  </si>
  <si>
    <t>1677045880</t>
  </si>
  <si>
    <t>5+7+8+5+8+10+4+3,5+7+5+11+17+15+10+13+7,5+6,5+5+9+4+10+6+15+7+5+20+20+5+7+8+5+8</t>
  </si>
  <si>
    <t>68+12,5+77+7+66+56+78+14+4+53+66</t>
  </si>
  <si>
    <t>-2134467436</t>
  </si>
  <si>
    <t>59217029</t>
  </si>
  <si>
    <t>obrubník betonový silniční nájezdový 1000x150x150mm</t>
  </si>
  <si>
    <t>705541090</t>
  </si>
  <si>
    <t>https://podminky.urs.cz/item/CS_URS_2021_02/59217029</t>
  </si>
  <si>
    <t>59217030</t>
  </si>
  <si>
    <t>obrubník betonový silniční přechodový 1000x150x150-250mm</t>
  </si>
  <si>
    <t>-1312115148</t>
  </si>
  <si>
    <t>https://podminky.urs.cz/item/CS_URS_2021_02/59217030</t>
  </si>
  <si>
    <t>-1393312594</t>
  </si>
  <si>
    <t>1988260287</t>
  </si>
  <si>
    <t>1985770016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</si>
  <si>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</si>
  <si>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</si>
  <si>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</si>
  <si>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</si>
  <si>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</si>
  <si>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</si>
  <si>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</si>
  <si>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</si>
  <si>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</si>
  <si>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</si>
  <si>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</si>
  <si>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</si>
  <si>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</si>
  <si>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</si>
  <si>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</si>
  <si>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</si>
  <si>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</si>
  <si>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</si>
  <si>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</si>
  <si>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</si>
  <si>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</si>
  <si>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</si>
  <si>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</si>
  <si>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</si>
  <si>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</si>
  <si>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</si>
  <si>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</si>
  <si>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</si>
  <si>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</si>
  <si>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</si>
  <si>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</si>
  <si>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</si>
  <si>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</si>
  <si>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</si>
  <si>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</si>
  <si>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</si>
  <si>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</si>
  <si>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</si>
  <si>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</si>
  <si>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</si>
  <si>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</si>
  <si>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</si>
  <si>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</si>
  <si>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</si>
  <si>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</si>
  <si>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</si>
  <si>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</si>
  <si>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</si>
  <si>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</si>
  <si>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</si>
  <si>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</si>
  <si>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</si>
  <si>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</si>
  <si>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</si>
  <si>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</si>
  <si>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</si>
  <si>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</si>
  <si>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</si>
  <si>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</si>
  <si>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</si>
  <si>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</si>
  <si>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</si>
  <si>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</si>
  <si>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</si>
  <si>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</si>
  <si>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</si>
  <si>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</si>
  <si>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</si>
  <si>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</si>
  <si>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</si>
  <si>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</si>
  <si>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</si>
  <si>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</si>
  <si>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</si>
  <si>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</si>
  <si>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</si>
  <si>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</si>
  <si>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</si>
  <si>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</si>
  <si>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</si>
  <si>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</si>
  <si>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</si>
  <si>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</si>
  <si>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</si>
  <si>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</si>
  <si>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</si>
  <si>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</si>
  <si>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</si>
  <si>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</si>
  <si>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</si>
  <si>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</si>
  <si>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</si>
  <si>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</si>
  <si>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</si>
  <si>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</si>
  <si>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</si>
  <si>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</si>
  <si>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</si>
  <si>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</si>
  <si>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</si>
  <si>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</si>
  <si>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</si>
  <si>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</si>
  <si>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</si>
  <si>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</si>
  <si>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</si>
  <si>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</si>
  <si>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</si>
  <si>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</si>
  <si>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</si>
  <si>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</si>
  <si>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</si>
  <si>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</si>
  <si>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</si>
  <si>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</si>
  <si>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</si>
  <si>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</si>
  <si>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</si>
  <si>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</si>
  <si>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</si>
  <si>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</si>
  <si>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</si>
  <si>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</si>
  <si>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</si>
  <si>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</si>
  <si>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</si>
  <si>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</si>
  <si>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</si>
  <si>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</si>
  <si>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</si>
  <si>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</si>
  <si>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</si>
  <si>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</si>
  <si>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</si>
  <si>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</si>
  <si>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</si>
  <si>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</si>
  <si>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</si>
  <si>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</si>
  <si>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</si>
  <si>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</si>
  <si>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</si>
  <si>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</si>
  <si>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</si>
  <si>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</si>
  <si>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</si>
  <si>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</si>
  <si>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</si>
  <si>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</si>
  <si>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</si>
  <si>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</si>
  <si>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</si>
  <si>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</si>
  <si>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</si>
  <si>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</si>
  <si>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</si>
  <si>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</si>
  <si>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</si>
  <si>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</si>
  <si>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</si>
  <si>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</si>
  <si>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</si>
  <si>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</si>
  <si>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</si>
  <si>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</si>
  <si>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</si>
  <si>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</si>
  <si>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</si>
  <si>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</si>
  <si>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</si>
  <si>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</si>
  <si>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</si>
  <si>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</si>
  <si>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</si>
  <si>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</si>
  <si>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</si>
  <si>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</si>
  <si>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</si>
  <si>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</si>
  <si>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</si>
  <si>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</si>
  <si>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</si>
  <si>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</si>
  <si>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</si>
  <si>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</si>
  <si>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</si>
  <si>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průsaková betonová dlažba min.160mm x min. 160mm, tloušťka 100mm šedá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</si>
</sst>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8" fillId="0" borderId="15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21" fillId="2" borderId="1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6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1_02/151101212" TargetMode="External"/><Relationship Id="rId21" Type="http://schemas.openxmlformats.org/officeDocument/2006/relationships/hyperlink" Target="https://podminky.urs.cz/item/CS_URS_2021_02/121151123" TargetMode="External"/><Relationship Id="rId42" Type="http://schemas.openxmlformats.org/officeDocument/2006/relationships/hyperlink" Target="https://podminky.urs.cz/item/CS_URS_2021_02/162751117.1" TargetMode="External"/><Relationship Id="rId47" Type="http://schemas.openxmlformats.org/officeDocument/2006/relationships/hyperlink" Target="https://podminky.urs.cz/item/CS_URS_2021_02/181951112.1" TargetMode="External"/><Relationship Id="rId63" Type="http://schemas.openxmlformats.org/officeDocument/2006/relationships/hyperlink" Target="https://podminky.urs.cz/item/CS_URS_2021_02/919732221" TargetMode="External"/><Relationship Id="rId68" Type="http://schemas.openxmlformats.org/officeDocument/2006/relationships/hyperlink" Target="https://podminky.urs.cz/item/CS_URS_2021_02/877315211" TargetMode="External"/><Relationship Id="rId84" Type="http://schemas.openxmlformats.org/officeDocument/2006/relationships/hyperlink" Target="https://podminky.urs.cz/item/CS_URS_2021_02/59217031" TargetMode="External"/><Relationship Id="rId89" Type="http://schemas.openxmlformats.org/officeDocument/2006/relationships/hyperlink" Target="https://podminky.urs.cz/item/CS_URS_2021_02/40445225" TargetMode="External"/><Relationship Id="rId7" Type="http://schemas.openxmlformats.org/officeDocument/2006/relationships/hyperlink" Target="https://podminky.urs.cz/item/CS_URS_2021_02/979054441" TargetMode="External"/><Relationship Id="rId71" Type="http://schemas.openxmlformats.org/officeDocument/2006/relationships/hyperlink" Target="https://podminky.urs.cz/item/CS_URS_2021_02/877315221" TargetMode="External"/><Relationship Id="rId92" Type="http://schemas.openxmlformats.org/officeDocument/2006/relationships/hyperlink" Target="https://podminky.urs.cz/item/CS_URS_2021_02/40445621" TargetMode="External"/><Relationship Id="rId2" Type="http://schemas.openxmlformats.org/officeDocument/2006/relationships/hyperlink" Target="https://podminky.urs.cz/item/CS_URS_2021_02/113107242" TargetMode="External"/><Relationship Id="rId16" Type="http://schemas.openxmlformats.org/officeDocument/2006/relationships/hyperlink" Target="https://podminky.urs.cz/item/CS_URS_2021_02/997221551" TargetMode="External"/><Relationship Id="rId29" Type="http://schemas.openxmlformats.org/officeDocument/2006/relationships/hyperlink" Target="https://podminky.urs.cz/item/CS_URS_2021_02/58344197" TargetMode="External"/><Relationship Id="rId11" Type="http://schemas.openxmlformats.org/officeDocument/2006/relationships/hyperlink" Target="https://podminky.urs.cz/item/CS_URS_2021_02/966006211" TargetMode="External"/><Relationship Id="rId24" Type="http://schemas.openxmlformats.org/officeDocument/2006/relationships/hyperlink" Target="https://podminky.urs.cz/item/CS_URS_2021_02/131251204" TargetMode="External"/><Relationship Id="rId32" Type="http://schemas.openxmlformats.org/officeDocument/2006/relationships/hyperlink" Target="https://podminky.urs.cz/item/CS_URS_2021_02/58337310" TargetMode="External"/><Relationship Id="rId37" Type="http://schemas.openxmlformats.org/officeDocument/2006/relationships/hyperlink" Target="https://podminky.urs.cz/item/CS_URS_2021_02/129001101" TargetMode="External"/><Relationship Id="rId40" Type="http://schemas.openxmlformats.org/officeDocument/2006/relationships/hyperlink" Target="https://podminky.urs.cz/item/CS_URS_2021_02/043154000" TargetMode="External"/><Relationship Id="rId45" Type="http://schemas.openxmlformats.org/officeDocument/2006/relationships/hyperlink" Target="https://podminky.urs.cz/item/CS_URS_2021_02/564961315" TargetMode="External"/><Relationship Id="rId53" Type="http://schemas.openxmlformats.org/officeDocument/2006/relationships/hyperlink" Target="https://podminky.urs.cz/item/CS_URS_2021_02/577134121" TargetMode="External"/><Relationship Id="rId58" Type="http://schemas.openxmlformats.org/officeDocument/2006/relationships/hyperlink" Target="https://podminky.urs.cz/item/CS_URS_2021_02/59245030" TargetMode="External"/><Relationship Id="rId66" Type="http://schemas.openxmlformats.org/officeDocument/2006/relationships/hyperlink" Target="https://podminky.urs.cz/item/CS_URS_2021_02/871315221" TargetMode="External"/><Relationship Id="rId74" Type="http://schemas.openxmlformats.org/officeDocument/2006/relationships/hyperlink" Target="https://podminky.urs.cz/item/CS_URS_2021_02/899204112" TargetMode="External"/><Relationship Id="rId79" Type="http://schemas.openxmlformats.org/officeDocument/2006/relationships/hyperlink" Target="https://podminky.urs.cz/item/CS_URS_2021_02/894812611" TargetMode="External"/><Relationship Id="rId87" Type="http://schemas.openxmlformats.org/officeDocument/2006/relationships/hyperlink" Target="https://podminky.urs.cz/item/CS_URS_2021_02/916132113" TargetMode="External"/><Relationship Id="rId102" Type="http://schemas.openxmlformats.org/officeDocument/2006/relationships/hyperlink" Target="https://podminky.urs.cz/item/CS_URS_2021_02/899331111" TargetMode="External"/><Relationship Id="rId5" Type="http://schemas.openxmlformats.org/officeDocument/2006/relationships/hyperlink" Target="https://podminky.urs.cz/item/CS_URS_2021_02/113107323" TargetMode="External"/><Relationship Id="rId61" Type="http://schemas.openxmlformats.org/officeDocument/2006/relationships/hyperlink" Target="https://podminky.urs.cz/item/CS_URS_2021_02/56245141" TargetMode="External"/><Relationship Id="rId82" Type="http://schemas.openxmlformats.org/officeDocument/2006/relationships/hyperlink" Target="https://podminky.urs.cz/item/CS_URS_2021_02/28611504" TargetMode="External"/><Relationship Id="rId90" Type="http://schemas.openxmlformats.org/officeDocument/2006/relationships/hyperlink" Target="https://podminky.urs.cz/item/CS_URS_2021_02/914111111" TargetMode="External"/><Relationship Id="rId95" Type="http://schemas.openxmlformats.org/officeDocument/2006/relationships/hyperlink" Target="https://podminky.urs.cz/item/CS_URS_2021_02/40445626" TargetMode="External"/><Relationship Id="rId19" Type="http://schemas.openxmlformats.org/officeDocument/2006/relationships/hyperlink" Target="https://podminky.urs.cz/item/CS_URS_2021_02/997221873" TargetMode="External"/><Relationship Id="rId14" Type="http://schemas.openxmlformats.org/officeDocument/2006/relationships/hyperlink" Target="https://podminky.urs.cz/item/CS_URS_2021_02/966051111" TargetMode="External"/><Relationship Id="rId22" Type="http://schemas.openxmlformats.org/officeDocument/2006/relationships/hyperlink" Target="https://podminky.urs.cz/item/CS_URS_2021_02/132251103" TargetMode="External"/><Relationship Id="rId27" Type="http://schemas.openxmlformats.org/officeDocument/2006/relationships/hyperlink" Target="https://podminky.urs.cz/item/CS_URS_2021_02/133251101" TargetMode="External"/><Relationship Id="rId30" Type="http://schemas.openxmlformats.org/officeDocument/2006/relationships/hyperlink" Target="https://podminky.urs.cz/item/CS_URS_2021_02/58337344" TargetMode="External"/><Relationship Id="rId35" Type="http://schemas.openxmlformats.org/officeDocument/2006/relationships/hyperlink" Target="https://podminky.urs.cz/item/CS_URS_2021_02/171251201" TargetMode="External"/><Relationship Id="rId43" Type="http://schemas.openxmlformats.org/officeDocument/2006/relationships/hyperlink" Target="https://podminky.urs.cz/item/CS_URS_2021_02/171201231" TargetMode="External"/><Relationship Id="rId48" Type="http://schemas.openxmlformats.org/officeDocument/2006/relationships/hyperlink" Target="https://podminky.urs.cz/item/CS_URS_2021_02/043154000" TargetMode="External"/><Relationship Id="rId56" Type="http://schemas.openxmlformats.org/officeDocument/2006/relationships/hyperlink" Target="https://podminky.urs.cz/item/CS_URS_2021_02/573211107" TargetMode="External"/><Relationship Id="rId64" Type="http://schemas.openxmlformats.org/officeDocument/2006/relationships/hyperlink" Target="https://podminky.urs.cz/item/CS_URS_2021_02/181951112" TargetMode="External"/><Relationship Id="rId69" Type="http://schemas.openxmlformats.org/officeDocument/2006/relationships/hyperlink" Target="https://podminky.urs.cz/item/CS_URS_2021_02/28611362" TargetMode="External"/><Relationship Id="rId77" Type="http://schemas.openxmlformats.org/officeDocument/2006/relationships/hyperlink" Target="https://podminky.urs.cz/item/CS_URS_2021_02/899722113" TargetMode="External"/><Relationship Id="rId100" Type="http://schemas.openxmlformats.org/officeDocument/2006/relationships/hyperlink" Target="https://podminky.urs.cz/item/CS_URS_2021_02/915111115" TargetMode="External"/><Relationship Id="rId8" Type="http://schemas.openxmlformats.org/officeDocument/2006/relationships/hyperlink" Target="https://podminky.urs.cz/item/CS_URS_2021_02/113202111" TargetMode="External"/><Relationship Id="rId51" Type="http://schemas.openxmlformats.org/officeDocument/2006/relationships/hyperlink" Target="https://podminky.urs.cz/item/CS_URS_2021_02/564861111" TargetMode="External"/><Relationship Id="rId72" Type="http://schemas.openxmlformats.org/officeDocument/2006/relationships/hyperlink" Target="https://podminky.urs.cz/item/CS_URS_2021_02/28612221" TargetMode="External"/><Relationship Id="rId80" Type="http://schemas.openxmlformats.org/officeDocument/2006/relationships/hyperlink" Target="https://podminky.urs.cz/item/CS_URS_2021_02/28612250" TargetMode="External"/><Relationship Id="rId85" Type="http://schemas.openxmlformats.org/officeDocument/2006/relationships/hyperlink" Target="https://podminky.urs.cz/item/CS_URS_2021_02/916111123" TargetMode="External"/><Relationship Id="rId93" Type="http://schemas.openxmlformats.org/officeDocument/2006/relationships/hyperlink" Target="https://podminky.urs.cz/item/CS_URS_2021_02/40445649" TargetMode="External"/><Relationship Id="rId98" Type="http://schemas.openxmlformats.org/officeDocument/2006/relationships/hyperlink" Target="https://podminky.urs.cz/item/CS_URS_2021_02/915131111" TargetMode="External"/><Relationship Id="rId3" Type="http://schemas.openxmlformats.org/officeDocument/2006/relationships/hyperlink" Target="https://podminky.urs.cz/item/CS_URS_2021_02/113107222" TargetMode="External"/><Relationship Id="rId12" Type="http://schemas.openxmlformats.org/officeDocument/2006/relationships/hyperlink" Target="https://podminky.urs.cz/item/CS_URS_2021_02/966008221" TargetMode="External"/><Relationship Id="rId17" Type="http://schemas.openxmlformats.org/officeDocument/2006/relationships/hyperlink" Target="https://podminky.urs.cz/item/CS_URS_2021_02/997221559" TargetMode="External"/><Relationship Id="rId25" Type="http://schemas.openxmlformats.org/officeDocument/2006/relationships/hyperlink" Target="https://podminky.urs.cz/item/CS_URS_2021_02/151101202" TargetMode="External"/><Relationship Id="rId33" Type="http://schemas.openxmlformats.org/officeDocument/2006/relationships/hyperlink" Target="https://podminky.urs.cz/item/CS_URS_2021_02/122251104" TargetMode="External"/><Relationship Id="rId38" Type="http://schemas.openxmlformats.org/officeDocument/2006/relationships/hyperlink" Target="https://podminky.urs.cz/item/CS_URS_2021_02/119001421" TargetMode="External"/><Relationship Id="rId46" Type="http://schemas.openxmlformats.org/officeDocument/2006/relationships/hyperlink" Target="https://podminky.urs.cz/item/CS_URS_2021_02/919726122.1" TargetMode="External"/><Relationship Id="rId59" Type="http://schemas.openxmlformats.org/officeDocument/2006/relationships/hyperlink" Target="https://podminky.urs.cz/item/CS_URS_2021_02/596212313" TargetMode="External"/><Relationship Id="rId67" Type="http://schemas.openxmlformats.org/officeDocument/2006/relationships/hyperlink" Target="https://podminky.urs.cz/item/CS_URS_2021_02/28611164" TargetMode="External"/><Relationship Id="rId103" Type="http://schemas.openxmlformats.org/officeDocument/2006/relationships/hyperlink" Target="https://podminky.urs.cz/item/CS_URS_2021_02/998223011" TargetMode="External"/><Relationship Id="rId20" Type="http://schemas.openxmlformats.org/officeDocument/2006/relationships/hyperlink" Target="https://podminky.urs.cz/item/CS_URS_2021_02/997221875" TargetMode="External"/><Relationship Id="rId41" Type="http://schemas.openxmlformats.org/officeDocument/2006/relationships/hyperlink" Target="https://podminky.urs.cz/item/CS_URS_2021_02/122251104.1" TargetMode="External"/><Relationship Id="rId54" Type="http://schemas.openxmlformats.org/officeDocument/2006/relationships/hyperlink" Target="https://podminky.urs.cz/item/CS_URS_2021_02/565155121" TargetMode="External"/><Relationship Id="rId62" Type="http://schemas.openxmlformats.org/officeDocument/2006/relationships/hyperlink" Target="https://podminky.urs.cz/item/CS_URS_2021_02/58337401" TargetMode="External"/><Relationship Id="rId70" Type="http://schemas.openxmlformats.org/officeDocument/2006/relationships/hyperlink" Target="https://podminky.urs.cz/item/CS_URS_2021_02/28611363" TargetMode="External"/><Relationship Id="rId75" Type="http://schemas.openxmlformats.org/officeDocument/2006/relationships/hyperlink" Target="https://podminky.urs.cz/item/CS_URS_2021_02/59223864" TargetMode="External"/><Relationship Id="rId83" Type="http://schemas.openxmlformats.org/officeDocument/2006/relationships/hyperlink" Target="https://podminky.urs.cz/item/CS_URS_2021_02/916131213" TargetMode="External"/><Relationship Id="rId88" Type="http://schemas.openxmlformats.org/officeDocument/2006/relationships/hyperlink" Target="https://podminky.urs.cz/item/CS_URS_2021_02/914511111" TargetMode="External"/><Relationship Id="rId91" Type="http://schemas.openxmlformats.org/officeDocument/2006/relationships/hyperlink" Target="https://podminky.urs.cz/item/CS_URS_2021_02/40445625" TargetMode="External"/><Relationship Id="rId96" Type="http://schemas.openxmlformats.org/officeDocument/2006/relationships/hyperlink" Target="https://podminky.urs.cz/item/CS_URS_2021_02/915621111" TargetMode="External"/><Relationship Id="rId1" Type="http://schemas.openxmlformats.org/officeDocument/2006/relationships/hyperlink" Target="https://podminky.urs.cz/item/CS_URS_2021_02/919735112" TargetMode="External"/><Relationship Id="rId6" Type="http://schemas.openxmlformats.org/officeDocument/2006/relationships/hyperlink" Target="https://podminky.urs.cz/item/CS_URS_2021_02/113106571" TargetMode="External"/><Relationship Id="rId15" Type="http://schemas.openxmlformats.org/officeDocument/2006/relationships/hyperlink" Target="https://podminky.urs.cz/item/CS_URS_2021_02/358315114" TargetMode="External"/><Relationship Id="rId23" Type="http://schemas.openxmlformats.org/officeDocument/2006/relationships/hyperlink" Target="https://podminky.urs.cz/item/CS_URS_2021_02/132251252" TargetMode="External"/><Relationship Id="rId28" Type="http://schemas.openxmlformats.org/officeDocument/2006/relationships/hyperlink" Target="https://podminky.urs.cz/item/CS_URS_2021_02/174151101" TargetMode="External"/><Relationship Id="rId36" Type="http://schemas.openxmlformats.org/officeDocument/2006/relationships/hyperlink" Target="https://podminky.urs.cz/item/CS_URS_2021_02/171201231" TargetMode="External"/><Relationship Id="rId49" Type="http://schemas.openxmlformats.org/officeDocument/2006/relationships/hyperlink" Target="https://podminky.urs.cz/item/CS_URS_2021_02/564851111" TargetMode="External"/><Relationship Id="rId57" Type="http://schemas.openxmlformats.org/officeDocument/2006/relationships/hyperlink" Target="https://podminky.urs.cz/item/CS_URS_2021_02/596212213" TargetMode="External"/><Relationship Id="rId10" Type="http://schemas.openxmlformats.org/officeDocument/2006/relationships/hyperlink" Target="https://podminky.urs.cz/item/CS_URS_2021_02/966006132" TargetMode="External"/><Relationship Id="rId31" Type="http://schemas.openxmlformats.org/officeDocument/2006/relationships/hyperlink" Target="https://podminky.urs.cz/item/CS_URS_2021_02/175151101" TargetMode="External"/><Relationship Id="rId44" Type="http://schemas.openxmlformats.org/officeDocument/2006/relationships/hyperlink" Target="https://podminky.urs.cz/item/CS_URS_2021_02/171251201.1" TargetMode="External"/><Relationship Id="rId52" Type="http://schemas.openxmlformats.org/officeDocument/2006/relationships/hyperlink" Target="https://podminky.urs.cz/item/CS_URS_2021_02/564871111" TargetMode="External"/><Relationship Id="rId60" Type="http://schemas.openxmlformats.org/officeDocument/2006/relationships/hyperlink" Target="https://podminky.urs.cz/item/CS_URS_2021_02/593532114" TargetMode="External"/><Relationship Id="rId65" Type="http://schemas.openxmlformats.org/officeDocument/2006/relationships/hyperlink" Target="https://podminky.urs.cz/item/CS_URS_2021_02/043154000" TargetMode="External"/><Relationship Id="rId73" Type="http://schemas.openxmlformats.org/officeDocument/2006/relationships/hyperlink" Target="https://podminky.urs.cz/item/CS_URS_2021_02/895941111" TargetMode="External"/><Relationship Id="rId78" Type="http://schemas.openxmlformats.org/officeDocument/2006/relationships/hyperlink" Target="https://podminky.urs.cz/item/CS_URS_2021_02/212752701" TargetMode="External"/><Relationship Id="rId81" Type="http://schemas.openxmlformats.org/officeDocument/2006/relationships/hyperlink" Target="https://podminky.urs.cz/item/CS_URS_2021_02/28611361" TargetMode="External"/><Relationship Id="rId86" Type="http://schemas.openxmlformats.org/officeDocument/2006/relationships/hyperlink" Target="https://podminky.urs.cz/item/CS_URS_2021_02/58381007" TargetMode="External"/><Relationship Id="rId94" Type="http://schemas.openxmlformats.org/officeDocument/2006/relationships/hyperlink" Target="https://podminky.urs.cz/item/CS_URS_2021_02/40445650" TargetMode="External"/><Relationship Id="rId99" Type="http://schemas.openxmlformats.org/officeDocument/2006/relationships/hyperlink" Target="https://podminky.urs.cz/item/CS_URS_2021_02/915111111" TargetMode="External"/><Relationship Id="rId101" Type="http://schemas.openxmlformats.org/officeDocument/2006/relationships/hyperlink" Target="https://podminky.urs.cz/item/CS_URS_2021_02/935113111" TargetMode="External"/><Relationship Id="rId4" Type="http://schemas.openxmlformats.org/officeDocument/2006/relationships/hyperlink" Target="https://podminky.urs.cz/item/CS_URS_2021_02/113107232" TargetMode="External"/><Relationship Id="rId9" Type="http://schemas.openxmlformats.org/officeDocument/2006/relationships/hyperlink" Target="https://podminky.urs.cz/item/CS_URS_2021_02/113203111" TargetMode="External"/><Relationship Id="rId13" Type="http://schemas.openxmlformats.org/officeDocument/2006/relationships/hyperlink" Target="https://podminky.urs.cz/item/CS_URS_2021_02/966006261" TargetMode="External"/><Relationship Id="rId18" Type="http://schemas.openxmlformats.org/officeDocument/2006/relationships/hyperlink" Target="https://podminky.urs.cz/item/CS_URS_2021_02/997221861" TargetMode="External"/><Relationship Id="rId39" Type="http://schemas.openxmlformats.org/officeDocument/2006/relationships/hyperlink" Target="https://podminky.urs.cz/item/CS_URS_2021_02/181951112" TargetMode="External"/><Relationship Id="rId34" Type="http://schemas.openxmlformats.org/officeDocument/2006/relationships/hyperlink" Target="https://podminky.urs.cz/item/CS_URS_2021_02/162751117" TargetMode="External"/><Relationship Id="rId50" Type="http://schemas.openxmlformats.org/officeDocument/2006/relationships/hyperlink" Target="https://podminky.urs.cz/item/CS_URS_2021_02/564851114" TargetMode="External"/><Relationship Id="rId55" Type="http://schemas.openxmlformats.org/officeDocument/2006/relationships/hyperlink" Target="https://podminky.urs.cz/item/CS_URS_2021_02/573111112" TargetMode="External"/><Relationship Id="rId76" Type="http://schemas.openxmlformats.org/officeDocument/2006/relationships/hyperlink" Target="https://podminky.urs.cz/item/CS_URS_2021_02/59223820" TargetMode="External"/><Relationship Id="rId97" Type="http://schemas.openxmlformats.org/officeDocument/2006/relationships/hyperlink" Target="https://podminky.urs.cz/item/CS_URS_2021_02/915611111" TargetMode="External"/><Relationship Id="rId10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2/997221875" TargetMode="External"/><Relationship Id="rId18" Type="http://schemas.openxmlformats.org/officeDocument/2006/relationships/hyperlink" Target="https://podminky.urs.cz/item/CS_URS_2021_02/122251104" TargetMode="External"/><Relationship Id="rId26" Type="http://schemas.openxmlformats.org/officeDocument/2006/relationships/hyperlink" Target="https://podminky.urs.cz/item/CS_URS_2021_02/919726122.1" TargetMode="External"/><Relationship Id="rId39" Type="http://schemas.openxmlformats.org/officeDocument/2006/relationships/hyperlink" Target="https://podminky.urs.cz/item/CS_URS_2021_02/043154000" TargetMode="External"/><Relationship Id="rId3" Type="http://schemas.openxmlformats.org/officeDocument/2006/relationships/hyperlink" Target="https://podminky.urs.cz/item/CS_URS_2021_02/113107222" TargetMode="External"/><Relationship Id="rId21" Type="http://schemas.openxmlformats.org/officeDocument/2006/relationships/hyperlink" Target="https://podminky.urs.cz/item/CS_URS_2021_02/122251104.1" TargetMode="External"/><Relationship Id="rId34" Type="http://schemas.openxmlformats.org/officeDocument/2006/relationships/hyperlink" Target="https://podminky.urs.cz/item/CS_URS_2021_02/596211213" TargetMode="External"/><Relationship Id="rId42" Type="http://schemas.openxmlformats.org/officeDocument/2006/relationships/hyperlink" Target="https://podminky.urs.cz/item/CS_URS_2021_02/894812249" TargetMode="External"/><Relationship Id="rId47" Type="http://schemas.openxmlformats.org/officeDocument/2006/relationships/hyperlink" Target="https://podminky.urs.cz/item/CS_URS_2021_02/59217031" TargetMode="External"/><Relationship Id="rId50" Type="http://schemas.openxmlformats.org/officeDocument/2006/relationships/hyperlink" Target="https://podminky.urs.cz/item/CS_URS_2021_02/899331111" TargetMode="External"/><Relationship Id="rId7" Type="http://schemas.openxmlformats.org/officeDocument/2006/relationships/hyperlink" Target="https://podminky.urs.cz/item/CS_URS_2021_02/184818242" TargetMode="External"/><Relationship Id="rId12" Type="http://schemas.openxmlformats.org/officeDocument/2006/relationships/hyperlink" Target="https://podminky.urs.cz/item/CS_URS_2021_02/997221861" TargetMode="External"/><Relationship Id="rId17" Type="http://schemas.openxmlformats.org/officeDocument/2006/relationships/hyperlink" Target="https://podminky.urs.cz/item/CS_URS_2021_02/174151101" TargetMode="External"/><Relationship Id="rId25" Type="http://schemas.openxmlformats.org/officeDocument/2006/relationships/hyperlink" Target="https://podminky.urs.cz/item/CS_URS_2021_02/564961315" TargetMode="External"/><Relationship Id="rId33" Type="http://schemas.openxmlformats.org/officeDocument/2006/relationships/hyperlink" Target="https://podminky.urs.cz/item/CS_URS_2021_02/59245021" TargetMode="External"/><Relationship Id="rId38" Type="http://schemas.openxmlformats.org/officeDocument/2006/relationships/hyperlink" Target="https://podminky.urs.cz/item/CS_URS_2021_02/181951112" TargetMode="External"/><Relationship Id="rId46" Type="http://schemas.openxmlformats.org/officeDocument/2006/relationships/hyperlink" Target="https://podminky.urs.cz/item/CS_URS_2021_02/916131213" TargetMode="External"/><Relationship Id="rId2" Type="http://schemas.openxmlformats.org/officeDocument/2006/relationships/hyperlink" Target="https://podminky.urs.cz/item/CS_URS_2021_02/113107242" TargetMode="External"/><Relationship Id="rId16" Type="http://schemas.openxmlformats.org/officeDocument/2006/relationships/hyperlink" Target="https://podminky.urs.cz/item/CS_URS_2021_02/133251101" TargetMode="External"/><Relationship Id="rId20" Type="http://schemas.openxmlformats.org/officeDocument/2006/relationships/hyperlink" Target="https://podminky.urs.cz/item/CS_URS_2021_02/043154000" TargetMode="External"/><Relationship Id="rId29" Type="http://schemas.openxmlformats.org/officeDocument/2006/relationships/hyperlink" Target="https://podminky.urs.cz/item/CS_URS_2021_02/564851111" TargetMode="External"/><Relationship Id="rId41" Type="http://schemas.openxmlformats.org/officeDocument/2006/relationships/hyperlink" Target="https://podminky.urs.cz/item/CS_URS_2021_02/894812231" TargetMode="External"/><Relationship Id="rId1" Type="http://schemas.openxmlformats.org/officeDocument/2006/relationships/hyperlink" Target="https://podminky.urs.cz/item/CS_URS_2021_02/919735112" TargetMode="External"/><Relationship Id="rId6" Type="http://schemas.openxmlformats.org/officeDocument/2006/relationships/hyperlink" Target="https://podminky.urs.cz/item/CS_URS_2021_02/113106142" TargetMode="External"/><Relationship Id="rId11" Type="http://schemas.openxmlformats.org/officeDocument/2006/relationships/hyperlink" Target="https://podminky.urs.cz/item/CS_URS_2021_02/997221559" TargetMode="External"/><Relationship Id="rId24" Type="http://schemas.openxmlformats.org/officeDocument/2006/relationships/hyperlink" Target="https://podminky.urs.cz/item/CS_URS_2021_02/171201231" TargetMode="External"/><Relationship Id="rId32" Type="http://schemas.openxmlformats.org/officeDocument/2006/relationships/hyperlink" Target="https://podminky.urs.cz/item/CS_URS_2021_02/596211111" TargetMode="External"/><Relationship Id="rId37" Type="http://schemas.openxmlformats.org/officeDocument/2006/relationships/hyperlink" Target="https://podminky.urs.cz/item/CS_URS_2021_02/596212313" TargetMode="External"/><Relationship Id="rId40" Type="http://schemas.openxmlformats.org/officeDocument/2006/relationships/hyperlink" Target="https://podminky.urs.cz/item/CS_URS_2021_02/894812205" TargetMode="External"/><Relationship Id="rId45" Type="http://schemas.openxmlformats.org/officeDocument/2006/relationships/hyperlink" Target="https://podminky.urs.cz/item/CS_URS_2021_02/59217016" TargetMode="External"/><Relationship Id="rId5" Type="http://schemas.openxmlformats.org/officeDocument/2006/relationships/hyperlink" Target="https://podminky.urs.cz/item/CS_URS_2021_02/113107323" TargetMode="External"/><Relationship Id="rId15" Type="http://schemas.openxmlformats.org/officeDocument/2006/relationships/hyperlink" Target="https://podminky.urs.cz/item/CS_URS_2021_02/121151113" TargetMode="External"/><Relationship Id="rId23" Type="http://schemas.openxmlformats.org/officeDocument/2006/relationships/hyperlink" Target="https://podminky.urs.cz/item/CS_URS_2021_02/171251201.1" TargetMode="External"/><Relationship Id="rId28" Type="http://schemas.openxmlformats.org/officeDocument/2006/relationships/hyperlink" Target="https://podminky.urs.cz/item/CS_URS_2021_02/043154000" TargetMode="External"/><Relationship Id="rId36" Type="http://schemas.openxmlformats.org/officeDocument/2006/relationships/hyperlink" Target="https://podminky.urs.cz/item/CS_URS_2021_02/59245030" TargetMode="External"/><Relationship Id="rId49" Type="http://schemas.openxmlformats.org/officeDocument/2006/relationships/hyperlink" Target="https://podminky.urs.cz/item/CS_URS_2021_02/59217030" TargetMode="External"/><Relationship Id="rId10" Type="http://schemas.openxmlformats.org/officeDocument/2006/relationships/hyperlink" Target="https://podminky.urs.cz/item/CS_URS_2021_02/997221551" TargetMode="External"/><Relationship Id="rId19" Type="http://schemas.openxmlformats.org/officeDocument/2006/relationships/hyperlink" Target="https://podminky.urs.cz/item/CS_URS_2021_02/181951112" TargetMode="External"/><Relationship Id="rId31" Type="http://schemas.openxmlformats.org/officeDocument/2006/relationships/hyperlink" Target="https://podminky.urs.cz/item/CS_URS_2021_02/564871111" TargetMode="External"/><Relationship Id="rId44" Type="http://schemas.openxmlformats.org/officeDocument/2006/relationships/hyperlink" Target="https://podminky.urs.cz/item/CS_URS_2021_02/916231213" TargetMode="External"/><Relationship Id="rId52" Type="http://schemas.openxmlformats.org/officeDocument/2006/relationships/drawing" Target="../drawings/drawing3.xml"/><Relationship Id="rId4" Type="http://schemas.openxmlformats.org/officeDocument/2006/relationships/hyperlink" Target="https://podminky.urs.cz/item/CS_URS_2021_02/113107232" TargetMode="External"/><Relationship Id="rId9" Type="http://schemas.openxmlformats.org/officeDocument/2006/relationships/hyperlink" Target="https://podminky.urs.cz/item/CS_URS_2021_02/113202111" TargetMode="External"/><Relationship Id="rId14" Type="http://schemas.openxmlformats.org/officeDocument/2006/relationships/hyperlink" Target="https://podminky.urs.cz/item/CS_URS_2021_02/997221873" TargetMode="External"/><Relationship Id="rId22" Type="http://schemas.openxmlformats.org/officeDocument/2006/relationships/hyperlink" Target="https://podminky.urs.cz/item/CS_URS_2021_02/162751117.1" TargetMode="External"/><Relationship Id="rId27" Type="http://schemas.openxmlformats.org/officeDocument/2006/relationships/hyperlink" Target="https://podminky.urs.cz/item/CS_URS_2021_02/181951112.1" TargetMode="External"/><Relationship Id="rId30" Type="http://schemas.openxmlformats.org/officeDocument/2006/relationships/hyperlink" Target="https://podminky.urs.cz/item/CS_URS_2021_02/564861111" TargetMode="External"/><Relationship Id="rId35" Type="http://schemas.openxmlformats.org/officeDocument/2006/relationships/hyperlink" Target="https://podminky.urs.cz/item/CS_URS_2021_02/59245226" TargetMode="External"/><Relationship Id="rId43" Type="http://schemas.openxmlformats.org/officeDocument/2006/relationships/hyperlink" Target="https://podminky.urs.cz/item/CS_URS_2021_02/894812255" TargetMode="External"/><Relationship Id="rId48" Type="http://schemas.openxmlformats.org/officeDocument/2006/relationships/hyperlink" Target="https://podminky.urs.cz/item/CS_URS_2021_02/59217029" TargetMode="External"/><Relationship Id="rId8" Type="http://schemas.openxmlformats.org/officeDocument/2006/relationships/hyperlink" Target="https://podminky.urs.cz/item/CS_URS_2021_02/919726122" TargetMode="External"/><Relationship Id="rId51" Type="http://schemas.openxmlformats.org/officeDocument/2006/relationships/hyperlink" Target="https://podminky.urs.cz/item/CS_URS_2021_02/99822301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s="1" customFormat="1" ht="36.950000000000003" customHeight="1"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1:74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14" t="s">
        <v>14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22"/>
      <c r="AQ5" s="22"/>
      <c r="AR5" s="20"/>
      <c r="BE5" s="311" t="s">
        <v>15</v>
      </c>
      <c r="BS5" s="17" t="s">
        <v>6</v>
      </c>
    </row>
    <row r="6" spans="1:74" s="1" customFormat="1" ht="36.950000000000003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16" t="s">
        <v>17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22"/>
      <c r="AQ6" s="22"/>
      <c r="AR6" s="20"/>
      <c r="BE6" s="312"/>
      <c r="BS6" s="17" t="s">
        <v>6</v>
      </c>
    </row>
    <row r="7" spans="1:74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312"/>
      <c r="BS7" s="17" t="s">
        <v>6</v>
      </c>
    </row>
    <row r="8" spans="1:74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312"/>
      <c r="BS8" s="17" t="s">
        <v>6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2"/>
      <c r="BS9" s="17" t="s">
        <v>6</v>
      </c>
    </row>
    <row r="10" spans="1:74" s="1" customFormat="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2"/>
      <c r="BS10" s="17" t="s">
        <v>6</v>
      </c>
    </row>
    <row r="11" spans="1:74" s="1" customFormat="1" ht="18.399999999999999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312"/>
      <c r="BS11" s="17" t="s">
        <v>6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2"/>
      <c r="BS12" s="17" t="s">
        <v>6</v>
      </c>
    </row>
    <row r="13" spans="1:74" s="1" customFormat="1" ht="12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1" t="s">
        <v>33</v>
      </c>
      <c r="AO13" s="22"/>
      <c r="AP13" s="22"/>
      <c r="AQ13" s="22"/>
      <c r="AR13" s="20"/>
      <c r="BE13" s="312"/>
      <c r="BS13" s="17" t="s">
        <v>6</v>
      </c>
    </row>
    <row r="14" spans="1:74" ht="12.75">
      <c r="B14" s="21"/>
      <c r="C14" s="22"/>
      <c r="D14" s="22"/>
      <c r="E14" s="317" t="s">
        <v>33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29" t="s">
        <v>30</v>
      </c>
      <c r="AL14" s="22"/>
      <c r="AM14" s="22"/>
      <c r="AN14" s="31" t="s">
        <v>33</v>
      </c>
      <c r="AO14" s="22"/>
      <c r="AP14" s="22"/>
      <c r="AQ14" s="22"/>
      <c r="AR14" s="20"/>
      <c r="BE14" s="312"/>
      <c r="BS14" s="17" t="s">
        <v>6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2"/>
      <c r="BS15" s="17" t="s">
        <v>4</v>
      </c>
    </row>
    <row r="16" spans="1:74" s="1" customFormat="1" ht="12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35</v>
      </c>
      <c r="AO16" s="22"/>
      <c r="AP16" s="22"/>
      <c r="AQ16" s="22"/>
      <c r="AR16" s="20"/>
      <c r="BE16" s="312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30</v>
      </c>
      <c r="AL17" s="22"/>
      <c r="AM17" s="22"/>
      <c r="AN17" s="27" t="s">
        <v>37</v>
      </c>
      <c r="AO17" s="22"/>
      <c r="AP17" s="22"/>
      <c r="AQ17" s="22"/>
      <c r="AR17" s="20"/>
      <c r="BE17" s="312"/>
      <c r="BS17" s="17" t="s">
        <v>38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2"/>
      <c r="BS18" s="17" t="s">
        <v>6</v>
      </c>
    </row>
    <row r="19" spans="1:71" s="1" customFormat="1" ht="12" customHeight="1">
      <c r="B19" s="21"/>
      <c r="C19" s="22"/>
      <c r="D19" s="29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40</v>
      </c>
      <c r="AO19" s="22"/>
      <c r="AP19" s="22"/>
      <c r="AQ19" s="22"/>
      <c r="AR19" s="20"/>
      <c r="BE19" s="312"/>
      <c r="BS19" s="17" t="s">
        <v>6</v>
      </c>
    </row>
    <row r="20" spans="1:71" s="1" customFormat="1" ht="18.399999999999999" customHeight="1">
      <c r="B20" s="21"/>
      <c r="C20" s="22"/>
      <c r="D20" s="22"/>
      <c r="E20" s="27" t="s">
        <v>41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30</v>
      </c>
      <c r="AL20" s="22"/>
      <c r="AM20" s="22"/>
      <c r="AN20" s="27" t="s">
        <v>42</v>
      </c>
      <c r="AO20" s="22"/>
      <c r="AP20" s="22"/>
      <c r="AQ20" s="22"/>
      <c r="AR20" s="20"/>
      <c r="BE20" s="312"/>
      <c r="BS20" s="17" t="s">
        <v>38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2"/>
    </row>
    <row r="22" spans="1:71" s="1" customFormat="1" ht="12" customHeight="1">
      <c r="B22" s="21"/>
      <c r="C22" s="22"/>
      <c r="D22" s="29" t="s">
        <v>43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2"/>
    </row>
    <row r="23" spans="1:71" s="1" customFormat="1" ht="47.25" customHeight="1">
      <c r="B23" s="21"/>
      <c r="C23" s="22"/>
      <c r="D23" s="22"/>
      <c r="E23" s="319" t="s">
        <v>44</v>
      </c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22"/>
      <c r="AP23" s="22"/>
      <c r="AQ23" s="22"/>
      <c r="AR23" s="20"/>
      <c r="BE23" s="312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2"/>
    </row>
    <row r="25" spans="1:71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2"/>
    </row>
    <row r="26" spans="1:71" s="2" customFormat="1" ht="25.9" customHeight="1">
      <c r="A26" s="34"/>
      <c r="B26" s="35"/>
      <c r="C26" s="36"/>
      <c r="D26" s="37" t="s">
        <v>45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0">
        <f>ROUND(AG54,2)</f>
        <v>0</v>
      </c>
      <c r="AL26" s="321"/>
      <c r="AM26" s="321"/>
      <c r="AN26" s="321"/>
      <c r="AO26" s="321"/>
      <c r="AP26" s="36"/>
      <c r="AQ26" s="36"/>
      <c r="AR26" s="39"/>
      <c r="BE26" s="312"/>
    </row>
    <row r="27" spans="1:71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12"/>
    </row>
    <row r="28" spans="1:71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22" t="s">
        <v>46</v>
      </c>
      <c r="M28" s="322"/>
      <c r="N28" s="322"/>
      <c r="O28" s="322"/>
      <c r="P28" s="322"/>
      <c r="Q28" s="36"/>
      <c r="R28" s="36"/>
      <c r="S28" s="36"/>
      <c r="T28" s="36"/>
      <c r="U28" s="36"/>
      <c r="V28" s="36"/>
      <c r="W28" s="322" t="s">
        <v>47</v>
      </c>
      <c r="X28" s="322"/>
      <c r="Y28" s="322"/>
      <c r="Z28" s="322"/>
      <c r="AA28" s="322"/>
      <c r="AB28" s="322"/>
      <c r="AC28" s="322"/>
      <c r="AD28" s="322"/>
      <c r="AE28" s="322"/>
      <c r="AF28" s="36"/>
      <c r="AG28" s="36"/>
      <c r="AH28" s="36"/>
      <c r="AI28" s="36"/>
      <c r="AJ28" s="36"/>
      <c r="AK28" s="322" t="s">
        <v>48</v>
      </c>
      <c r="AL28" s="322"/>
      <c r="AM28" s="322"/>
      <c r="AN28" s="322"/>
      <c r="AO28" s="322"/>
      <c r="AP28" s="36"/>
      <c r="AQ28" s="36"/>
      <c r="AR28" s="39"/>
      <c r="BE28" s="312"/>
    </row>
    <row r="29" spans="1:71" s="3" customFormat="1" ht="14.45" customHeight="1">
      <c r="B29" s="40"/>
      <c r="C29" s="41"/>
      <c r="D29" s="29" t="s">
        <v>49</v>
      </c>
      <c r="E29" s="41"/>
      <c r="F29" s="29" t="s">
        <v>50</v>
      </c>
      <c r="G29" s="41"/>
      <c r="H29" s="41"/>
      <c r="I29" s="41"/>
      <c r="J29" s="41"/>
      <c r="K29" s="41"/>
      <c r="L29" s="325">
        <v>0.21</v>
      </c>
      <c r="M29" s="324"/>
      <c r="N29" s="324"/>
      <c r="O29" s="324"/>
      <c r="P29" s="324"/>
      <c r="Q29" s="41"/>
      <c r="R29" s="41"/>
      <c r="S29" s="41"/>
      <c r="T29" s="41"/>
      <c r="U29" s="41"/>
      <c r="V29" s="41"/>
      <c r="W29" s="323">
        <f>ROUND(AZ54, 2)</f>
        <v>0</v>
      </c>
      <c r="X29" s="324"/>
      <c r="Y29" s="324"/>
      <c r="Z29" s="324"/>
      <c r="AA29" s="324"/>
      <c r="AB29" s="324"/>
      <c r="AC29" s="324"/>
      <c r="AD29" s="324"/>
      <c r="AE29" s="324"/>
      <c r="AF29" s="41"/>
      <c r="AG29" s="41"/>
      <c r="AH29" s="41"/>
      <c r="AI29" s="41"/>
      <c r="AJ29" s="41"/>
      <c r="AK29" s="323">
        <f>ROUND(AV54, 2)</f>
        <v>0</v>
      </c>
      <c r="AL29" s="324"/>
      <c r="AM29" s="324"/>
      <c r="AN29" s="324"/>
      <c r="AO29" s="324"/>
      <c r="AP29" s="41"/>
      <c r="AQ29" s="41"/>
      <c r="AR29" s="42"/>
      <c r="BE29" s="313"/>
    </row>
    <row r="30" spans="1:71" s="3" customFormat="1" ht="14.45" customHeight="1">
      <c r="B30" s="40"/>
      <c r="C30" s="41"/>
      <c r="D30" s="41"/>
      <c r="E30" s="41"/>
      <c r="F30" s="29" t="s">
        <v>51</v>
      </c>
      <c r="G30" s="41"/>
      <c r="H30" s="41"/>
      <c r="I30" s="41"/>
      <c r="J30" s="41"/>
      <c r="K30" s="41"/>
      <c r="L30" s="325">
        <v>0.15</v>
      </c>
      <c r="M30" s="324"/>
      <c r="N30" s="324"/>
      <c r="O30" s="324"/>
      <c r="P30" s="324"/>
      <c r="Q30" s="41"/>
      <c r="R30" s="41"/>
      <c r="S30" s="41"/>
      <c r="T30" s="41"/>
      <c r="U30" s="41"/>
      <c r="V30" s="41"/>
      <c r="W30" s="323">
        <f>ROUND(BA54, 2)</f>
        <v>0</v>
      </c>
      <c r="X30" s="324"/>
      <c r="Y30" s="324"/>
      <c r="Z30" s="324"/>
      <c r="AA30" s="324"/>
      <c r="AB30" s="324"/>
      <c r="AC30" s="324"/>
      <c r="AD30" s="324"/>
      <c r="AE30" s="324"/>
      <c r="AF30" s="41"/>
      <c r="AG30" s="41"/>
      <c r="AH30" s="41"/>
      <c r="AI30" s="41"/>
      <c r="AJ30" s="41"/>
      <c r="AK30" s="323">
        <f>ROUND(AW54, 2)</f>
        <v>0</v>
      </c>
      <c r="AL30" s="324"/>
      <c r="AM30" s="324"/>
      <c r="AN30" s="324"/>
      <c r="AO30" s="324"/>
      <c r="AP30" s="41"/>
      <c r="AQ30" s="41"/>
      <c r="AR30" s="42"/>
      <c r="BE30" s="313"/>
    </row>
    <row r="31" spans="1:71" s="3" customFormat="1" ht="14.45" hidden="1" customHeight="1">
      <c r="B31" s="40"/>
      <c r="C31" s="41"/>
      <c r="D31" s="41"/>
      <c r="E31" s="41"/>
      <c r="F31" s="29" t="s">
        <v>52</v>
      </c>
      <c r="G31" s="41"/>
      <c r="H31" s="41"/>
      <c r="I31" s="41"/>
      <c r="J31" s="41"/>
      <c r="K31" s="41"/>
      <c r="L31" s="325">
        <v>0.21</v>
      </c>
      <c r="M31" s="324"/>
      <c r="N31" s="324"/>
      <c r="O31" s="324"/>
      <c r="P31" s="324"/>
      <c r="Q31" s="41"/>
      <c r="R31" s="41"/>
      <c r="S31" s="41"/>
      <c r="T31" s="41"/>
      <c r="U31" s="41"/>
      <c r="V31" s="41"/>
      <c r="W31" s="323">
        <f>ROUND(BB54, 2)</f>
        <v>0</v>
      </c>
      <c r="X31" s="324"/>
      <c r="Y31" s="324"/>
      <c r="Z31" s="324"/>
      <c r="AA31" s="324"/>
      <c r="AB31" s="324"/>
      <c r="AC31" s="324"/>
      <c r="AD31" s="324"/>
      <c r="AE31" s="324"/>
      <c r="AF31" s="41"/>
      <c r="AG31" s="41"/>
      <c r="AH31" s="41"/>
      <c r="AI31" s="41"/>
      <c r="AJ31" s="41"/>
      <c r="AK31" s="323">
        <v>0</v>
      </c>
      <c r="AL31" s="324"/>
      <c r="AM31" s="324"/>
      <c r="AN31" s="324"/>
      <c r="AO31" s="324"/>
      <c r="AP31" s="41"/>
      <c r="AQ31" s="41"/>
      <c r="AR31" s="42"/>
      <c r="BE31" s="313"/>
    </row>
    <row r="32" spans="1:71" s="3" customFormat="1" ht="14.45" hidden="1" customHeight="1">
      <c r="B32" s="40"/>
      <c r="C32" s="41"/>
      <c r="D32" s="41"/>
      <c r="E32" s="41"/>
      <c r="F32" s="29" t="s">
        <v>53</v>
      </c>
      <c r="G32" s="41"/>
      <c r="H32" s="41"/>
      <c r="I32" s="41"/>
      <c r="J32" s="41"/>
      <c r="K32" s="41"/>
      <c r="L32" s="325">
        <v>0.15</v>
      </c>
      <c r="M32" s="324"/>
      <c r="N32" s="324"/>
      <c r="O32" s="324"/>
      <c r="P32" s="324"/>
      <c r="Q32" s="41"/>
      <c r="R32" s="41"/>
      <c r="S32" s="41"/>
      <c r="T32" s="41"/>
      <c r="U32" s="41"/>
      <c r="V32" s="41"/>
      <c r="W32" s="323">
        <f>ROUND(BC54, 2)</f>
        <v>0</v>
      </c>
      <c r="X32" s="324"/>
      <c r="Y32" s="324"/>
      <c r="Z32" s="324"/>
      <c r="AA32" s="324"/>
      <c r="AB32" s="324"/>
      <c r="AC32" s="324"/>
      <c r="AD32" s="324"/>
      <c r="AE32" s="324"/>
      <c r="AF32" s="41"/>
      <c r="AG32" s="41"/>
      <c r="AH32" s="41"/>
      <c r="AI32" s="41"/>
      <c r="AJ32" s="41"/>
      <c r="AK32" s="323">
        <v>0</v>
      </c>
      <c r="AL32" s="324"/>
      <c r="AM32" s="324"/>
      <c r="AN32" s="324"/>
      <c r="AO32" s="324"/>
      <c r="AP32" s="41"/>
      <c r="AQ32" s="41"/>
      <c r="AR32" s="42"/>
      <c r="BE32" s="313"/>
    </row>
    <row r="33" spans="1:57" s="3" customFormat="1" ht="14.45" hidden="1" customHeight="1">
      <c r="B33" s="40"/>
      <c r="C33" s="41"/>
      <c r="D33" s="41"/>
      <c r="E33" s="41"/>
      <c r="F33" s="29" t="s">
        <v>54</v>
      </c>
      <c r="G33" s="41"/>
      <c r="H33" s="41"/>
      <c r="I33" s="41"/>
      <c r="J33" s="41"/>
      <c r="K33" s="41"/>
      <c r="L33" s="325">
        <v>0</v>
      </c>
      <c r="M33" s="324"/>
      <c r="N33" s="324"/>
      <c r="O33" s="324"/>
      <c r="P33" s="324"/>
      <c r="Q33" s="41"/>
      <c r="R33" s="41"/>
      <c r="S33" s="41"/>
      <c r="T33" s="41"/>
      <c r="U33" s="41"/>
      <c r="V33" s="41"/>
      <c r="W33" s="323">
        <f>ROUND(BD54, 2)</f>
        <v>0</v>
      </c>
      <c r="X33" s="324"/>
      <c r="Y33" s="324"/>
      <c r="Z33" s="324"/>
      <c r="AA33" s="324"/>
      <c r="AB33" s="324"/>
      <c r="AC33" s="324"/>
      <c r="AD33" s="324"/>
      <c r="AE33" s="324"/>
      <c r="AF33" s="41"/>
      <c r="AG33" s="41"/>
      <c r="AH33" s="41"/>
      <c r="AI33" s="41"/>
      <c r="AJ33" s="41"/>
      <c r="AK33" s="323">
        <v>0</v>
      </c>
      <c r="AL33" s="324"/>
      <c r="AM33" s="324"/>
      <c r="AN33" s="324"/>
      <c r="AO33" s="324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56</v>
      </c>
      <c r="U35" s="45"/>
      <c r="V35" s="45"/>
      <c r="W35" s="45"/>
      <c r="X35" s="326" t="s">
        <v>57</v>
      </c>
      <c r="Y35" s="327"/>
      <c r="Z35" s="327"/>
      <c r="AA35" s="327"/>
      <c r="AB35" s="327"/>
      <c r="AC35" s="45"/>
      <c r="AD35" s="45"/>
      <c r="AE35" s="45"/>
      <c r="AF35" s="45"/>
      <c r="AG35" s="45"/>
      <c r="AH35" s="45"/>
      <c r="AI35" s="45"/>
      <c r="AJ35" s="45"/>
      <c r="AK35" s="328">
        <f>SUM(AK26:AK33)</f>
        <v>0</v>
      </c>
      <c r="AL35" s="327"/>
      <c r="AM35" s="327"/>
      <c r="AN35" s="327"/>
      <c r="AO35" s="32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58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1:57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PROINK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1:57" s="5" customFormat="1" ht="36.950000000000003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30" t="str">
        <f>K6</f>
        <v>Stavební úpravy ul. Březová v Karviné-Ráji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22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město Karviná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24</v>
      </c>
      <c r="AJ47" s="36"/>
      <c r="AK47" s="36"/>
      <c r="AL47" s="36"/>
      <c r="AM47" s="332" t="str">
        <f>IF(AN8= "","",AN8)</f>
        <v>25. 10. 2021</v>
      </c>
      <c r="AN47" s="332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91" s="2" customFormat="1" ht="15.2" customHeight="1">
      <c r="A49" s="34"/>
      <c r="B49" s="35"/>
      <c r="C49" s="29" t="s">
        <v>26</v>
      </c>
      <c r="D49" s="36"/>
      <c r="E49" s="36"/>
      <c r="F49" s="36"/>
      <c r="G49" s="36"/>
      <c r="H49" s="36"/>
      <c r="I49" s="36"/>
      <c r="J49" s="36"/>
      <c r="K49" s="36"/>
      <c r="L49" s="52" t="str">
        <f>IF(E11= "","",E11)</f>
        <v>Statutární město Karviná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34</v>
      </c>
      <c r="AJ49" s="36"/>
      <c r="AK49" s="36"/>
      <c r="AL49" s="36"/>
      <c r="AM49" s="333" t="str">
        <f>IF(E17="","",E17)</f>
        <v>Ateliér Genius Loci</v>
      </c>
      <c r="AN49" s="334"/>
      <c r="AO49" s="334"/>
      <c r="AP49" s="334"/>
      <c r="AQ49" s="36"/>
      <c r="AR49" s="39"/>
      <c r="AS49" s="335" t="s">
        <v>59</v>
      </c>
      <c r="AT49" s="336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91" s="2" customFormat="1" ht="15.2" customHeight="1">
      <c r="A50" s="34"/>
      <c r="B50" s="35"/>
      <c r="C50" s="29" t="s">
        <v>32</v>
      </c>
      <c r="D50" s="36"/>
      <c r="E50" s="36"/>
      <c r="F50" s="36"/>
      <c r="G50" s="36"/>
      <c r="H50" s="36"/>
      <c r="I50" s="36"/>
      <c r="J50" s="36"/>
      <c r="K50" s="36"/>
      <c r="L50" s="52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39</v>
      </c>
      <c r="AJ50" s="36"/>
      <c r="AK50" s="36"/>
      <c r="AL50" s="36"/>
      <c r="AM50" s="333" t="str">
        <f>IF(E20="","",E20)</f>
        <v>PROINK, s.r.o.</v>
      </c>
      <c r="AN50" s="334"/>
      <c r="AO50" s="334"/>
      <c r="AP50" s="334"/>
      <c r="AQ50" s="36"/>
      <c r="AR50" s="39"/>
      <c r="AS50" s="337"/>
      <c r="AT50" s="338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91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39"/>
      <c r="AT51" s="340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91" s="2" customFormat="1" ht="29.25" customHeight="1">
      <c r="A52" s="34"/>
      <c r="B52" s="35"/>
      <c r="C52" s="341" t="s">
        <v>60</v>
      </c>
      <c r="D52" s="342"/>
      <c r="E52" s="342"/>
      <c r="F52" s="342"/>
      <c r="G52" s="342"/>
      <c r="H52" s="66"/>
      <c r="I52" s="343" t="s">
        <v>61</v>
      </c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4" t="s">
        <v>62</v>
      </c>
      <c r="AH52" s="342"/>
      <c r="AI52" s="342"/>
      <c r="AJ52" s="342"/>
      <c r="AK52" s="342"/>
      <c r="AL52" s="342"/>
      <c r="AM52" s="342"/>
      <c r="AN52" s="343" t="s">
        <v>63</v>
      </c>
      <c r="AO52" s="342"/>
      <c r="AP52" s="342"/>
      <c r="AQ52" s="67" t="s">
        <v>64</v>
      </c>
      <c r="AR52" s="39"/>
      <c r="AS52" s="68" t="s">
        <v>65</v>
      </c>
      <c r="AT52" s="69" t="s">
        <v>66</v>
      </c>
      <c r="AU52" s="69" t="s">
        <v>67</v>
      </c>
      <c r="AV52" s="69" t="s">
        <v>68</v>
      </c>
      <c r="AW52" s="69" t="s">
        <v>69</v>
      </c>
      <c r="AX52" s="69" t="s">
        <v>70</v>
      </c>
      <c r="AY52" s="69" t="s">
        <v>71</v>
      </c>
      <c r="AZ52" s="69" t="s">
        <v>72</v>
      </c>
      <c r="BA52" s="69" t="s">
        <v>73</v>
      </c>
      <c r="BB52" s="69" t="s">
        <v>74</v>
      </c>
      <c r="BC52" s="69" t="s">
        <v>75</v>
      </c>
      <c r="BD52" s="70" t="s">
        <v>76</v>
      </c>
      <c r="BE52" s="34"/>
    </row>
    <row r="53" spans="1:91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1:91" s="6" customFormat="1" ht="32.450000000000003" customHeight="1">
      <c r="B54" s="74"/>
      <c r="C54" s="75" t="s">
        <v>77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48">
        <f>ROUND(SUM(AG55:AG56),2)</f>
        <v>0</v>
      </c>
      <c r="AH54" s="348"/>
      <c r="AI54" s="348"/>
      <c r="AJ54" s="348"/>
      <c r="AK54" s="348"/>
      <c r="AL54" s="348"/>
      <c r="AM54" s="348"/>
      <c r="AN54" s="349">
        <f>SUM(AG54,AT54)</f>
        <v>0</v>
      </c>
      <c r="AO54" s="349"/>
      <c r="AP54" s="349"/>
      <c r="AQ54" s="78" t="s">
        <v>21</v>
      </c>
      <c r="AR54" s="79"/>
      <c r="AS54" s="80">
        <f>ROUND(SUM(AS55:AS56),2)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ROUND(SUM(AZ55:AZ56),2)</f>
        <v>0</v>
      </c>
      <c r="BA54" s="81">
        <f>ROUND(SUM(BA55:BA56),2)</f>
        <v>0</v>
      </c>
      <c r="BB54" s="81">
        <f>ROUND(SUM(BB55:BB56),2)</f>
        <v>0</v>
      </c>
      <c r="BC54" s="81">
        <f>ROUND(SUM(BC55:BC56),2)</f>
        <v>0</v>
      </c>
      <c r="BD54" s="83">
        <f>ROUND(SUM(BD55:BD56),2)</f>
        <v>0</v>
      </c>
      <c r="BS54" s="84" t="s">
        <v>78</v>
      </c>
      <c r="BT54" s="84" t="s">
        <v>79</v>
      </c>
      <c r="BU54" s="85" t="s">
        <v>80</v>
      </c>
      <c r="BV54" s="84" t="s">
        <v>81</v>
      </c>
      <c r="BW54" s="84" t="s">
        <v>5</v>
      </c>
      <c r="BX54" s="84" t="s">
        <v>82</v>
      </c>
      <c r="CL54" s="84" t="s">
        <v>19</v>
      </c>
    </row>
    <row r="55" spans="1:91" s="7" customFormat="1" ht="16.5" customHeight="1">
      <c r="A55" s="86" t="s">
        <v>83</v>
      </c>
      <c r="B55" s="87"/>
      <c r="C55" s="88"/>
      <c r="D55" s="347" t="s">
        <v>84</v>
      </c>
      <c r="E55" s="347"/>
      <c r="F55" s="347"/>
      <c r="G55" s="347"/>
      <c r="H55" s="347"/>
      <c r="I55" s="89"/>
      <c r="J55" s="347" t="s">
        <v>85</v>
      </c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  <c r="V55" s="347"/>
      <c r="W55" s="347"/>
      <c r="X55" s="347"/>
      <c r="Y55" s="347"/>
      <c r="Z55" s="347"/>
      <c r="AA55" s="347"/>
      <c r="AB55" s="347"/>
      <c r="AC55" s="347"/>
      <c r="AD55" s="347"/>
      <c r="AE55" s="347"/>
      <c r="AF55" s="347"/>
      <c r="AG55" s="345">
        <f>'SO 01 - Komunikace a park...'!J30</f>
        <v>0</v>
      </c>
      <c r="AH55" s="346"/>
      <c r="AI55" s="346"/>
      <c r="AJ55" s="346"/>
      <c r="AK55" s="346"/>
      <c r="AL55" s="346"/>
      <c r="AM55" s="346"/>
      <c r="AN55" s="345">
        <f>SUM(AG55,AT55)</f>
        <v>0</v>
      </c>
      <c r="AO55" s="346"/>
      <c r="AP55" s="346"/>
      <c r="AQ55" s="90" t="s">
        <v>86</v>
      </c>
      <c r="AR55" s="91"/>
      <c r="AS55" s="92">
        <v>0</v>
      </c>
      <c r="AT55" s="93">
        <f>ROUND(SUM(AV55:AW55),2)</f>
        <v>0</v>
      </c>
      <c r="AU55" s="94">
        <f>'SO 01 - Komunikace a park...'!P88</f>
        <v>0</v>
      </c>
      <c r="AV55" s="93">
        <f>'SO 01 - Komunikace a park...'!J33</f>
        <v>0</v>
      </c>
      <c r="AW55" s="93">
        <f>'SO 01 - Komunikace a park...'!J34</f>
        <v>0</v>
      </c>
      <c r="AX55" s="93">
        <f>'SO 01 - Komunikace a park...'!J35</f>
        <v>0</v>
      </c>
      <c r="AY55" s="93">
        <f>'SO 01 - Komunikace a park...'!J36</f>
        <v>0</v>
      </c>
      <c r="AZ55" s="93">
        <f>'SO 01 - Komunikace a park...'!F33</f>
        <v>0</v>
      </c>
      <c r="BA55" s="93">
        <f>'SO 01 - Komunikace a park...'!F34</f>
        <v>0</v>
      </c>
      <c r="BB55" s="93">
        <f>'SO 01 - Komunikace a park...'!F35</f>
        <v>0</v>
      </c>
      <c r="BC55" s="93">
        <f>'SO 01 - Komunikace a park...'!F36</f>
        <v>0</v>
      </c>
      <c r="BD55" s="95">
        <f>'SO 01 - Komunikace a park...'!F37</f>
        <v>0</v>
      </c>
      <c r="BT55" s="96" t="s">
        <v>87</v>
      </c>
      <c r="BV55" s="96" t="s">
        <v>81</v>
      </c>
      <c r="BW55" s="96" t="s">
        <v>88</v>
      </c>
      <c r="BX55" s="96" t="s">
        <v>5</v>
      </c>
      <c r="CL55" s="96" t="s">
        <v>19</v>
      </c>
      <c r="CM55" s="96" t="s">
        <v>89</v>
      </c>
    </row>
    <row r="56" spans="1:91" s="7" customFormat="1" ht="16.5" customHeight="1">
      <c r="A56" s="86" t="s">
        <v>83</v>
      </c>
      <c r="B56" s="87"/>
      <c r="C56" s="88"/>
      <c r="D56" s="347" t="s">
        <v>90</v>
      </c>
      <c r="E56" s="347"/>
      <c r="F56" s="347"/>
      <c r="G56" s="347"/>
      <c r="H56" s="347"/>
      <c r="I56" s="89"/>
      <c r="J56" s="347" t="s">
        <v>91</v>
      </c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  <c r="V56" s="347"/>
      <c r="W56" s="347"/>
      <c r="X56" s="347"/>
      <c r="Y56" s="347"/>
      <c r="Z56" s="347"/>
      <c r="AA56" s="347"/>
      <c r="AB56" s="347"/>
      <c r="AC56" s="347"/>
      <c r="AD56" s="347"/>
      <c r="AE56" s="347"/>
      <c r="AF56" s="347"/>
      <c r="AG56" s="345">
        <f>'SO 02 - Zpevněné plochy p...'!J30</f>
        <v>0</v>
      </c>
      <c r="AH56" s="346"/>
      <c r="AI56" s="346"/>
      <c r="AJ56" s="346"/>
      <c r="AK56" s="346"/>
      <c r="AL56" s="346"/>
      <c r="AM56" s="346"/>
      <c r="AN56" s="345">
        <f>SUM(AG56,AT56)</f>
        <v>0</v>
      </c>
      <c r="AO56" s="346"/>
      <c r="AP56" s="346"/>
      <c r="AQ56" s="90" t="s">
        <v>86</v>
      </c>
      <c r="AR56" s="91"/>
      <c r="AS56" s="97">
        <v>0</v>
      </c>
      <c r="AT56" s="98">
        <f>ROUND(SUM(AV56:AW56),2)</f>
        <v>0</v>
      </c>
      <c r="AU56" s="99">
        <f>'SO 02 - Zpevněné plochy p...'!P88</f>
        <v>0</v>
      </c>
      <c r="AV56" s="98">
        <f>'SO 02 - Zpevněné plochy p...'!J33</f>
        <v>0</v>
      </c>
      <c r="AW56" s="98">
        <f>'SO 02 - Zpevněné plochy p...'!J34</f>
        <v>0</v>
      </c>
      <c r="AX56" s="98">
        <f>'SO 02 - Zpevněné plochy p...'!J35</f>
        <v>0</v>
      </c>
      <c r="AY56" s="98">
        <f>'SO 02 - Zpevněné plochy p...'!J36</f>
        <v>0</v>
      </c>
      <c r="AZ56" s="98">
        <f>'SO 02 - Zpevněné plochy p...'!F33</f>
        <v>0</v>
      </c>
      <c r="BA56" s="98">
        <f>'SO 02 - Zpevněné plochy p...'!F34</f>
        <v>0</v>
      </c>
      <c r="BB56" s="98">
        <f>'SO 02 - Zpevněné plochy p...'!F35</f>
        <v>0</v>
      </c>
      <c r="BC56" s="98">
        <f>'SO 02 - Zpevněné plochy p...'!F36</f>
        <v>0</v>
      </c>
      <c r="BD56" s="100">
        <f>'SO 02 - Zpevněné plochy p...'!F37</f>
        <v>0</v>
      </c>
      <c r="BT56" s="96" t="s">
        <v>87</v>
      </c>
      <c r="BV56" s="96" t="s">
        <v>81</v>
      </c>
      <c r="BW56" s="96" t="s">
        <v>92</v>
      </c>
      <c r="BX56" s="96" t="s">
        <v>5</v>
      </c>
      <c r="CL56" s="96" t="s">
        <v>19</v>
      </c>
      <c r="CM56" s="96" t="s">
        <v>89</v>
      </c>
    </row>
    <row r="57" spans="1:91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91" s="2" customFormat="1" ht="6.95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dhz3Q4x5OqbtGru6IW3W6m/AUgKD+c6DKwggoGVmsDKTFFUrRY0g8eEBDcp8DD0Zg3dySFw735YdS+EW3g8IHg==" saltValue="ndkf6v+OTosmgEDAmhRdwNnlpAu/bPG0bCZB6e842uLxz3FkPBUMms1I7NdjxAkh9ktaGA0of2LbRxLNOsLS3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01 - Komunikace a park...'!C2" display="/"/>
    <hyperlink ref="A56" location="'SO 02 - Zpevněné plochy p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4"/>
  <sheetViews>
    <sheetView showGridLines="0" tabSelected="1" topLeftCell="A282" workbookViewId="0">
      <selection activeCell="F311" sqref="F311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7" t="s">
        <v>88</v>
      </c>
    </row>
    <row r="3" spans="1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89</v>
      </c>
    </row>
    <row r="4" spans="1:46" s="1" customFormat="1" ht="24.95" customHeight="1">
      <c r="B4" s="20"/>
      <c r="D4" s="103" t="s">
        <v>93</v>
      </c>
      <c r="L4" s="20"/>
      <c r="M4" s="104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5" t="s">
        <v>16</v>
      </c>
      <c r="L6" s="20"/>
    </row>
    <row r="7" spans="1:46" s="1" customFormat="1" ht="16.5" customHeight="1">
      <c r="B7" s="20"/>
      <c r="E7" s="351" t="str">
        <f>'Rekapitulace stavby'!K6</f>
        <v>Stavební úpravy ul. Březová v Karviné-Ráji</v>
      </c>
      <c r="F7" s="352"/>
      <c r="G7" s="352"/>
      <c r="H7" s="352"/>
      <c r="L7" s="20"/>
    </row>
    <row r="8" spans="1:46" s="2" customFormat="1" ht="12" customHeight="1">
      <c r="A8" s="34"/>
      <c r="B8" s="39"/>
      <c r="C8" s="34"/>
      <c r="D8" s="105" t="s">
        <v>94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53" t="s">
        <v>95</v>
      </c>
      <c r="F9" s="354"/>
      <c r="G9" s="354"/>
      <c r="H9" s="354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25. 10. 2021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05" t="s">
        <v>26</v>
      </c>
      <c r="E14" s="34"/>
      <c r="F14" s="34"/>
      <c r="G14" s="34"/>
      <c r="H14" s="34"/>
      <c r="I14" s="105" t="s">
        <v>27</v>
      </c>
      <c r="J14" s="107" t="s">
        <v>28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07" t="s">
        <v>29</v>
      </c>
      <c r="F15" s="34"/>
      <c r="G15" s="34"/>
      <c r="H15" s="34"/>
      <c r="I15" s="105" t="s">
        <v>30</v>
      </c>
      <c r="J15" s="107" t="s">
        <v>31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32</v>
      </c>
      <c r="E17" s="34"/>
      <c r="F17" s="34"/>
      <c r="G17" s="34"/>
      <c r="H17" s="34"/>
      <c r="I17" s="105" t="s">
        <v>27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5" t="str">
        <f>'Rekapitulace stavby'!E14</f>
        <v>Vyplň údaj</v>
      </c>
      <c r="F18" s="356"/>
      <c r="G18" s="356"/>
      <c r="H18" s="356"/>
      <c r="I18" s="105" t="s">
        <v>30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34</v>
      </c>
      <c r="E20" s="34"/>
      <c r="F20" s="34"/>
      <c r="G20" s="34"/>
      <c r="H20" s="34"/>
      <c r="I20" s="105" t="s">
        <v>27</v>
      </c>
      <c r="J20" s="107" t="s">
        <v>35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36</v>
      </c>
      <c r="F21" s="34"/>
      <c r="G21" s="34"/>
      <c r="H21" s="34"/>
      <c r="I21" s="105" t="s">
        <v>30</v>
      </c>
      <c r="J21" s="107" t="s">
        <v>37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39</v>
      </c>
      <c r="E23" s="34"/>
      <c r="F23" s="34"/>
      <c r="G23" s="34"/>
      <c r="H23" s="34"/>
      <c r="I23" s="105" t="s">
        <v>27</v>
      </c>
      <c r="J23" s="107" t="s">
        <v>40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41</v>
      </c>
      <c r="F24" s="34"/>
      <c r="G24" s="34"/>
      <c r="H24" s="34"/>
      <c r="I24" s="105" t="s">
        <v>30</v>
      </c>
      <c r="J24" s="107" t="s">
        <v>42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109"/>
      <c r="B27" s="110"/>
      <c r="C27" s="109"/>
      <c r="D27" s="109"/>
      <c r="E27" s="357" t="s">
        <v>44</v>
      </c>
      <c r="F27" s="357"/>
      <c r="G27" s="357"/>
      <c r="H27" s="357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45</v>
      </c>
      <c r="E30" s="34"/>
      <c r="F30" s="34"/>
      <c r="G30" s="34"/>
      <c r="H30" s="34"/>
      <c r="I30" s="34"/>
      <c r="J30" s="114">
        <f>ROUND(J88, 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47</v>
      </c>
      <c r="G32" s="34"/>
      <c r="H32" s="34"/>
      <c r="I32" s="115" t="s">
        <v>46</v>
      </c>
      <c r="J32" s="115" t="s">
        <v>48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49</v>
      </c>
      <c r="E33" s="105" t="s">
        <v>50</v>
      </c>
      <c r="F33" s="117">
        <f>ROUND((SUM(BE88:BE503)),  2)</f>
        <v>0</v>
      </c>
      <c r="G33" s="34"/>
      <c r="H33" s="34"/>
      <c r="I33" s="118">
        <v>0.21</v>
      </c>
      <c r="J33" s="117">
        <f>ROUND(((SUM(BE88:BE503))*I33),  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51</v>
      </c>
      <c r="F34" s="117">
        <f>ROUND((SUM(BF88:BF503)),  2)</f>
        <v>0</v>
      </c>
      <c r="G34" s="34"/>
      <c r="H34" s="34"/>
      <c r="I34" s="118">
        <v>0.15</v>
      </c>
      <c r="J34" s="117">
        <f>ROUND(((SUM(BF88:BF503))*I34),  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5" t="s">
        <v>52</v>
      </c>
      <c r="F35" s="117">
        <f>ROUND((SUM(BG88:BG503)),  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5" t="s">
        <v>53</v>
      </c>
      <c r="F36" s="117">
        <f>ROUND((SUM(BH88:BH503)),  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5" t="s">
        <v>54</v>
      </c>
      <c r="F37" s="117">
        <f>ROUND((SUM(BI88:BI503)),  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55</v>
      </c>
      <c r="E39" s="121"/>
      <c r="F39" s="121"/>
      <c r="G39" s="122" t="s">
        <v>56</v>
      </c>
      <c r="H39" s="123" t="s">
        <v>57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8" t="str">
        <f>E7</f>
        <v>Stavební úpravy ul. Březová v Karviné-Ráji</v>
      </c>
      <c r="F48" s="359"/>
      <c r="G48" s="359"/>
      <c r="H48" s="359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6"/>
      <c r="D50" s="36"/>
      <c r="E50" s="330" t="str">
        <f>E9</f>
        <v>SO 01 - Komunikace a parkovací stání</v>
      </c>
      <c r="F50" s="360"/>
      <c r="G50" s="360"/>
      <c r="H50" s="360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22</v>
      </c>
      <c r="D52" s="36"/>
      <c r="E52" s="36"/>
      <c r="F52" s="27" t="str">
        <f>F12</f>
        <v>město Karviná</v>
      </c>
      <c r="G52" s="36"/>
      <c r="H52" s="36"/>
      <c r="I52" s="29" t="s">
        <v>24</v>
      </c>
      <c r="J52" s="59" t="str">
        <f>IF(J12="","",J12)</f>
        <v>25. 10. 2021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9" t="s">
        <v>26</v>
      </c>
      <c r="D54" s="36"/>
      <c r="E54" s="36"/>
      <c r="F54" s="27" t="str">
        <f>E15</f>
        <v>Statutární město Karviná</v>
      </c>
      <c r="G54" s="36"/>
      <c r="H54" s="36"/>
      <c r="I54" s="29" t="s">
        <v>34</v>
      </c>
      <c r="J54" s="32" t="str">
        <f>E21</f>
        <v>Ateliér Genius Loci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9" t="s">
        <v>32</v>
      </c>
      <c r="D55" s="36"/>
      <c r="E55" s="36"/>
      <c r="F55" s="27" t="str">
        <f>IF(E18="","",E18)</f>
        <v>Vyplň údaj</v>
      </c>
      <c r="G55" s="36"/>
      <c r="H55" s="36"/>
      <c r="I55" s="29" t="s">
        <v>39</v>
      </c>
      <c r="J55" s="32" t="str">
        <f>E24</f>
        <v>PROINK, s.r.o.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30" t="s">
        <v>97</v>
      </c>
      <c r="D57" s="131"/>
      <c r="E57" s="131"/>
      <c r="F57" s="131"/>
      <c r="G57" s="131"/>
      <c r="H57" s="131"/>
      <c r="I57" s="131"/>
      <c r="J57" s="132" t="s">
        <v>98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77</v>
      </c>
      <c r="D59" s="36"/>
      <c r="E59" s="36"/>
      <c r="F59" s="36"/>
      <c r="G59" s="36"/>
      <c r="H59" s="36"/>
      <c r="I59" s="36"/>
      <c r="J59" s="77">
        <f>J88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99</v>
      </c>
    </row>
    <row r="60" spans="1:47" s="9" customFormat="1" ht="24.95" customHeight="1">
      <c r="B60" s="134"/>
      <c r="C60" s="135"/>
      <c r="D60" s="136" t="s">
        <v>100</v>
      </c>
      <c r="E60" s="137"/>
      <c r="F60" s="137"/>
      <c r="G60" s="137"/>
      <c r="H60" s="137"/>
      <c r="I60" s="137"/>
      <c r="J60" s="138">
        <f>J89</f>
        <v>0</v>
      </c>
      <c r="K60" s="135"/>
      <c r="L60" s="139"/>
    </row>
    <row r="61" spans="1:47" s="10" customFormat="1" ht="19.899999999999999" customHeight="1">
      <c r="B61" s="140"/>
      <c r="C61" s="141"/>
      <c r="D61" s="142" t="s">
        <v>101</v>
      </c>
      <c r="E61" s="143"/>
      <c r="F61" s="143"/>
      <c r="G61" s="143"/>
      <c r="H61" s="143"/>
      <c r="I61" s="143"/>
      <c r="J61" s="144">
        <f>J90</f>
        <v>0</v>
      </c>
      <c r="K61" s="141"/>
      <c r="L61" s="145"/>
    </row>
    <row r="62" spans="1:47" s="10" customFormat="1" ht="14.85" customHeight="1">
      <c r="B62" s="140"/>
      <c r="C62" s="141"/>
      <c r="D62" s="142" t="s">
        <v>102</v>
      </c>
      <c r="E62" s="143"/>
      <c r="F62" s="143"/>
      <c r="G62" s="143"/>
      <c r="H62" s="143"/>
      <c r="I62" s="143"/>
      <c r="J62" s="144">
        <f>J91</f>
        <v>0</v>
      </c>
      <c r="K62" s="141"/>
      <c r="L62" s="145"/>
    </row>
    <row r="63" spans="1:47" s="10" customFormat="1" ht="14.85" customHeight="1">
      <c r="B63" s="140"/>
      <c r="C63" s="141"/>
      <c r="D63" s="142" t="s">
        <v>103</v>
      </c>
      <c r="E63" s="143"/>
      <c r="F63" s="143"/>
      <c r="G63" s="143"/>
      <c r="H63" s="143"/>
      <c r="I63" s="143"/>
      <c r="J63" s="144">
        <f>J157</f>
        <v>0</v>
      </c>
      <c r="K63" s="141"/>
      <c r="L63" s="145"/>
    </row>
    <row r="64" spans="1:47" s="10" customFormat="1" ht="14.85" customHeight="1">
      <c r="B64" s="140"/>
      <c r="C64" s="141"/>
      <c r="D64" s="142" t="s">
        <v>104</v>
      </c>
      <c r="E64" s="143"/>
      <c r="F64" s="143"/>
      <c r="G64" s="143"/>
      <c r="H64" s="143"/>
      <c r="I64" s="143"/>
      <c r="J64" s="144">
        <f>J238</f>
        <v>0</v>
      </c>
      <c r="K64" s="141"/>
      <c r="L64" s="145"/>
    </row>
    <row r="65" spans="1:31" s="10" customFormat="1" ht="14.85" customHeight="1">
      <c r="B65" s="140"/>
      <c r="C65" s="141"/>
      <c r="D65" s="142" t="s">
        <v>105</v>
      </c>
      <c r="E65" s="143"/>
      <c r="F65" s="143"/>
      <c r="G65" s="143"/>
      <c r="H65" s="143"/>
      <c r="I65" s="143"/>
      <c r="J65" s="144">
        <f>J267</f>
        <v>0</v>
      </c>
      <c r="K65" s="141"/>
      <c r="L65" s="145"/>
    </row>
    <row r="66" spans="1:31" s="10" customFormat="1" ht="14.85" customHeight="1">
      <c r="B66" s="140"/>
      <c r="C66" s="141"/>
      <c r="D66" s="142" t="s">
        <v>106</v>
      </c>
      <c r="E66" s="143"/>
      <c r="F66" s="143"/>
      <c r="G66" s="143"/>
      <c r="H66" s="143"/>
      <c r="I66" s="143"/>
      <c r="J66" s="144">
        <f>J332</f>
        <v>0</v>
      </c>
      <c r="K66" s="141"/>
      <c r="L66" s="145"/>
    </row>
    <row r="67" spans="1:31" s="10" customFormat="1" ht="14.85" customHeight="1">
      <c r="B67" s="140"/>
      <c r="C67" s="141"/>
      <c r="D67" s="142" t="s">
        <v>107</v>
      </c>
      <c r="E67" s="143"/>
      <c r="F67" s="143"/>
      <c r="G67" s="143"/>
      <c r="H67" s="143"/>
      <c r="I67" s="143"/>
      <c r="J67" s="144">
        <f>J386</f>
        <v>0</v>
      </c>
      <c r="K67" s="141"/>
      <c r="L67" s="145"/>
    </row>
    <row r="68" spans="1:31" s="10" customFormat="1" ht="19.899999999999999" customHeight="1">
      <c r="B68" s="140"/>
      <c r="C68" s="141"/>
      <c r="D68" s="142" t="s">
        <v>108</v>
      </c>
      <c r="E68" s="143"/>
      <c r="F68" s="143"/>
      <c r="G68" s="143"/>
      <c r="H68" s="143"/>
      <c r="I68" s="143"/>
      <c r="J68" s="144">
        <f>J500</f>
        <v>0</v>
      </c>
      <c r="K68" s="141"/>
      <c r="L68" s="145"/>
    </row>
    <row r="69" spans="1:31" s="2" customFormat="1" ht="21.7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109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8" t="str">
        <f>E7</f>
        <v>Stavební úpravy ul. Březová v Karviné-Ráji</v>
      </c>
      <c r="F78" s="359"/>
      <c r="G78" s="359"/>
      <c r="H78" s="359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94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330" t="str">
        <f>E9</f>
        <v>SO 01 - Komunikace a parkovací stání</v>
      </c>
      <c r="F80" s="360"/>
      <c r="G80" s="360"/>
      <c r="H80" s="360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2" customHeight="1">
      <c r="A82" s="34"/>
      <c r="B82" s="35"/>
      <c r="C82" s="29" t="s">
        <v>22</v>
      </c>
      <c r="D82" s="36"/>
      <c r="E82" s="36"/>
      <c r="F82" s="27" t="str">
        <f>F12</f>
        <v>město Karviná</v>
      </c>
      <c r="G82" s="36"/>
      <c r="H82" s="36"/>
      <c r="I82" s="29" t="s">
        <v>24</v>
      </c>
      <c r="J82" s="59" t="str">
        <f>IF(J12="","",J12)</f>
        <v>25. 10. 2021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5.2" customHeight="1">
      <c r="A84" s="34"/>
      <c r="B84" s="35"/>
      <c r="C84" s="29" t="s">
        <v>26</v>
      </c>
      <c r="D84" s="36"/>
      <c r="E84" s="36"/>
      <c r="F84" s="27" t="str">
        <f>E15</f>
        <v>Statutární město Karviná</v>
      </c>
      <c r="G84" s="36"/>
      <c r="H84" s="36"/>
      <c r="I84" s="29" t="s">
        <v>34</v>
      </c>
      <c r="J84" s="32" t="str">
        <f>E21</f>
        <v>Ateliér Genius Loci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15.2" customHeight="1">
      <c r="A85" s="34"/>
      <c r="B85" s="35"/>
      <c r="C85" s="29" t="s">
        <v>32</v>
      </c>
      <c r="D85" s="36"/>
      <c r="E85" s="36"/>
      <c r="F85" s="27" t="str">
        <f>IF(E18="","",E18)</f>
        <v>Vyplň údaj</v>
      </c>
      <c r="G85" s="36"/>
      <c r="H85" s="36"/>
      <c r="I85" s="29" t="s">
        <v>39</v>
      </c>
      <c r="J85" s="32" t="str">
        <f>E24</f>
        <v>PROINK, s.r.o.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10.3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11" customFormat="1" ht="29.25" customHeight="1">
      <c r="A87" s="146"/>
      <c r="B87" s="147"/>
      <c r="C87" s="148" t="s">
        <v>110</v>
      </c>
      <c r="D87" s="149" t="s">
        <v>64</v>
      </c>
      <c r="E87" s="149" t="s">
        <v>60</v>
      </c>
      <c r="F87" s="149" t="s">
        <v>61</v>
      </c>
      <c r="G87" s="149" t="s">
        <v>111</v>
      </c>
      <c r="H87" s="149" t="s">
        <v>112</v>
      </c>
      <c r="I87" s="149" t="s">
        <v>113</v>
      </c>
      <c r="J87" s="149" t="s">
        <v>98</v>
      </c>
      <c r="K87" s="150" t="s">
        <v>114</v>
      </c>
      <c r="L87" s="151"/>
      <c r="M87" s="68" t="s">
        <v>21</v>
      </c>
      <c r="N87" s="69" t="s">
        <v>49</v>
      </c>
      <c r="O87" s="69" t="s">
        <v>115</v>
      </c>
      <c r="P87" s="69" t="s">
        <v>116</v>
      </c>
      <c r="Q87" s="69" t="s">
        <v>117</v>
      </c>
      <c r="R87" s="69" t="s">
        <v>118</v>
      </c>
      <c r="S87" s="69" t="s">
        <v>119</v>
      </c>
      <c r="T87" s="70" t="s">
        <v>120</v>
      </c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</row>
    <row r="88" spans="1:65" s="2" customFormat="1" ht="22.9" customHeight="1">
      <c r="A88" s="34"/>
      <c r="B88" s="35"/>
      <c r="C88" s="75" t="s">
        <v>121</v>
      </c>
      <c r="D88" s="36"/>
      <c r="E88" s="36"/>
      <c r="F88" s="36"/>
      <c r="G88" s="36"/>
      <c r="H88" s="36"/>
      <c r="I88" s="36"/>
      <c r="J88" s="152">
        <f>BK88</f>
        <v>0</v>
      </c>
      <c r="K88" s="36"/>
      <c r="L88" s="39"/>
      <c r="M88" s="71"/>
      <c r="N88" s="153"/>
      <c r="O88" s="72"/>
      <c r="P88" s="154">
        <f>P89</f>
        <v>0</v>
      </c>
      <c r="Q88" s="72"/>
      <c r="R88" s="154">
        <f>R89</f>
        <v>1891.3569341200005</v>
      </c>
      <c r="S88" s="72"/>
      <c r="T88" s="155">
        <f>T89</f>
        <v>2108.7199999999998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78</v>
      </c>
      <c r="AU88" s="17" t="s">
        <v>99</v>
      </c>
      <c r="BK88" s="156">
        <f>BK89</f>
        <v>0</v>
      </c>
    </row>
    <row r="89" spans="1:65" s="12" customFormat="1" ht="25.9" customHeight="1">
      <c r="B89" s="157"/>
      <c r="C89" s="158"/>
      <c r="D89" s="159" t="s">
        <v>78</v>
      </c>
      <c r="E89" s="160" t="s">
        <v>122</v>
      </c>
      <c r="F89" s="160" t="s">
        <v>123</v>
      </c>
      <c r="G89" s="158"/>
      <c r="H89" s="158"/>
      <c r="I89" s="161"/>
      <c r="J89" s="162">
        <f>BK89</f>
        <v>0</v>
      </c>
      <c r="K89" s="158"/>
      <c r="L89" s="163"/>
      <c r="M89" s="164"/>
      <c r="N89" s="165"/>
      <c r="O89" s="165"/>
      <c r="P89" s="166">
        <f>P90+P500</f>
        <v>0</v>
      </c>
      <c r="Q89" s="165"/>
      <c r="R89" s="166">
        <f>R90+R500</f>
        <v>1891.3569341200005</v>
      </c>
      <c r="S89" s="165"/>
      <c r="T89" s="167">
        <f>T90+T500</f>
        <v>2108.7199999999998</v>
      </c>
      <c r="AR89" s="168" t="s">
        <v>87</v>
      </c>
      <c r="AT89" s="169" t="s">
        <v>78</v>
      </c>
      <c r="AU89" s="169" t="s">
        <v>79</v>
      </c>
      <c r="AY89" s="168" t="s">
        <v>124</v>
      </c>
      <c r="BK89" s="170">
        <f>BK90+BK500</f>
        <v>0</v>
      </c>
    </row>
    <row r="90" spans="1:65" s="12" customFormat="1" ht="22.9" customHeight="1">
      <c r="B90" s="157"/>
      <c r="C90" s="158"/>
      <c r="D90" s="159" t="s">
        <v>78</v>
      </c>
      <c r="E90" s="171" t="s">
        <v>87</v>
      </c>
      <c r="F90" s="171" t="s">
        <v>125</v>
      </c>
      <c r="G90" s="158"/>
      <c r="H90" s="158"/>
      <c r="I90" s="161"/>
      <c r="J90" s="172">
        <f>BK90</f>
        <v>0</v>
      </c>
      <c r="K90" s="158"/>
      <c r="L90" s="163"/>
      <c r="M90" s="164"/>
      <c r="N90" s="165"/>
      <c r="O90" s="165"/>
      <c r="P90" s="166">
        <f>P91+P157+P238+P267+P332+P386</f>
        <v>0</v>
      </c>
      <c r="Q90" s="165"/>
      <c r="R90" s="166">
        <f>R91+R157+R238+R267+R332+R386</f>
        <v>1891.3569341200005</v>
      </c>
      <c r="S90" s="165"/>
      <c r="T90" s="167">
        <f>T91+T157+T238+T267+T332+T386</f>
        <v>2108.7199999999998</v>
      </c>
      <c r="AR90" s="168" t="s">
        <v>87</v>
      </c>
      <c r="AT90" s="169" t="s">
        <v>78</v>
      </c>
      <c r="AU90" s="169" t="s">
        <v>87</v>
      </c>
      <c r="AY90" s="168" t="s">
        <v>124</v>
      </c>
      <c r="BK90" s="170">
        <f>BK91+BK157+BK238+BK267+BK332+BK386</f>
        <v>0</v>
      </c>
    </row>
    <row r="91" spans="1:65" s="12" customFormat="1" ht="20.85" customHeight="1">
      <c r="B91" s="157"/>
      <c r="C91" s="158"/>
      <c r="D91" s="159" t="s">
        <v>78</v>
      </c>
      <c r="E91" s="171" t="s">
        <v>126</v>
      </c>
      <c r="F91" s="171" t="s">
        <v>127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SUM(P92:P156)</f>
        <v>0</v>
      </c>
      <c r="Q91" s="165"/>
      <c r="R91" s="166">
        <f>SUM(R92:R156)</f>
        <v>1.6449999999999999E-4</v>
      </c>
      <c r="S91" s="165"/>
      <c r="T91" s="167">
        <f>SUM(T92:T156)</f>
        <v>2108.7199999999998</v>
      </c>
      <c r="AR91" s="168" t="s">
        <v>87</v>
      </c>
      <c r="AT91" s="169" t="s">
        <v>78</v>
      </c>
      <c r="AU91" s="169" t="s">
        <v>89</v>
      </c>
      <c r="AY91" s="168" t="s">
        <v>124</v>
      </c>
      <c r="BK91" s="170">
        <f>SUM(BK92:BK156)</f>
        <v>0</v>
      </c>
    </row>
    <row r="92" spans="1:65" s="2" customFormat="1" ht="16.5" customHeight="1">
      <c r="A92" s="34"/>
      <c r="B92" s="35"/>
      <c r="C92" s="173" t="s">
        <v>87</v>
      </c>
      <c r="D92" s="173" t="s">
        <v>128</v>
      </c>
      <c r="E92" s="174" t="s">
        <v>129</v>
      </c>
      <c r="F92" s="175" t="s">
        <v>130</v>
      </c>
      <c r="G92" s="176" t="s">
        <v>131</v>
      </c>
      <c r="H92" s="177">
        <v>100</v>
      </c>
      <c r="I92" s="178"/>
      <c r="J92" s="179">
        <f>ROUND(I92*H92,2)</f>
        <v>0</v>
      </c>
      <c r="K92" s="175" t="s">
        <v>132</v>
      </c>
      <c r="L92" s="39"/>
      <c r="M92" s="180" t="s">
        <v>21</v>
      </c>
      <c r="N92" s="181" t="s">
        <v>50</v>
      </c>
      <c r="O92" s="64"/>
      <c r="P92" s="182">
        <f>O92*H92</f>
        <v>0</v>
      </c>
      <c r="Q92" s="182">
        <v>1.6449999999999999E-6</v>
      </c>
      <c r="R92" s="182">
        <f>Q92*H92</f>
        <v>1.6449999999999999E-4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133</v>
      </c>
      <c r="AT92" s="184" t="s">
        <v>128</v>
      </c>
      <c r="AU92" s="184" t="s">
        <v>134</v>
      </c>
      <c r="AY92" s="17" t="s">
        <v>124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87</v>
      </c>
      <c r="BK92" s="185">
        <f>ROUND(I92*H92,2)</f>
        <v>0</v>
      </c>
      <c r="BL92" s="17" t="s">
        <v>133</v>
      </c>
      <c r="BM92" s="184" t="s">
        <v>135</v>
      </c>
    </row>
    <row r="93" spans="1:65" s="2" customFormat="1" ht="11.25">
      <c r="A93" s="34"/>
      <c r="B93" s="35"/>
      <c r="C93" s="36"/>
      <c r="D93" s="186" t="s">
        <v>136</v>
      </c>
      <c r="E93" s="36"/>
      <c r="F93" s="187" t="s">
        <v>137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136</v>
      </c>
      <c r="AU93" s="17" t="s">
        <v>134</v>
      </c>
    </row>
    <row r="94" spans="1:65" s="2" customFormat="1" ht="11.25">
      <c r="A94" s="34"/>
      <c r="B94" s="35"/>
      <c r="C94" s="36"/>
      <c r="D94" s="191" t="s">
        <v>138</v>
      </c>
      <c r="E94" s="36"/>
      <c r="F94" s="192" t="s">
        <v>139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138</v>
      </c>
      <c r="AU94" s="17" t="s">
        <v>134</v>
      </c>
    </row>
    <row r="95" spans="1:65" s="2" customFormat="1" ht="16.5" customHeight="1">
      <c r="A95" s="34"/>
      <c r="B95" s="35"/>
      <c r="C95" s="173" t="s">
        <v>89</v>
      </c>
      <c r="D95" s="173" t="s">
        <v>128</v>
      </c>
      <c r="E95" s="174" t="s">
        <v>140</v>
      </c>
      <c r="F95" s="175" t="s">
        <v>141</v>
      </c>
      <c r="G95" s="176" t="s">
        <v>142</v>
      </c>
      <c r="H95" s="177">
        <v>2159</v>
      </c>
      <c r="I95" s="178"/>
      <c r="J95" s="179">
        <f>ROUND(I95*H95,2)</f>
        <v>0</v>
      </c>
      <c r="K95" s="175" t="s">
        <v>132</v>
      </c>
      <c r="L95" s="39"/>
      <c r="M95" s="180" t="s">
        <v>21</v>
      </c>
      <c r="N95" s="181" t="s">
        <v>50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0.22</v>
      </c>
      <c r="T95" s="183">
        <f>S95*H95</f>
        <v>474.98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133</v>
      </c>
      <c r="AT95" s="184" t="s">
        <v>128</v>
      </c>
      <c r="AU95" s="184" t="s">
        <v>134</v>
      </c>
      <c r="AY95" s="17" t="s">
        <v>124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87</v>
      </c>
      <c r="BK95" s="185">
        <f>ROUND(I95*H95,2)</f>
        <v>0</v>
      </c>
      <c r="BL95" s="17" t="s">
        <v>133</v>
      </c>
      <c r="BM95" s="184" t="s">
        <v>143</v>
      </c>
    </row>
    <row r="96" spans="1:65" s="2" customFormat="1" ht="19.5">
      <c r="A96" s="34"/>
      <c r="B96" s="35"/>
      <c r="C96" s="36"/>
      <c r="D96" s="186" t="s">
        <v>136</v>
      </c>
      <c r="E96" s="36"/>
      <c r="F96" s="187" t="s">
        <v>144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136</v>
      </c>
      <c r="AU96" s="17" t="s">
        <v>134</v>
      </c>
    </row>
    <row r="97" spans="1:65" s="2" customFormat="1" ht="11.25">
      <c r="A97" s="34"/>
      <c r="B97" s="35"/>
      <c r="C97" s="36"/>
      <c r="D97" s="191" t="s">
        <v>138</v>
      </c>
      <c r="E97" s="36"/>
      <c r="F97" s="192" t="s">
        <v>145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138</v>
      </c>
      <c r="AU97" s="17" t="s">
        <v>134</v>
      </c>
    </row>
    <row r="98" spans="1:65" s="13" customFormat="1" ht="11.25">
      <c r="B98" s="193"/>
      <c r="C98" s="194"/>
      <c r="D98" s="186" t="s">
        <v>146</v>
      </c>
      <c r="E98" s="195" t="s">
        <v>21</v>
      </c>
      <c r="F98" s="196" t="s">
        <v>147</v>
      </c>
      <c r="G98" s="194"/>
      <c r="H98" s="197">
        <v>2159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146</v>
      </c>
      <c r="AU98" s="203" t="s">
        <v>134</v>
      </c>
      <c r="AV98" s="13" t="s">
        <v>89</v>
      </c>
      <c r="AW98" s="13" t="s">
        <v>38</v>
      </c>
      <c r="AX98" s="13" t="s">
        <v>87</v>
      </c>
      <c r="AY98" s="203" t="s">
        <v>124</v>
      </c>
    </row>
    <row r="99" spans="1:65" s="2" customFormat="1" ht="16.5" customHeight="1">
      <c r="A99" s="34"/>
      <c r="B99" s="35"/>
      <c r="C99" s="173" t="s">
        <v>134</v>
      </c>
      <c r="D99" s="173" t="s">
        <v>128</v>
      </c>
      <c r="E99" s="174" t="s">
        <v>148</v>
      </c>
      <c r="F99" s="175" t="s">
        <v>149</v>
      </c>
      <c r="G99" s="176" t="s">
        <v>142</v>
      </c>
      <c r="H99" s="177">
        <v>3355</v>
      </c>
      <c r="I99" s="178"/>
      <c r="J99" s="179">
        <f>ROUND(I99*H99,2)</f>
        <v>0</v>
      </c>
      <c r="K99" s="175" t="s">
        <v>132</v>
      </c>
      <c r="L99" s="39"/>
      <c r="M99" s="180" t="s">
        <v>21</v>
      </c>
      <c r="N99" s="181" t="s">
        <v>50</v>
      </c>
      <c r="O99" s="64"/>
      <c r="P99" s="182">
        <f>O99*H99</f>
        <v>0</v>
      </c>
      <c r="Q99" s="182">
        <v>0</v>
      </c>
      <c r="R99" s="182">
        <f>Q99*H99</f>
        <v>0</v>
      </c>
      <c r="S99" s="182">
        <v>0.28999999999999998</v>
      </c>
      <c r="T99" s="183">
        <f>S99*H99</f>
        <v>972.94999999999993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84" t="s">
        <v>133</v>
      </c>
      <c r="AT99" s="184" t="s">
        <v>128</v>
      </c>
      <c r="AU99" s="184" t="s">
        <v>134</v>
      </c>
      <c r="AY99" s="17" t="s">
        <v>124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7" t="s">
        <v>87</v>
      </c>
      <c r="BK99" s="185">
        <f>ROUND(I99*H99,2)</f>
        <v>0</v>
      </c>
      <c r="BL99" s="17" t="s">
        <v>133</v>
      </c>
      <c r="BM99" s="184" t="s">
        <v>150</v>
      </c>
    </row>
    <row r="100" spans="1:65" s="2" customFormat="1" ht="19.5">
      <c r="A100" s="34"/>
      <c r="B100" s="35"/>
      <c r="C100" s="36"/>
      <c r="D100" s="186" t="s">
        <v>136</v>
      </c>
      <c r="E100" s="36"/>
      <c r="F100" s="187" t="s">
        <v>151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136</v>
      </c>
      <c r="AU100" s="17" t="s">
        <v>134</v>
      </c>
    </row>
    <row r="101" spans="1:65" s="2" customFormat="1" ht="11.25">
      <c r="A101" s="34"/>
      <c r="B101" s="35"/>
      <c r="C101" s="36"/>
      <c r="D101" s="191" t="s">
        <v>138</v>
      </c>
      <c r="E101" s="36"/>
      <c r="F101" s="192" t="s">
        <v>152</v>
      </c>
      <c r="G101" s="36"/>
      <c r="H101" s="36"/>
      <c r="I101" s="188"/>
      <c r="J101" s="36"/>
      <c r="K101" s="36"/>
      <c r="L101" s="39"/>
      <c r="M101" s="189"/>
      <c r="N101" s="190"/>
      <c r="O101" s="64"/>
      <c r="P101" s="64"/>
      <c r="Q101" s="64"/>
      <c r="R101" s="64"/>
      <c r="S101" s="64"/>
      <c r="T101" s="65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7" t="s">
        <v>138</v>
      </c>
      <c r="AU101" s="17" t="s">
        <v>134</v>
      </c>
    </row>
    <row r="102" spans="1:65" s="13" customFormat="1" ht="11.25">
      <c r="B102" s="193"/>
      <c r="C102" s="194"/>
      <c r="D102" s="186" t="s">
        <v>146</v>
      </c>
      <c r="E102" s="195" t="s">
        <v>21</v>
      </c>
      <c r="F102" s="196" t="s">
        <v>153</v>
      </c>
      <c r="G102" s="194"/>
      <c r="H102" s="197">
        <v>3355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146</v>
      </c>
      <c r="AU102" s="203" t="s">
        <v>134</v>
      </c>
      <c r="AV102" s="13" t="s">
        <v>89</v>
      </c>
      <c r="AW102" s="13" t="s">
        <v>38</v>
      </c>
      <c r="AX102" s="13" t="s">
        <v>87</v>
      </c>
      <c r="AY102" s="203" t="s">
        <v>124</v>
      </c>
    </row>
    <row r="103" spans="1:65" s="2" customFormat="1" ht="16.5" customHeight="1">
      <c r="A103" s="34"/>
      <c r="B103" s="35"/>
      <c r="C103" s="173" t="s">
        <v>133</v>
      </c>
      <c r="D103" s="173" t="s">
        <v>128</v>
      </c>
      <c r="E103" s="174" t="s">
        <v>154</v>
      </c>
      <c r="F103" s="175" t="s">
        <v>155</v>
      </c>
      <c r="G103" s="176" t="s">
        <v>142</v>
      </c>
      <c r="H103" s="177">
        <v>122</v>
      </c>
      <c r="I103" s="178"/>
      <c r="J103" s="179">
        <f>ROUND(I103*H103,2)</f>
        <v>0</v>
      </c>
      <c r="K103" s="175" t="s">
        <v>132</v>
      </c>
      <c r="L103" s="39"/>
      <c r="M103" s="180" t="s">
        <v>21</v>
      </c>
      <c r="N103" s="181" t="s">
        <v>50</v>
      </c>
      <c r="O103" s="64"/>
      <c r="P103" s="182">
        <f>O103*H103</f>
        <v>0</v>
      </c>
      <c r="Q103" s="182">
        <v>0</v>
      </c>
      <c r="R103" s="182">
        <f>Q103*H103</f>
        <v>0</v>
      </c>
      <c r="S103" s="182">
        <v>0.625</v>
      </c>
      <c r="T103" s="183">
        <f>S103*H103</f>
        <v>76.25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84" t="s">
        <v>133</v>
      </c>
      <c r="AT103" s="184" t="s">
        <v>128</v>
      </c>
      <c r="AU103" s="184" t="s">
        <v>134</v>
      </c>
      <c r="AY103" s="17" t="s">
        <v>124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7" t="s">
        <v>87</v>
      </c>
      <c r="BK103" s="185">
        <f>ROUND(I103*H103,2)</f>
        <v>0</v>
      </c>
      <c r="BL103" s="17" t="s">
        <v>133</v>
      </c>
      <c r="BM103" s="184" t="s">
        <v>156</v>
      </c>
    </row>
    <row r="104" spans="1:65" s="2" customFormat="1" ht="19.5">
      <c r="A104" s="34"/>
      <c r="B104" s="35"/>
      <c r="C104" s="36"/>
      <c r="D104" s="186" t="s">
        <v>136</v>
      </c>
      <c r="E104" s="36"/>
      <c r="F104" s="187" t="s">
        <v>157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136</v>
      </c>
      <c r="AU104" s="17" t="s">
        <v>134</v>
      </c>
    </row>
    <row r="105" spans="1:65" s="2" customFormat="1" ht="11.25">
      <c r="A105" s="34"/>
      <c r="B105" s="35"/>
      <c r="C105" s="36"/>
      <c r="D105" s="191" t="s">
        <v>138</v>
      </c>
      <c r="E105" s="36"/>
      <c r="F105" s="192" t="s">
        <v>158</v>
      </c>
      <c r="G105" s="36"/>
      <c r="H105" s="36"/>
      <c r="I105" s="188"/>
      <c r="J105" s="36"/>
      <c r="K105" s="36"/>
      <c r="L105" s="39"/>
      <c r="M105" s="189"/>
      <c r="N105" s="190"/>
      <c r="O105" s="64"/>
      <c r="P105" s="64"/>
      <c r="Q105" s="64"/>
      <c r="R105" s="64"/>
      <c r="S105" s="64"/>
      <c r="T105" s="65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7" t="s">
        <v>138</v>
      </c>
      <c r="AU105" s="17" t="s">
        <v>134</v>
      </c>
    </row>
    <row r="106" spans="1:65" s="2" customFormat="1" ht="16.5" customHeight="1">
      <c r="A106" s="34"/>
      <c r="B106" s="35"/>
      <c r="C106" s="173" t="s">
        <v>159</v>
      </c>
      <c r="D106" s="173" t="s">
        <v>128</v>
      </c>
      <c r="E106" s="174" t="s">
        <v>160</v>
      </c>
      <c r="F106" s="175" t="s">
        <v>161</v>
      </c>
      <c r="G106" s="176" t="s">
        <v>142</v>
      </c>
      <c r="H106" s="177">
        <v>9</v>
      </c>
      <c r="I106" s="178"/>
      <c r="J106" s="179">
        <f>ROUND(I106*H106,2)</f>
        <v>0</v>
      </c>
      <c r="K106" s="175" t="s">
        <v>132</v>
      </c>
      <c r="L106" s="39"/>
      <c r="M106" s="180" t="s">
        <v>21</v>
      </c>
      <c r="N106" s="181" t="s">
        <v>50</v>
      </c>
      <c r="O106" s="64"/>
      <c r="P106" s="182">
        <f>O106*H106</f>
        <v>0</v>
      </c>
      <c r="Q106" s="182">
        <v>0</v>
      </c>
      <c r="R106" s="182">
        <f>Q106*H106</f>
        <v>0</v>
      </c>
      <c r="S106" s="182">
        <v>0.44</v>
      </c>
      <c r="T106" s="183">
        <f>S106*H106</f>
        <v>3.96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84" t="s">
        <v>133</v>
      </c>
      <c r="AT106" s="184" t="s">
        <v>128</v>
      </c>
      <c r="AU106" s="184" t="s">
        <v>134</v>
      </c>
      <c r="AY106" s="17" t="s">
        <v>124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7" t="s">
        <v>87</v>
      </c>
      <c r="BK106" s="185">
        <f>ROUND(I106*H106,2)</f>
        <v>0</v>
      </c>
      <c r="BL106" s="17" t="s">
        <v>133</v>
      </c>
      <c r="BM106" s="184" t="s">
        <v>162</v>
      </c>
    </row>
    <row r="107" spans="1:65" s="2" customFormat="1" ht="19.5">
      <c r="A107" s="34"/>
      <c r="B107" s="35"/>
      <c r="C107" s="36"/>
      <c r="D107" s="186" t="s">
        <v>136</v>
      </c>
      <c r="E107" s="36"/>
      <c r="F107" s="187" t="s">
        <v>163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136</v>
      </c>
      <c r="AU107" s="17" t="s">
        <v>134</v>
      </c>
    </row>
    <row r="108" spans="1:65" s="2" customFormat="1" ht="11.25">
      <c r="A108" s="34"/>
      <c r="B108" s="35"/>
      <c r="C108" s="36"/>
      <c r="D108" s="191" t="s">
        <v>138</v>
      </c>
      <c r="E108" s="36"/>
      <c r="F108" s="192" t="s">
        <v>164</v>
      </c>
      <c r="G108" s="36"/>
      <c r="H108" s="36"/>
      <c r="I108" s="188"/>
      <c r="J108" s="36"/>
      <c r="K108" s="36"/>
      <c r="L108" s="39"/>
      <c r="M108" s="189"/>
      <c r="N108" s="190"/>
      <c r="O108" s="64"/>
      <c r="P108" s="64"/>
      <c r="Q108" s="64"/>
      <c r="R108" s="64"/>
      <c r="S108" s="64"/>
      <c r="T108" s="65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7" t="s">
        <v>138</v>
      </c>
      <c r="AU108" s="17" t="s">
        <v>134</v>
      </c>
    </row>
    <row r="109" spans="1:65" s="2" customFormat="1" ht="16.5" customHeight="1">
      <c r="A109" s="34"/>
      <c r="B109" s="35"/>
      <c r="C109" s="173" t="s">
        <v>165</v>
      </c>
      <c r="D109" s="173" t="s">
        <v>128</v>
      </c>
      <c r="E109" s="174" t="s">
        <v>166</v>
      </c>
      <c r="F109" s="175" t="s">
        <v>167</v>
      </c>
      <c r="G109" s="176" t="s">
        <v>142</v>
      </c>
      <c r="H109" s="177">
        <v>1186</v>
      </c>
      <c r="I109" s="178"/>
      <c r="J109" s="179">
        <f>ROUND(I109*H109,2)</f>
        <v>0</v>
      </c>
      <c r="K109" s="175" t="s">
        <v>132</v>
      </c>
      <c r="L109" s="39"/>
      <c r="M109" s="180" t="s">
        <v>21</v>
      </c>
      <c r="N109" s="181" t="s">
        <v>50</v>
      </c>
      <c r="O109" s="64"/>
      <c r="P109" s="182">
        <f>O109*H109</f>
        <v>0</v>
      </c>
      <c r="Q109" s="182">
        <v>0</v>
      </c>
      <c r="R109" s="182">
        <f>Q109*H109</f>
        <v>0</v>
      </c>
      <c r="S109" s="182">
        <v>0.29499999999999998</v>
      </c>
      <c r="T109" s="183">
        <f>S109*H109</f>
        <v>349.87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84" t="s">
        <v>133</v>
      </c>
      <c r="AT109" s="184" t="s">
        <v>128</v>
      </c>
      <c r="AU109" s="184" t="s">
        <v>134</v>
      </c>
      <c r="AY109" s="17" t="s">
        <v>124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7" t="s">
        <v>87</v>
      </c>
      <c r="BK109" s="185">
        <f>ROUND(I109*H109,2)</f>
        <v>0</v>
      </c>
      <c r="BL109" s="17" t="s">
        <v>133</v>
      </c>
      <c r="BM109" s="184" t="s">
        <v>168</v>
      </c>
    </row>
    <row r="110" spans="1:65" s="2" customFormat="1" ht="19.5">
      <c r="A110" s="34"/>
      <c r="B110" s="35"/>
      <c r="C110" s="36"/>
      <c r="D110" s="186" t="s">
        <v>136</v>
      </c>
      <c r="E110" s="36"/>
      <c r="F110" s="187" t="s">
        <v>169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136</v>
      </c>
      <c r="AU110" s="17" t="s">
        <v>134</v>
      </c>
    </row>
    <row r="111" spans="1:65" s="2" customFormat="1" ht="11.25">
      <c r="A111" s="34"/>
      <c r="B111" s="35"/>
      <c r="C111" s="36"/>
      <c r="D111" s="191" t="s">
        <v>138</v>
      </c>
      <c r="E111" s="36"/>
      <c r="F111" s="192" t="s">
        <v>170</v>
      </c>
      <c r="G111" s="36"/>
      <c r="H111" s="36"/>
      <c r="I111" s="188"/>
      <c r="J111" s="36"/>
      <c r="K111" s="36"/>
      <c r="L111" s="39"/>
      <c r="M111" s="189"/>
      <c r="N111" s="190"/>
      <c r="O111" s="64"/>
      <c r="P111" s="64"/>
      <c r="Q111" s="64"/>
      <c r="R111" s="64"/>
      <c r="S111" s="64"/>
      <c r="T111" s="65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7" t="s">
        <v>138</v>
      </c>
      <c r="AU111" s="17" t="s">
        <v>134</v>
      </c>
    </row>
    <row r="112" spans="1:65" s="13" customFormat="1" ht="11.25">
      <c r="B112" s="193"/>
      <c r="C112" s="194"/>
      <c r="D112" s="186" t="s">
        <v>146</v>
      </c>
      <c r="E112" s="195" t="s">
        <v>21</v>
      </c>
      <c r="F112" s="196" t="s">
        <v>171</v>
      </c>
      <c r="G112" s="194"/>
      <c r="H112" s="197">
        <v>1186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146</v>
      </c>
      <c r="AU112" s="203" t="s">
        <v>134</v>
      </c>
      <c r="AV112" s="13" t="s">
        <v>89</v>
      </c>
      <c r="AW112" s="13" t="s">
        <v>38</v>
      </c>
      <c r="AX112" s="13" t="s">
        <v>87</v>
      </c>
      <c r="AY112" s="203" t="s">
        <v>124</v>
      </c>
    </row>
    <row r="113" spans="1:65" s="2" customFormat="1" ht="16.5" customHeight="1">
      <c r="A113" s="34"/>
      <c r="B113" s="35"/>
      <c r="C113" s="173" t="s">
        <v>172</v>
      </c>
      <c r="D113" s="173" t="s">
        <v>128</v>
      </c>
      <c r="E113" s="174" t="s">
        <v>173</v>
      </c>
      <c r="F113" s="175" t="s">
        <v>174</v>
      </c>
      <c r="G113" s="176" t="s">
        <v>142</v>
      </c>
      <c r="H113" s="177">
        <v>17</v>
      </c>
      <c r="I113" s="178"/>
      <c r="J113" s="179">
        <f>ROUND(I113*H113,2)</f>
        <v>0</v>
      </c>
      <c r="K113" s="175" t="s">
        <v>132</v>
      </c>
      <c r="L113" s="39"/>
      <c r="M113" s="180" t="s">
        <v>21</v>
      </c>
      <c r="N113" s="181" t="s">
        <v>50</v>
      </c>
      <c r="O113" s="64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84" t="s">
        <v>133</v>
      </c>
      <c r="AT113" s="184" t="s">
        <v>128</v>
      </c>
      <c r="AU113" s="184" t="s">
        <v>134</v>
      </c>
      <c r="AY113" s="17" t="s">
        <v>124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7" t="s">
        <v>87</v>
      </c>
      <c r="BK113" s="185">
        <f>ROUND(I113*H113,2)</f>
        <v>0</v>
      </c>
      <c r="BL113" s="17" t="s">
        <v>133</v>
      </c>
      <c r="BM113" s="184" t="s">
        <v>175</v>
      </c>
    </row>
    <row r="114" spans="1:65" s="2" customFormat="1" ht="19.5">
      <c r="A114" s="34"/>
      <c r="B114" s="35"/>
      <c r="C114" s="36"/>
      <c r="D114" s="186" t="s">
        <v>136</v>
      </c>
      <c r="E114" s="36"/>
      <c r="F114" s="187" t="s">
        <v>176</v>
      </c>
      <c r="G114" s="36"/>
      <c r="H114" s="36"/>
      <c r="I114" s="188"/>
      <c r="J114" s="36"/>
      <c r="K114" s="36"/>
      <c r="L114" s="39"/>
      <c r="M114" s="189"/>
      <c r="N114" s="190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136</v>
      </c>
      <c r="AU114" s="17" t="s">
        <v>134</v>
      </c>
    </row>
    <row r="115" spans="1:65" s="2" customFormat="1" ht="11.25">
      <c r="A115" s="34"/>
      <c r="B115" s="35"/>
      <c r="C115" s="36"/>
      <c r="D115" s="191" t="s">
        <v>138</v>
      </c>
      <c r="E115" s="36"/>
      <c r="F115" s="192" t="s">
        <v>177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138</v>
      </c>
      <c r="AU115" s="17" t="s">
        <v>134</v>
      </c>
    </row>
    <row r="116" spans="1:65" s="2" customFormat="1" ht="16.5" customHeight="1">
      <c r="A116" s="34"/>
      <c r="B116" s="35"/>
      <c r="C116" s="173" t="s">
        <v>178</v>
      </c>
      <c r="D116" s="173" t="s">
        <v>128</v>
      </c>
      <c r="E116" s="174" t="s">
        <v>179</v>
      </c>
      <c r="F116" s="175" t="s">
        <v>180</v>
      </c>
      <c r="G116" s="176" t="s">
        <v>131</v>
      </c>
      <c r="H116" s="177">
        <v>1061</v>
      </c>
      <c r="I116" s="178"/>
      <c r="J116" s="179">
        <f>ROUND(I116*H116,2)</f>
        <v>0</v>
      </c>
      <c r="K116" s="175" t="s">
        <v>132</v>
      </c>
      <c r="L116" s="39"/>
      <c r="M116" s="180" t="s">
        <v>21</v>
      </c>
      <c r="N116" s="181" t="s">
        <v>50</v>
      </c>
      <c r="O116" s="64"/>
      <c r="P116" s="182">
        <f>O116*H116</f>
        <v>0</v>
      </c>
      <c r="Q116" s="182">
        <v>0</v>
      </c>
      <c r="R116" s="182">
        <f>Q116*H116</f>
        <v>0</v>
      </c>
      <c r="S116" s="182">
        <v>0.20499999999999999</v>
      </c>
      <c r="T116" s="183">
        <f>S116*H116</f>
        <v>217.505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84" t="s">
        <v>133</v>
      </c>
      <c r="AT116" s="184" t="s">
        <v>128</v>
      </c>
      <c r="AU116" s="184" t="s">
        <v>134</v>
      </c>
      <c r="AY116" s="17" t="s">
        <v>124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7" t="s">
        <v>87</v>
      </c>
      <c r="BK116" s="185">
        <f>ROUND(I116*H116,2)</f>
        <v>0</v>
      </c>
      <c r="BL116" s="17" t="s">
        <v>133</v>
      </c>
      <c r="BM116" s="184" t="s">
        <v>181</v>
      </c>
    </row>
    <row r="117" spans="1:65" s="2" customFormat="1" ht="19.5">
      <c r="A117" s="34"/>
      <c r="B117" s="35"/>
      <c r="C117" s="36"/>
      <c r="D117" s="186" t="s">
        <v>136</v>
      </c>
      <c r="E117" s="36"/>
      <c r="F117" s="187" t="s">
        <v>182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136</v>
      </c>
      <c r="AU117" s="17" t="s">
        <v>134</v>
      </c>
    </row>
    <row r="118" spans="1:65" s="2" customFormat="1" ht="11.25">
      <c r="A118" s="34"/>
      <c r="B118" s="35"/>
      <c r="C118" s="36"/>
      <c r="D118" s="191" t="s">
        <v>138</v>
      </c>
      <c r="E118" s="36"/>
      <c r="F118" s="192" t="s">
        <v>183</v>
      </c>
      <c r="G118" s="36"/>
      <c r="H118" s="36"/>
      <c r="I118" s="188"/>
      <c r="J118" s="36"/>
      <c r="K118" s="36"/>
      <c r="L118" s="39"/>
      <c r="M118" s="189"/>
      <c r="N118" s="190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138</v>
      </c>
      <c r="AU118" s="17" t="s">
        <v>134</v>
      </c>
    </row>
    <row r="119" spans="1:65" s="2" customFormat="1" ht="16.5" customHeight="1">
      <c r="A119" s="34"/>
      <c r="B119" s="35"/>
      <c r="C119" s="173" t="s">
        <v>184</v>
      </c>
      <c r="D119" s="173" t="s">
        <v>128</v>
      </c>
      <c r="E119" s="174" t="s">
        <v>185</v>
      </c>
      <c r="F119" s="175" t="s">
        <v>186</v>
      </c>
      <c r="G119" s="176" t="s">
        <v>131</v>
      </c>
      <c r="H119" s="177">
        <v>7</v>
      </c>
      <c r="I119" s="178"/>
      <c r="J119" s="179">
        <f>ROUND(I119*H119,2)</f>
        <v>0</v>
      </c>
      <c r="K119" s="175" t="s">
        <v>132</v>
      </c>
      <c r="L119" s="39"/>
      <c r="M119" s="180" t="s">
        <v>21</v>
      </c>
      <c r="N119" s="181" t="s">
        <v>50</v>
      </c>
      <c r="O119" s="64"/>
      <c r="P119" s="182">
        <f>O119*H119</f>
        <v>0</v>
      </c>
      <c r="Q119" s="182">
        <v>0</v>
      </c>
      <c r="R119" s="182">
        <f>Q119*H119</f>
        <v>0</v>
      </c>
      <c r="S119" s="182">
        <v>0.115</v>
      </c>
      <c r="T119" s="183">
        <f>S119*H119</f>
        <v>0.80500000000000005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84" t="s">
        <v>133</v>
      </c>
      <c r="AT119" s="184" t="s">
        <v>128</v>
      </c>
      <c r="AU119" s="184" t="s">
        <v>134</v>
      </c>
      <c r="AY119" s="17" t="s">
        <v>124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7" t="s">
        <v>87</v>
      </c>
      <c r="BK119" s="185">
        <f>ROUND(I119*H119,2)</f>
        <v>0</v>
      </c>
      <c r="BL119" s="17" t="s">
        <v>133</v>
      </c>
      <c r="BM119" s="184" t="s">
        <v>187</v>
      </c>
    </row>
    <row r="120" spans="1:65" s="2" customFormat="1" ht="19.5">
      <c r="A120" s="34"/>
      <c r="B120" s="35"/>
      <c r="C120" s="36"/>
      <c r="D120" s="186" t="s">
        <v>136</v>
      </c>
      <c r="E120" s="36"/>
      <c r="F120" s="187" t="s">
        <v>188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136</v>
      </c>
      <c r="AU120" s="17" t="s">
        <v>134</v>
      </c>
    </row>
    <row r="121" spans="1:65" s="2" customFormat="1" ht="11.25">
      <c r="A121" s="34"/>
      <c r="B121" s="35"/>
      <c r="C121" s="36"/>
      <c r="D121" s="191" t="s">
        <v>138</v>
      </c>
      <c r="E121" s="36"/>
      <c r="F121" s="192" t="s">
        <v>189</v>
      </c>
      <c r="G121" s="36"/>
      <c r="H121" s="36"/>
      <c r="I121" s="188"/>
      <c r="J121" s="36"/>
      <c r="K121" s="36"/>
      <c r="L121" s="39"/>
      <c r="M121" s="189"/>
      <c r="N121" s="190"/>
      <c r="O121" s="64"/>
      <c r="P121" s="64"/>
      <c r="Q121" s="64"/>
      <c r="R121" s="64"/>
      <c r="S121" s="64"/>
      <c r="T121" s="65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138</v>
      </c>
      <c r="AU121" s="17" t="s">
        <v>134</v>
      </c>
    </row>
    <row r="122" spans="1:65" s="2" customFormat="1" ht="16.5" customHeight="1">
      <c r="A122" s="34"/>
      <c r="B122" s="35"/>
      <c r="C122" s="173" t="s">
        <v>190</v>
      </c>
      <c r="D122" s="173" t="s">
        <v>128</v>
      </c>
      <c r="E122" s="174" t="s">
        <v>191</v>
      </c>
      <c r="F122" s="175" t="s">
        <v>192</v>
      </c>
      <c r="G122" s="176" t="s">
        <v>193</v>
      </c>
      <c r="H122" s="177">
        <v>8</v>
      </c>
      <c r="I122" s="178"/>
      <c r="J122" s="179">
        <f>ROUND(I122*H122,2)</f>
        <v>0</v>
      </c>
      <c r="K122" s="175" t="s">
        <v>132</v>
      </c>
      <c r="L122" s="39"/>
      <c r="M122" s="180" t="s">
        <v>21</v>
      </c>
      <c r="N122" s="181" t="s">
        <v>50</v>
      </c>
      <c r="O122" s="64"/>
      <c r="P122" s="182">
        <f>O122*H122</f>
        <v>0</v>
      </c>
      <c r="Q122" s="182">
        <v>0</v>
      </c>
      <c r="R122" s="182">
        <f>Q122*H122</f>
        <v>0</v>
      </c>
      <c r="S122" s="182">
        <v>8.2000000000000003E-2</v>
      </c>
      <c r="T122" s="183">
        <f>S122*H122</f>
        <v>0.65600000000000003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4" t="s">
        <v>133</v>
      </c>
      <c r="AT122" s="184" t="s">
        <v>128</v>
      </c>
      <c r="AU122" s="184" t="s">
        <v>134</v>
      </c>
      <c r="AY122" s="17" t="s">
        <v>124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7" t="s">
        <v>87</v>
      </c>
      <c r="BK122" s="185">
        <f>ROUND(I122*H122,2)</f>
        <v>0</v>
      </c>
      <c r="BL122" s="17" t="s">
        <v>133</v>
      </c>
      <c r="BM122" s="184" t="s">
        <v>194</v>
      </c>
    </row>
    <row r="123" spans="1:65" s="2" customFormat="1" ht="19.5">
      <c r="A123" s="34"/>
      <c r="B123" s="35"/>
      <c r="C123" s="36"/>
      <c r="D123" s="186" t="s">
        <v>136</v>
      </c>
      <c r="E123" s="36"/>
      <c r="F123" s="187" t="s">
        <v>195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136</v>
      </c>
      <c r="AU123" s="17" t="s">
        <v>134</v>
      </c>
    </row>
    <row r="124" spans="1:65" s="2" customFormat="1" ht="11.25">
      <c r="A124" s="34"/>
      <c r="B124" s="35"/>
      <c r="C124" s="36"/>
      <c r="D124" s="191" t="s">
        <v>138</v>
      </c>
      <c r="E124" s="36"/>
      <c r="F124" s="192" t="s">
        <v>196</v>
      </c>
      <c r="G124" s="36"/>
      <c r="H124" s="36"/>
      <c r="I124" s="188"/>
      <c r="J124" s="36"/>
      <c r="K124" s="36"/>
      <c r="L124" s="39"/>
      <c r="M124" s="189"/>
      <c r="N124" s="190"/>
      <c r="O124" s="64"/>
      <c r="P124" s="64"/>
      <c r="Q124" s="64"/>
      <c r="R124" s="64"/>
      <c r="S124" s="64"/>
      <c r="T124" s="65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138</v>
      </c>
      <c r="AU124" s="17" t="s">
        <v>134</v>
      </c>
    </row>
    <row r="125" spans="1:65" s="2" customFormat="1" ht="16.5" customHeight="1">
      <c r="A125" s="34"/>
      <c r="B125" s="35"/>
      <c r="C125" s="173" t="s">
        <v>126</v>
      </c>
      <c r="D125" s="173" t="s">
        <v>128</v>
      </c>
      <c r="E125" s="174" t="s">
        <v>197</v>
      </c>
      <c r="F125" s="175" t="s">
        <v>198</v>
      </c>
      <c r="G125" s="176" t="s">
        <v>193</v>
      </c>
      <c r="H125" s="177">
        <v>10</v>
      </c>
      <c r="I125" s="178"/>
      <c r="J125" s="179">
        <f>ROUND(I125*H125,2)</f>
        <v>0</v>
      </c>
      <c r="K125" s="175" t="s">
        <v>132</v>
      </c>
      <c r="L125" s="39"/>
      <c r="M125" s="180" t="s">
        <v>21</v>
      </c>
      <c r="N125" s="181" t="s">
        <v>50</v>
      </c>
      <c r="O125" s="64"/>
      <c r="P125" s="182">
        <f>O125*H125</f>
        <v>0</v>
      </c>
      <c r="Q125" s="182">
        <v>0</v>
      </c>
      <c r="R125" s="182">
        <f>Q125*H125</f>
        <v>0</v>
      </c>
      <c r="S125" s="182">
        <v>4.0000000000000001E-3</v>
      </c>
      <c r="T125" s="183">
        <f>S125*H125</f>
        <v>0.04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4" t="s">
        <v>133</v>
      </c>
      <c r="AT125" s="184" t="s">
        <v>128</v>
      </c>
      <c r="AU125" s="184" t="s">
        <v>134</v>
      </c>
      <c r="AY125" s="17" t="s">
        <v>124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7" t="s">
        <v>87</v>
      </c>
      <c r="BK125" s="185">
        <f>ROUND(I125*H125,2)</f>
        <v>0</v>
      </c>
      <c r="BL125" s="17" t="s">
        <v>133</v>
      </c>
      <c r="BM125" s="184" t="s">
        <v>199</v>
      </c>
    </row>
    <row r="126" spans="1:65" s="2" customFormat="1" ht="19.5">
      <c r="A126" s="34"/>
      <c r="B126" s="35"/>
      <c r="C126" s="36"/>
      <c r="D126" s="186" t="s">
        <v>136</v>
      </c>
      <c r="E126" s="36"/>
      <c r="F126" s="187" t="s">
        <v>200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136</v>
      </c>
      <c r="AU126" s="17" t="s">
        <v>134</v>
      </c>
    </row>
    <row r="127" spans="1:65" s="2" customFormat="1" ht="11.25">
      <c r="A127" s="34"/>
      <c r="B127" s="35"/>
      <c r="C127" s="36"/>
      <c r="D127" s="191" t="s">
        <v>138</v>
      </c>
      <c r="E127" s="36"/>
      <c r="F127" s="192" t="s">
        <v>201</v>
      </c>
      <c r="G127" s="36"/>
      <c r="H127" s="36"/>
      <c r="I127" s="188"/>
      <c r="J127" s="36"/>
      <c r="K127" s="36"/>
      <c r="L127" s="39"/>
      <c r="M127" s="189"/>
      <c r="N127" s="190"/>
      <c r="O127" s="64"/>
      <c r="P127" s="64"/>
      <c r="Q127" s="64"/>
      <c r="R127" s="64"/>
      <c r="S127" s="64"/>
      <c r="T127" s="6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138</v>
      </c>
      <c r="AU127" s="17" t="s">
        <v>134</v>
      </c>
    </row>
    <row r="128" spans="1:65" s="2" customFormat="1" ht="16.5" customHeight="1">
      <c r="A128" s="34"/>
      <c r="B128" s="35"/>
      <c r="C128" s="173" t="s">
        <v>202</v>
      </c>
      <c r="D128" s="173" t="s">
        <v>128</v>
      </c>
      <c r="E128" s="174" t="s">
        <v>203</v>
      </c>
      <c r="F128" s="175" t="s">
        <v>204</v>
      </c>
      <c r="G128" s="176" t="s">
        <v>131</v>
      </c>
      <c r="H128" s="177">
        <v>4</v>
      </c>
      <c r="I128" s="178"/>
      <c r="J128" s="179">
        <f>ROUND(I128*H128,2)</f>
        <v>0</v>
      </c>
      <c r="K128" s="175" t="s">
        <v>132</v>
      </c>
      <c r="L128" s="39"/>
      <c r="M128" s="180" t="s">
        <v>21</v>
      </c>
      <c r="N128" s="181" t="s">
        <v>50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0.9</v>
      </c>
      <c r="T128" s="183">
        <f>S128*H128</f>
        <v>3.6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133</v>
      </c>
      <c r="AT128" s="184" t="s">
        <v>128</v>
      </c>
      <c r="AU128" s="184" t="s">
        <v>134</v>
      </c>
      <c r="AY128" s="17" t="s">
        <v>124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87</v>
      </c>
      <c r="BK128" s="185">
        <f>ROUND(I128*H128,2)</f>
        <v>0</v>
      </c>
      <c r="BL128" s="17" t="s">
        <v>133</v>
      </c>
      <c r="BM128" s="184" t="s">
        <v>205</v>
      </c>
    </row>
    <row r="129" spans="1:65" s="2" customFormat="1" ht="19.5">
      <c r="A129" s="34"/>
      <c r="B129" s="35"/>
      <c r="C129" s="36"/>
      <c r="D129" s="186" t="s">
        <v>136</v>
      </c>
      <c r="E129" s="36"/>
      <c r="F129" s="187" t="s">
        <v>206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136</v>
      </c>
      <c r="AU129" s="17" t="s">
        <v>134</v>
      </c>
    </row>
    <row r="130" spans="1:65" s="2" customFormat="1" ht="11.25">
      <c r="A130" s="34"/>
      <c r="B130" s="35"/>
      <c r="C130" s="36"/>
      <c r="D130" s="191" t="s">
        <v>138</v>
      </c>
      <c r="E130" s="36"/>
      <c r="F130" s="192" t="s">
        <v>207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138</v>
      </c>
      <c r="AU130" s="17" t="s">
        <v>134</v>
      </c>
    </row>
    <row r="131" spans="1:65" s="2" customFormat="1" ht="16.5" customHeight="1">
      <c r="A131" s="34"/>
      <c r="B131" s="35"/>
      <c r="C131" s="173" t="s">
        <v>208</v>
      </c>
      <c r="D131" s="173" t="s">
        <v>128</v>
      </c>
      <c r="E131" s="174" t="s">
        <v>209</v>
      </c>
      <c r="F131" s="175" t="s">
        <v>210</v>
      </c>
      <c r="G131" s="176" t="s">
        <v>131</v>
      </c>
      <c r="H131" s="177">
        <v>8</v>
      </c>
      <c r="I131" s="178"/>
      <c r="J131" s="179">
        <f>ROUND(I131*H131,2)</f>
        <v>0</v>
      </c>
      <c r="K131" s="175" t="s">
        <v>132</v>
      </c>
      <c r="L131" s="39"/>
      <c r="M131" s="180" t="s">
        <v>21</v>
      </c>
      <c r="N131" s="181" t="s">
        <v>50</v>
      </c>
      <c r="O131" s="64"/>
      <c r="P131" s="182">
        <f>O131*H131</f>
        <v>0</v>
      </c>
      <c r="Q131" s="182">
        <v>0</v>
      </c>
      <c r="R131" s="182">
        <f>Q131*H131</f>
        <v>0</v>
      </c>
      <c r="S131" s="182">
        <v>2.8000000000000001E-2</v>
      </c>
      <c r="T131" s="183">
        <f>S131*H131</f>
        <v>0.224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133</v>
      </c>
      <c r="AT131" s="184" t="s">
        <v>128</v>
      </c>
      <c r="AU131" s="184" t="s">
        <v>134</v>
      </c>
      <c r="AY131" s="17" t="s">
        <v>124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87</v>
      </c>
      <c r="BK131" s="185">
        <f>ROUND(I131*H131,2)</f>
        <v>0</v>
      </c>
      <c r="BL131" s="17" t="s">
        <v>133</v>
      </c>
      <c r="BM131" s="184" t="s">
        <v>211</v>
      </c>
    </row>
    <row r="132" spans="1:65" s="2" customFormat="1" ht="11.25">
      <c r="A132" s="34"/>
      <c r="B132" s="35"/>
      <c r="C132" s="36"/>
      <c r="D132" s="186" t="s">
        <v>136</v>
      </c>
      <c r="E132" s="36"/>
      <c r="F132" s="187" t="s">
        <v>212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136</v>
      </c>
      <c r="AU132" s="17" t="s">
        <v>134</v>
      </c>
    </row>
    <row r="133" spans="1:65" s="2" customFormat="1" ht="11.25">
      <c r="A133" s="34"/>
      <c r="B133" s="35"/>
      <c r="C133" s="36"/>
      <c r="D133" s="191" t="s">
        <v>138</v>
      </c>
      <c r="E133" s="36"/>
      <c r="F133" s="192" t="s">
        <v>213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138</v>
      </c>
      <c r="AU133" s="17" t="s">
        <v>134</v>
      </c>
    </row>
    <row r="134" spans="1:65" s="2" customFormat="1" ht="16.5" customHeight="1">
      <c r="A134" s="34"/>
      <c r="B134" s="35"/>
      <c r="C134" s="173" t="s">
        <v>214</v>
      </c>
      <c r="D134" s="173" t="s">
        <v>128</v>
      </c>
      <c r="E134" s="174" t="s">
        <v>215</v>
      </c>
      <c r="F134" s="175" t="s">
        <v>216</v>
      </c>
      <c r="G134" s="176" t="s">
        <v>217</v>
      </c>
      <c r="H134" s="177">
        <v>1</v>
      </c>
      <c r="I134" s="178"/>
      <c r="J134" s="179">
        <f>ROUND(I134*H134,2)</f>
        <v>0</v>
      </c>
      <c r="K134" s="175" t="s">
        <v>132</v>
      </c>
      <c r="L134" s="39"/>
      <c r="M134" s="180" t="s">
        <v>21</v>
      </c>
      <c r="N134" s="181" t="s">
        <v>50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2.6</v>
      </c>
      <c r="T134" s="183">
        <f>S134*H134</f>
        <v>2.6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133</v>
      </c>
      <c r="AT134" s="184" t="s">
        <v>128</v>
      </c>
      <c r="AU134" s="184" t="s">
        <v>134</v>
      </c>
      <c r="AY134" s="17" t="s">
        <v>124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87</v>
      </c>
      <c r="BK134" s="185">
        <f>ROUND(I134*H134,2)</f>
        <v>0</v>
      </c>
      <c r="BL134" s="17" t="s">
        <v>133</v>
      </c>
      <c r="BM134" s="184" t="s">
        <v>218</v>
      </c>
    </row>
    <row r="135" spans="1:65" s="2" customFormat="1" ht="11.25">
      <c r="A135" s="34"/>
      <c r="B135" s="35"/>
      <c r="C135" s="36"/>
      <c r="D135" s="186" t="s">
        <v>136</v>
      </c>
      <c r="E135" s="36"/>
      <c r="F135" s="187" t="s">
        <v>219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136</v>
      </c>
      <c r="AU135" s="17" t="s">
        <v>134</v>
      </c>
    </row>
    <row r="136" spans="1:65" s="2" customFormat="1" ht="11.25">
      <c r="A136" s="34"/>
      <c r="B136" s="35"/>
      <c r="C136" s="36"/>
      <c r="D136" s="191" t="s">
        <v>138</v>
      </c>
      <c r="E136" s="36"/>
      <c r="F136" s="192" t="s">
        <v>220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138</v>
      </c>
      <c r="AU136" s="17" t="s">
        <v>134</v>
      </c>
    </row>
    <row r="137" spans="1:65" s="2" customFormat="1" ht="16.5" customHeight="1">
      <c r="A137" s="34"/>
      <c r="B137" s="35"/>
      <c r="C137" s="173" t="s">
        <v>8</v>
      </c>
      <c r="D137" s="173" t="s">
        <v>128</v>
      </c>
      <c r="E137" s="174" t="s">
        <v>221</v>
      </c>
      <c r="F137" s="175" t="s">
        <v>222</v>
      </c>
      <c r="G137" s="176" t="s">
        <v>217</v>
      </c>
      <c r="H137" s="177">
        <v>2.4</v>
      </c>
      <c r="I137" s="178"/>
      <c r="J137" s="179">
        <f>ROUND(I137*H137,2)</f>
        <v>0</v>
      </c>
      <c r="K137" s="175" t="s">
        <v>132</v>
      </c>
      <c r="L137" s="39"/>
      <c r="M137" s="180" t="s">
        <v>21</v>
      </c>
      <c r="N137" s="181" t="s">
        <v>50</v>
      </c>
      <c r="O137" s="64"/>
      <c r="P137" s="182">
        <f>O137*H137</f>
        <v>0</v>
      </c>
      <c r="Q137" s="182">
        <v>0</v>
      </c>
      <c r="R137" s="182">
        <f>Q137*H137</f>
        <v>0</v>
      </c>
      <c r="S137" s="182">
        <v>2.2000000000000002</v>
      </c>
      <c r="T137" s="183">
        <f>S137*H137</f>
        <v>5.28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4" t="s">
        <v>133</v>
      </c>
      <c r="AT137" s="184" t="s">
        <v>128</v>
      </c>
      <c r="AU137" s="184" t="s">
        <v>134</v>
      </c>
      <c r="AY137" s="17" t="s">
        <v>124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7" t="s">
        <v>87</v>
      </c>
      <c r="BK137" s="185">
        <f>ROUND(I137*H137,2)</f>
        <v>0</v>
      </c>
      <c r="BL137" s="17" t="s">
        <v>133</v>
      </c>
      <c r="BM137" s="184" t="s">
        <v>223</v>
      </c>
    </row>
    <row r="138" spans="1:65" s="2" customFormat="1" ht="11.25">
      <c r="A138" s="34"/>
      <c r="B138" s="35"/>
      <c r="C138" s="36"/>
      <c r="D138" s="186" t="s">
        <v>136</v>
      </c>
      <c r="E138" s="36"/>
      <c r="F138" s="187" t="s">
        <v>224</v>
      </c>
      <c r="G138" s="36"/>
      <c r="H138" s="36"/>
      <c r="I138" s="188"/>
      <c r="J138" s="36"/>
      <c r="K138" s="36"/>
      <c r="L138" s="39"/>
      <c r="M138" s="189"/>
      <c r="N138" s="190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136</v>
      </c>
      <c r="AU138" s="17" t="s">
        <v>134</v>
      </c>
    </row>
    <row r="139" spans="1:65" s="2" customFormat="1" ht="11.25">
      <c r="A139" s="34"/>
      <c r="B139" s="35"/>
      <c r="C139" s="36"/>
      <c r="D139" s="191" t="s">
        <v>138</v>
      </c>
      <c r="E139" s="36"/>
      <c r="F139" s="192" t="s">
        <v>225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138</v>
      </c>
      <c r="AU139" s="17" t="s">
        <v>134</v>
      </c>
    </row>
    <row r="140" spans="1:65" s="13" customFormat="1" ht="11.25">
      <c r="B140" s="193"/>
      <c r="C140" s="194"/>
      <c r="D140" s="186" t="s">
        <v>146</v>
      </c>
      <c r="E140" s="195" t="s">
        <v>21</v>
      </c>
      <c r="F140" s="196" t="s">
        <v>226</v>
      </c>
      <c r="G140" s="194"/>
      <c r="H140" s="197">
        <v>2.4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146</v>
      </c>
      <c r="AU140" s="203" t="s">
        <v>134</v>
      </c>
      <c r="AV140" s="13" t="s">
        <v>89</v>
      </c>
      <c r="AW140" s="13" t="s">
        <v>38</v>
      </c>
      <c r="AX140" s="13" t="s">
        <v>87</v>
      </c>
      <c r="AY140" s="203" t="s">
        <v>124</v>
      </c>
    </row>
    <row r="141" spans="1:65" s="2" customFormat="1" ht="16.5" customHeight="1">
      <c r="A141" s="34"/>
      <c r="B141" s="35"/>
      <c r="C141" s="173" t="s">
        <v>227</v>
      </c>
      <c r="D141" s="173" t="s">
        <v>128</v>
      </c>
      <c r="E141" s="174" t="s">
        <v>228</v>
      </c>
      <c r="F141" s="175" t="s">
        <v>229</v>
      </c>
      <c r="G141" s="176" t="s">
        <v>230</v>
      </c>
      <c r="H141" s="177">
        <v>2108.7199999999998</v>
      </c>
      <c r="I141" s="178"/>
      <c r="J141" s="179">
        <f>ROUND(I141*H141,2)</f>
        <v>0</v>
      </c>
      <c r="K141" s="175" t="s">
        <v>132</v>
      </c>
      <c r="L141" s="39"/>
      <c r="M141" s="180" t="s">
        <v>21</v>
      </c>
      <c r="N141" s="181" t="s">
        <v>50</v>
      </c>
      <c r="O141" s="64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4" t="s">
        <v>133</v>
      </c>
      <c r="AT141" s="184" t="s">
        <v>128</v>
      </c>
      <c r="AU141" s="184" t="s">
        <v>134</v>
      </c>
      <c r="AY141" s="17" t="s">
        <v>124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7" t="s">
        <v>87</v>
      </c>
      <c r="BK141" s="185">
        <f>ROUND(I141*H141,2)</f>
        <v>0</v>
      </c>
      <c r="BL141" s="17" t="s">
        <v>133</v>
      </c>
      <c r="BM141" s="184" t="s">
        <v>231</v>
      </c>
    </row>
    <row r="142" spans="1:65" s="2" customFormat="1" ht="11.25">
      <c r="A142" s="34"/>
      <c r="B142" s="35"/>
      <c r="C142" s="36"/>
      <c r="D142" s="186" t="s">
        <v>136</v>
      </c>
      <c r="E142" s="36"/>
      <c r="F142" s="187" t="s">
        <v>232</v>
      </c>
      <c r="G142" s="36"/>
      <c r="H142" s="36"/>
      <c r="I142" s="188"/>
      <c r="J142" s="36"/>
      <c r="K142" s="36"/>
      <c r="L142" s="39"/>
      <c r="M142" s="189"/>
      <c r="N142" s="190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136</v>
      </c>
      <c r="AU142" s="17" t="s">
        <v>134</v>
      </c>
    </row>
    <row r="143" spans="1:65" s="2" customFormat="1" ht="11.25">
      <c r="A143" s="34"/>
      <c r="B143" s="35"/>
      <c r="C143" s="36"/>
      <c r="D143" s="191" t="s">
        <v>138</v>
      </c>
      <c r="E143" s="36"/>
      <c r="F143" s="192" t="s">
        <v>233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138</v>
      </c>
      <c r="AU143" s="17" t="s">
        <v>134</v>
      </c>
    </row>
    <row r="144" spans="1:65" s="2" customFormat="1" ht="16.5" customHeight="1">
      <c r="A144" s="34"/>
      <c r="B144" s="35"/>
      <c r="C144" s="173" t="s">
        <v>234</v>
      </c>
      <c r="D144" s="173" t="s">
        <v>128</v>
      </c>
      <c r="E144" s="174" t="s">
        <v>235</v>
      </c>
      <c r="F144" s="175" t="s">
        <v>236</v>
      </c>
      <c r="G144" s="176" t="s">
        <v>230</v>
      </c>
      <c r="H144" s="177">
        <v>19022.580000000002</v>
      </c>
      <c r="I144" s="178"/>
      <c r="J144" s="179">
        <f>ROUND(I144*H144,2)</f>
        <v>0</v>
      </c>
      <c r="K144" s="175" t="s">
        <v>132</v>
      </c>
      <c r="L144" s="39"/>
      <c r="M144" s="180" t="s">
        <v>21</v>
      </c>
      <c r="N144" s="181" t="s">
        <v>50</v>
      </c>
      <c r="O144" s="64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4" t="s">
        <v>133</v>
      </c>
      <c r="AT144" s="184" t="s">
        <v>128</v>
      </c>
      <c r="AU144" s="184" t="s">
        <v>134</v>
      </c>
      <c r="AY144" s="17" t="s">
        <v>124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7" t="s">
        <v>87</v>
      </c>
      <c r="BK144" s="185">
        <f>ROUND(I144*H144,2)</f>
        <v>0</v>
      </c>
      <c r="BL144" s="17" t="s">
        <v>133</v>
      </c>
      <c r="BM144" s="184" t="s">
        <v>237</v>
      </c>
    </row>
    <row r="145" spans="1:65" s="2" customFormat="1" ht="11.25">
      <c r="A145" s="34"/>
      <c r="B145" s="35"/>
      <c r="C145" s="36"/>
      <c r="D145" s="186" t="s">
        <v>136</v>
      </c>
      <c r="E145" s="36"/>
      <c r="F145" s="187" t="s">
        <v>238</v>
      </c>
      <c r="G145" s="36"/>
      <c r="H145" s="36"/>
      <c r="I145" s="188"/>
      <c r="J145" s="36"/>
      <c r="K145" s="36"/>
      <c r="L145" s="39"/>
      <c r="M145" s="189"/>
      <c r="N145" s="190"/>
      <c r="O145" s="64"/>
      <c r="P145" s="64"/>
      <c r="Q145" s="64"/>
      <c r="R145" s="64"/>
      <c r="S145" s="64"/>
      <c r="T145" s="65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136</v>
      </c>
      <c r="AU145" s="17" t="s">
        <v>134</v>
      </c>
    </row>
    <row r="146" spans="1:65" s="2" customFormat="1" ht="11.25">
      <c r="A146" s="34"/>
      <c r="B146" s="35"/>
      <c r="C146" s="36"/>
      <c r="D146" s="191" t="s">
        <v>138</v>
      </c>
      <c r="E146" s="36"/>
      <c r="F146" s="192" t="s">
        <v>239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138</v>
      </c>
      <c r="AU146" s="17" t="s">
        <v>134</v>
      </c>
    </row>
    <row r="147" spans="1:65" s="13" customFormat="1" ht="11.25">
      <c r="B147" s="193"/>
      <c r="C147" s="194"/>
      <c r="D147" s="186" t="s">
        <v>146</v>
      </c>
      <c r="E147" s="195" t="s">
        <v>21</v>
      </c>
      <c r="F147" s="196" t="s">
        <v>240</v>
      </c>
      <c r="G147" s="194"/>
      <c r="H147" s="197">
        <v>19022.580000000002</v>
      </c>
      <c r="I147" s="198"/>
      <c r="J147" s="194"/>
      <c r="K147" s="194"/>
      <c r="L147" s="199"/>
      <c r="M147" s="200"/>
      <c r="N147" s="201"/>
      <c r="O147" s="201"/>
      <c r="P147" s="201"/>
      <c r="Q147" s="201"/>
      <c r="R147" s="201"/>
      <c r="S147" s="201"/>
      <c r="T147" s="202"/>
      <c r="AT147" s="203" t="s">
        <v>146</v>
      </c>
      <c r="AU147" s="203" t="s">
        <v>134</v>
      </c>
      <c r="AV147" s="13" t="s">
        <v>89</v>
      </c>
      <c r="AW147" s="13" t="s">
        <v>38</v>
      </c>
      <c r="AX147" s="13" t="s">
        <v>87</v>
      </c>
      <c r="AY147" s="203" t="s">
        <v>124</v>
      </c>
    </row>
    <row r="148" spans="1:65" s="2" customFormat="1" ht="24.2" customHeight="1">
      <c r="A148" s="34"/>
      <c r="B148" s="35"/>
      <c r="C148" s="173" t="s">
        <v>241</v>
      </c>
      <c r="D148" s="173" t="s">
        <v>128</v>
      </c>
      <c r="E148" s="174" t="s">
        <v>242</v>
      </c>
      <c r="F148" s="175" t="s">
        <v>243</v>
      </c>
      <c r="G148" s="176" t="s">
        <v>230</v>
      </c>
      <c r="H148" s="177">
        <v>443.38</v>
      </c>
      <c r="I148" s="178"/>
      <c r="J148" s="179">
        <f>ROUND(I148*H148,2)</f>
        <v>0</v>
      </c>
      <c r="K148" s="175" t="s">
        <v>132</v>
      </c>
      <c r="L148" s="39"/>
      <c r="M148" s="180" t="s">
        <v>21</v>
      </c>
      <c r="N148" s="181" t="s">
        <v>50</v>
      </c>
      <c r="O148" s="64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133</v>
      </c>
      <c r="AT148" s="184" t="s">
        <v>128</v>
      </c>
      <c r="AU148" s="184" t="s">
        <v>134</v>
      </c>
      <c r="AY148" s="17" t="s">
        <v>124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87</v>
      </c>
      <c r="BK148" s="185">
        <f>ROUND(I148*H148,2)</f>
        <v>0</v>
      </c>
      <c r="BL148" s="17" t="s">
        <v>133</v>
      </c>
      <c r="BM148" s="184" t="s">
        <v>244</v>
      </c>
    </row>
    <row r="149" spans="1:65" s="2" customFormat="1" ht="19.5">
      <c r="A149" s="34"/>
      <c r="B149" s="35"/>
      <c r="C149" s="36"/>
      <c r="D149" s="186" t="s">
        <v>136</v>
      </c>
      <c r="E149" s="36"/>
      <c r="F149" s="187" t="s">
        <v>245</v>
      </c>
      <c r="G149" s="36"/>
      <c r="H149" s="36"/>
      <c r="I149" s="188"/>
      <c r="J149" s="36"/>
      <c r="K149" s="36"/>
      <c r="L149" s="39"/>
      <c r="M149" s="189"/>
      <c r="N149" s="19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136</v>
      </c>
      <c r="AU149" s="17" t="s">
        <v>134</v>
      </c>
    </row>
    <row r="150" spans="1:65" s="2" customFormat="1" ht="11.25">
      <c r="A150" s="34"/>
      <c r="B150" s="35"/>
      <c r="C150" s="36"/>
      <c r="D150" s="191" t="s">
        <v>138</v>
      </c>
      <c r="E150" s="36"/>
      <c r="F150" s="192" t="s">
        <v>246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138</v>
      </c>
      <c r="AU150" s="17" t="s">
        <v>134</v>
      </c>
    </row>
    <row r="151" spans="1:65" s="2" customFormat="1" ht="24.2" customHeight="1">
      <c r="A151" s="34"/>
      <c r="B151" s="35"/>
      <c r="C151" s="173" t="s">
        <v>247</v>
      </c>
      <c r="D151" s="173" t="s">
        <v>128</v>
      </c>
      <c r="E151" s="174" t="s">
        <v>248</v>
      </c>
      <c r="F151" s="175" t="s">
        <v>249</v>
      </c>
      <c r="G151" s="176" t="s">
        <v>230</v>
      </c>
      <c r="H151" s="177">
        <v>1195.26</v>
      </c>
      <c r="I151" s="178"/>
      <c r="J151" s="179">
        <f>ROUND(I151*H151,2)</f>
        <v>0</v>
      </c>
      <c r="K151" s="175" t="s">
        <v>132</v>
      </c>
      <c r="L151" s="39"/>
      <c r="M151" s="180" t="s">
        <v>21</v>
      </c>
      <c r="N151" s="181" t="s">
        <v>50</v>
      </c>
      <c r="O151" s="64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4" t="s">
        <v>133</v>
      </c>
      <c r="AT151" s="184" t="s">
        <v>128</v>
      </c>
      <c r="AU151" s="184" t="s">
        <v>134</v>
      </c>
      <c r="AY151" s="17" t="s">
        <v>124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87</v>
      </c>
      <c r="BK151" s="185">
        <f>ROUND(I151*H151,2)</f>
        <v>0</v>
      </c>
      <c r="BL151" s="17" t="s">
        <v>133</v>
      </c>
      <c r="BM151" s="184" t="s">
        <v>250</v>
      </c>
    </row>
    <row r="152" spans="1:65" s="2" customFormat="1" ht="19.5">
      <c r="A152" s="34"/>
      <c r="B152" s="35"/>
      <c r="C152" s="36"/>
      <c r="D152" s="186" t="s">
        <v>136</v>
      </c>
      <c r="E152" s="36"/>
      <c r="F152" s="187" t="s">
        <v>249</v>
      </c>
      <c r="G152" s="36"/>
      <c r="H152" s="36"/>
      <c r="I152" s="188"/>
      <c r="J152" s="36"/>
      <c r="K152" s="36"/>
      <c r="L152" s="39"/>
      <c r="M152" s="189"/>
      <c r="N152" s="190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136</v>
      </c>
      <c r="AU152" s="17" t="s">
        <v>134</v>
      </c>
    </row>
    <row r="153" spans="1:65" s="2" customFormat="1" ht="11.25">
      <c r="A153" s="34"/>
      <c r="B153" s="35"/>
      <c r="C153" s="36"/>
      <c r="D153" s="191" t="s">
        <v>138</v>
      </c>
      <c r="E153" s="36"/>
      <c r="F153" s="192" t="s">
        <v>251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138</v>
      </c>
      <c r="AU153" s="17" t="s">
        <v>134</v>
      </c>
    </row>
    <row r="154" spans="1:65" s="2" customFormat="1" ht="24.2" customHeight="1">
      <c r="A154" s="34"/>
      <c r="B154" s="35"/>
      <c r="C154" s="173" t="s">
        <v>252</v>
      </c>
      <c r="D154" s="173" t="s">
        <v>128</v>
      </c>
      <c r="E154" s="174" t="s">
        <v>253</v>
      </c>
      <c r="F154" s="175" t="s">
        <v>254</v>
      </c>
      <c r="G154" s="176" t="s">
        <v>230</v>
      </c>
      <c r="H154" s="177">
        <v>474.98</v>
      </c>
      <c r="I154" s="178"/>
      <c r="J154" s="179">
        <f>ROUND(I154*H154,2)</f>
        <v>0</v>
      </c>
      <c r="K154" s="175" t="s">
        <v>132</v>
      </c>
      <c r="L154" s="39"/>
      <c r="M154" s="180" t="s">
        <v>21</v>
      </c>
      <c r="N154" s="181" t="s">
        <v>50</v>
      </c>
      <c r="O154" s="64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4" t="s">
        <v>133</v>
      </c>
      <c r="AT154" s="184" t="s">
        <v>128</v>
      </c>
      <c r="AU154" s="184" t="s">
        <v>134</v>
      </c>
      <c r="AY154" s="17" t="s">
        <v>124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7" t="s">
        <v>87</v>
      </c>
      <c r="BK154" s="185">
        <f>ROUND(I154*H154,2)</f>
        <v>0</v>
      </c>
      <c r="BL154" s="17" t="s">
        <v>133</v>
      </c>
      <c r="BM154" s="184" t="s">
        <v>255</v>
      </c>
    </row>
    <row r="155" spans="1:65" s="2" customFormat="1" ht="19.5">
      <c r="A155" s="34"/>
      <c r="B155" s="35"/>
      <c r="C155" s="36"/>
      <c r="D155" s="186" t="s">
        <v>136</v>
      </c>
      <c r="E155" s="36"/>
      <c r="F155" s="187" t="s">
        <v>254</v>
      </c>
      <c r="G155" s="36"/>
      <c r="H155" s="36"/>
      <c r="I155" s="188"/>
      <c r="J155" s="36"/>
      <c r="K155" s="36"/>
      <c r="L155" s="39"/>
      <c r="M155" s="189"/>
      <c r="N155" s="190"/>
      <c r="O155" s="64"/>
      <c r="P155" s="64"/>
      <c r="Q155" s="64"/>
      <c r="R155" s="64"/>
      <c r="S155" s="64"/>
      <c r="T155" s="6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136</v>
      </c>
      <c r="AU155" s="17" t="s">
        <v>134</v>
      </c>
    </row>
    <row r="156" spans="1:65" s="2" customFormat="1" ht="11.25">
      <c r="A156" s="34"/>
      <c r="B156" s="35"/>
      <c r="C156" s="36"/>
      <c r="D156" s="191" t="s">
        <v>138</v>
      </c>
      <c r="E156" s="36"/>
      <c r="F156" s="192" t="s">
        <v>256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138</v>
      </c>
      <c r="AU156" s="17" t="s">
        <v>134</v>
      </c>
    </row>
    <row r="157" spans="1:65" s="12" customFormat="1" ht="20.85" customHeight="1">
      <c r="B157" s="157"/>
      <c r="C157" s="158"/>
      <c r="D157" s="159" t="s">
        <v>78</v>
      </c>
      <c r="E157" s="171" t="s">
        <v>208</v>
      </c>
      <c r="F157" s="171" t="s">
        <v>257</v>
      </c>
      <c r="G157" s="158"/>
      <c r="H157" s="158"/>
      <c r="I157" s="161"/>
      <c r="J157" s="172">
        <f>BK157</f>
        <v>0</v>
      </c>
      <c r="K157" s="158"/>
      <c r="L157" s="163"/>
      <c r="M157" s="164"/>
      <c r="N157" s="165"/>
      <c r="O157" s="165"/>
      <c r="P157" s="166">
        <f>SUM(P158:P237)</f>
        <v>0</v>
      </c>
      <c r="Q157" s="165"/>
      <c r="R157" s="166">
        <f>SUM(R158:R237)</f>
        <v>490.71092000000004</v>
      </c>
      <c r="S157" s="165"/>
      <c r="T157" s="167">
        <f>SUM(T158:T237)</f>
        <v>0</v>
      </c>
      <c r="AR157" s="168" t="s">
        <v>87</v>
      </c>
      <c r="AT157" s="169" t="s">
        <v>78</v>
      </c>
      <c r="AU157" s="169" t="s">
        <v>89</v>
      </c>
      <c r="AY157" s="168" t="s">
        <v>124</v>
      </c>
      <c r="BK157" s="170">
        <f>SUM(BK158:BK237)</f>
        <v>0</v>
      </c>
    </row>
    <row r="158" spans="1:65" s="2" customFormat="1" ht="16.5" customHeight="1">
      <c r="A158" s="34"/>
      <c r="B158" s="35"/>
      <c r="C158" s="173" t="s">
        <v>7</v>
      </c>
      <c r="D158" s="173" t="s">
        <v>128</v>
      </c>
      <c r="E158" s="174" t="s">
        <v>258</v>
      </c>
      <c r="F158" s="175" t="s">
        <v>259</v>
      </c>
      <c r="G158" s="176" t="s">
        <v>142</v>
      </c>
      <c r="H158" s="177">
        <v>938</v>
      </c>
      <c r="I158" s="178"/>
      <c r="J158" s="179">
        <f>ROUND(I158*H158,2)</f>
        <v>0</v>
      </c>
      <c r="K158" s="175" t="s">
        <v>132</v>
      </c>
      <c r="L158" s="39"/>
      <c r="M158" s="180" t="s">
        <v>21</v>
      </c>
      <c r="N158" s="181" t="s">
        <v>50</v>
      </c>
      <c r="O158" s="64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4" t="s">
        <v>133</v>
      </c>
      <c r="AT158" s="184" t="s">
        <v>128</v>
      </c>
      <c r="AU158" s="184" t="s">
        <v>134</v>
      </c>
      <c r="AY158" s="17" t="s">
        <v>124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7" t="s">
        <v>87</v>
      </c>
      <c r="BK158" s="185">
        <f>ROUND(I158*H158,2)</f>
        <v>0</v>
      </c>
      <c r="BL158" s="17" t="s">
        <v>133</v>
      </c>
      <c r="BM158" s="184" t="s">
        <v>260</v>
      </c>
    </row>
    <row r="159" spans="1:65" s="2" customFormat="1" ht="11.25">
      <c r="A159" s="34"/>
      <c r="B159" s="35"/>
      <c r="C159" s="36"/>
      <c r="D159" s="186" t="s">
        <v>136</v>
      </c>
      <c r="E159" s="36"/>
      <c r="F159" s="187" t="s">
        <v>261</v>
      </c>
      <c r="G159" s="36"/>
      <c r="H159" s="36"/>
      <c r="I159" s="188"/>
      <c r="J159" s="36"/>
      <c r="K159" s="36"/>
      <c r="L159" s="39"/>
      <c r="M159" s="189"/>
      <c r="N159" s="190"/>
      <c r="O159" s="64"/>
      <c r="P159" s="64"/>
      <c r="Q159" s="64"/>
      <c r="R159" s="64"/>
      <c r="S159" s="64"/>
      <c r="T159" s="65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136</v>
      </c>
      <c r="AU159" s="17" t="s">
        <v>134</v>
      </c>
    </row>
    <row r="160" spans="1:65" s="2" customFormat="1" ht="11.25">
      <c r="A160" s="34"/>
      <c r="B160" s="35"/>
      <c r="C160" s="36"/>
      <c r="D160" s="191" t="s">
        <v>138</v>
      </c>
      <c r="E160" s="36"/>
      <c r="F160" s="192" t="s">
        <v>262</v>
      </c>
      <c r="G160" s="36"/>
      <c r="H160" s="36"/>
      <c r="I160" s="188"/>
      <c r="J160" s="36"/>
      <c r="K160" s="36"/>
      <c r="L160" s="39"/>
      <c r="M160" s="189"/>
      <c r="N160" s="190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138</v>
      </c>
      <c r="AU160" s="17" t="s">
        <v>134</v>
      </c>
    </row>
    <row r="161" spans="1:65" s="2" customFormat="1" ht="19.5">
      <c r="A161" s="34"/>
      <c r="B161" s="35"/>
      <c r="C161" s="36"/>
      <c r="D161" s="186" t="s">
        <v>263</v>
      </c>
      <c r="E161" s="36"/>
      <c r="F161" s="204" t="s">
        <v>264</v>
      </c>
      <c r="G161" s="36"/>
      <c r="H161" s="36"/>
      <c r="I161" s="188"/>
      <c r="J161" s="36"/>
      <c r="K161" s="36"/>
      <c r="L161" s="39"/>
      <c r="M161" s="189"/>
      <c r="N161" s="190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263</v>
      </c>
      <c r="AU161" s="17" t="s">
        <v>134</v>
      </c>
    </row>
    <row r="162" spans="1:65" s="2" customFormat="1" ht="21.75" customHeight="1">
      <c r="A162" s="34"/>
      <c r="B162" s="35"/>
      <c r="C162" s="173" t="s">
        <v>265</v>
      </c>
      <c r="D162" s="173" t="s">
        <v>128</v>
      </c>
      <c r="E162" s="174" t="s">
        <v>266</v>
      </c>
      <c r="F162" s="175" t="s">
        <v>267</v>
      </c>
      <c r="G162" s="176" t="s">
        <v>217</v>
      </c>
      <c r="H162" s="177">
        <v>127.8</v>
      </c>
      <c r="I162" s="178"/>
      <c r="J162" s="179">
        <f>ROUND(I162*H162,2)</f>
        <v>0</v>
      </c>
      <c r="K162" s="175" t="s">
        <v>132</v>
      </c>
      <c r="L162" s="39"/>
      <c r="M162" s="180" t="s">
        <v>21</v>
      </c>
      <c r="N162" s="181" t="s">
        <v>50</v>
      </c>
      <c r="O162" s="64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4" t="s">
        <v>133</v>
      </c>
      <c r="AT162" s="184" t="s">
        <v>128</v>
      </c>
      <c r="AU162" s="184" t="s">
        <v>134</v>
      </c>
      <c r="AY162" s="17" t="s">
        <v>124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7" t="s">
        <v>87</v>
      </c>
      <c r="BK162" s="185">
        <f>ROUND(I162*H162,2)</f>
        <v>0</v>
      </c>
      <c r="BL162" s="17" t="s">
        <v>133</v>
      </c>
      <c r="BM162" s="184" t="s">
        <v>268</v>
      </c>
    </row>
    <row r="163" spans="1:65" s="2" customFormat="1" ht="19.5">
      <c r="A163" s="34"/>
      <c r="B163" s="35"/>
      <c r="C163" s="36"/>
      <c r="D163" s="186" t="s">
        <v>136</v>
      </c>
      <c r="E163" s="36"/>
      <c r="F163" s="187" t="s">
        <v>269</v>
      </c>
      <c r="G163" s="36"/>
      <c r="H163" s="36"/>
      <c r="I163" s="188"/>
      <c r="J163" s="36"/>
      <c r="K163" s="36"/>
      <c r="L163" s="39"/>
      <c r="M163" s="189"/>
      <c r="N163" s="190"/>
      <c r="O163" s="64"/>
      <c r="P163" s="64"/>
      <c r="Q163" s="64"/>
      <c r="R163" s="64"/>
      <c r="S163" s="64"/>
      <c r="T163" s="65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136</v>
      </c>
      <c r="AU163" s="17" t="s">
        <v>134</v>
      </c>
    </row>
    <row r="164" spans="1:65" s="2" customFormat="1" ht="11.25">
      <c r="A164" s="34"/>
      <c r="B164" s="35"/>
      <c r="C164" s="36"/>
      <c r="D164" s="191" t="s">
        <v>138</v>
      </c>
      <c r="E164" s="36"/>
      <c r="F164" s="192" t="s">
        <v>270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138</v>
      </c>
      <c r="AU164" s="17" t="s">
        <v>134</v>
      </c>
    </row>
    <row r="165" spans="1:65" s="13" customFormat="1" ht="11.25">
      <c r="B165" s="193"/>
      <c r="C165" s="194"/>
      <c r="D165" s="186" t="s">
        <v>146</v>
      </c>
      <c r="E165" s="195" t="s">
        <v>21</v>
      </c>
      <c r="F165" s="196" t="s">
        <v>271</v>
      </c>
      <c r="G165" s="194"/>
      <c r="H165" s="197">
        <v>62</v>
      </c>
      <c r="I165" s="198"/>
      <c r="J165" s="194"/>
      <c r="K165" s="194"/>
      <c r="L165" s="199"/>
      <c r="M165" s="200"/>
      <c r="N165" s="201"/>
      <c r="O165" s="201"/>
      <c r="P165" s="201"/>
      <c r="Q165" s="201"/>
      <c r="R165" s="201"/>
      <c r="S165" s="201"/>
      <c r="T165" s="202"/>
      <c r="AT165" s="203" t="s">
        <v>146</v>
      </c>
      <c r="AU165" s="203" t="s">
        <v>134</v>
      </c>
      <c r="AV165" s="13" t="s">
        <v>89</v>
      </c>
      <c r="AW165" s="13" t="s">
        <v>38</v>
      </c>
      <c r="AX165" s="13" t="s">
        <v>79</v>
      </c>
      <c r="AY165" s="203" t="s">
        <v>124</v>
      </c>
    </row>
    <row r="166" spans="1:65" s="13" customFormat="1" ht="11.25">
      <c r="B166" s="193"/>
      <c r="C166" s="194"/>
      <c r="D166" s="186" t="s">
        <v>146</v>
      </c>
      <c r="E166" s="195" t="s">
        <v>21</v>
      </c>
      <c r="F166" s="196" t="s">
        <v>272</v>
      </c>
      <c r="G166" s="194"/>
      <c r="H166" s="197">
        <v>65.8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146</v>
      </c>
      <c r="AU166" s="203" t="s">
        <v>134</v>
      </c>
      <c r="AV166" s="13" t="s">
        <v>89</v>
      </c>
      <c r="AW166" s="13" t="s">
        <v>38</v>
      </c>
      <c r="AX166" s="13" t="s">
        <v>79</v>
      </c>
      <c r="AY166" s="203" t="s">
        <v>124</v>
      </c>
    </row>
    <row r="167" spans="1:65" s="14" customFormat="1" ht="11.25">
      <c r="B167" s="205"/>
      <c r="C167" s="206"/>
      <c r="D167" s="186" t="s">
        <v>146</v>
      </c>
      <c r="E167" s="207" t="s">
        <v>21</v>
      </c>
      <c r="F167" s="208" t="s">
        <v>273</v>
      </c>
      <c r="G167" s="206"/>
      <c r="H167" s="209">
        <v>127.8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146</v>
      </c>
      <c r="AU167" s="215" t="s">
        <v>134</v>
      </c>
      <c r="AV167" s="14" t="s">
        <v>133</v>
      </c>
      <c r="AW167" s="14" t="s">
        <v>38</v>
      </c>
      <c r="AX167" s="14" t="s">
        <v>87</v>
      </c>
      <c r="AY167" s="215" t="s">
        <v>124</v>
      </c>
    </row>
    <row r="168" spans="1:65" s="2" customFormat="1" ht="21.75" customHeight="1">
      <c r="A168" s="34"/>
      <c r="B168" s="35"/>
      <c r="C168" s="173" t="s">
        <v>274</v>
      </c>
      <c r="D168" s="173" t="s">
        <v>128</v>
      </c>
      <c r="E168" s="174" t="s">
        <v>275</v>
      </c>
      <c r="F168" s="175" t="s">
        <v>276</v>
      </c>
      <c r="G168" s="176" t="s">
        <v>217</v>
      </c>
      <c r="H168" s="177">
        <v>109.2</v>
      </c>
      <c r="I168" s="178"/>
      <c r="J168" s="179">
        <f>ROUND(I168*H168,2)</f>
        <v>0</v>
      </c>
      <c r="K168" s="175" t="s">
        <v>132</v>
      </c>
      <c r="L168" s="39"/>
      <c r="M168" s="180" t="s">
        <v>21</v>
      </c>
      <c r="N168" s="181" t="s">
        <v>50</v>
      </c>
      <c r="O168" s="64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4" t="s">
        <v>133</v>
      </c>
      <c r="AT168" s="184" t="s">
        <v>128</v>
      </c>
      <c r="AU168" s="184" t="s">
        <v>134</v>
      </c>
      <c r="AY168" s="17" t="s">
        <v>124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7" t="s">
        <v>87</v>
      </c>
      <c r="BK168" s="185">
        <f>ROUND(I168*H168,2)</f>
        <v>0</v>
      </c>
      <c r="BL168" s="17" t="s">
        <v>133</v>
      </c>
      <c r="BM168" s="184" t="s">
        <v>277</v>
      </c>
    </row>
    <row r="169" spans="1:65" s="2" customFormat="1" ht="19.5">
      <c r="A169" s="34"/>
      <c r="B169" s="35"/>
      <c r="C169" s="36"/>
      <c r="D169" s="186" t="s">
        <v>136</v>
      </c>
      <c r="E169" s="36"/>
      <c r="F169" s="187" t="s">
        <v>278</v>
      </c>
      <c r="G169" s="36"/>
      <c r="H169" s="36"/>
      <c r="I169" s="188"/>
      <c r="J169" s="36"/>
      <c r="K169" s="36"/>
      <c r="L169" s="39"/>
      <c r="M169" s="189"/>
      <c r="N169" s="190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136</v>
      </c>
      <c r="AU169" s="17" t="s">
        <v>134</v>
      </c>
    </row>
    <row r="170" spans="1:65" s="2" customFormat="1" ht="11.25">
      <c r="A170" s="34"/>
      <c r="B170" s="35"/>
      <c r="C170" s="36"/>
      <c r="D170" s="191" t="s">
        <v>138</v>
      </c>
      <c r="E170" s="36"/>
      <c r="F170" s="192" t="s">
        <v>279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138</v>
      </c>
      <c r="AU170" s="17" t="s">
        <v>134</v>
      </c>
    </row>
    <row r="171" spans="1:65" s="13" customFormat="1" ht="11.25">
      <c r="B171" s="193"/>
      <c r="C171" s="194"/>
      <c r="D171" s="186" t="s">
        <v>146</v>
      </c>
      <c r="E171" s="195" t="s">
        <v>21</v>
      </c>
      <c r="F171" s="196" t="s">
        <v>280</v>
      </c>
      <c r="G171" s="194"/>
      <c r="H171" s="197">
        <v>109.2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146</v>
      </c>
      <c r="AU171" s="203" t="s">
        <v>134</v>
      </c>
      <c r="AV171" s="13" t="s">
        <v>89</v>
      </c>
      <c r="AW171" s="13" t="s">
        <v>38</v>
      </c>
      <c r="AX171" s="13" t="s">
        <v>87</v>
      </c>
      <c r="AY171" s="203" t="s">
        <v>124</v>
      </c>
    </row>
    <row r="172" spans="1:65" s="2" customFormat="1" ht="16.5" customHeight="1">
      <c r="A172" s="34"/>
      <c r="B172" s="35"/>
      <c r="C172" s="173" t="s">
        <v>281</v>
      </c>
      <c r="D172" s="173" t="s">
        <v>128</v>
      </c>
      <c r="E172" s="174" t="s">
        <v>282</v>
      </c>
      <c r="F172" s="175" t="s">
        <v>283</v>
      </c>
      <c r="G172" s="176" t="s">
        <v>217</v>
      </c>
      <c r="H172" s="177">
        <v>132</v>
      </c>
      <c r="I172" s="178"/>
      <c r="J172" s="179">
        <f>ROUND(I172*H172,2)</f>
        <v>0</v>
      </c>
      <c r="K172" s="175" t="s">
        <v>132</v>
      </c>
      <c r="L172" s="39"/>
      <c r="M172" s="180" t="s">
        <v>21</v>
      </c>
      <c r="N172" s="181" t="s">
        <v>50</v>
      </c>
      <c r="O172" s="64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4" t="s">
        <v>133</v>
      </c>
      <c r="AT172" s="184" t="s">
        <v>128</v>
      </c>
      <c r="AU172" s="184" t="s">
        <v>134</v>
      </c>
      <c r="AY172" s="17" t="s">
        <v>124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7" t="s">
        <v>87</v>
      </c>
      <c r="BK172" s="185">
        <f>ROUND(I172*H172,2)</f>
        <v>0</v>
      </c>
      <c r="BL172" s="17" t="s">
        <v>133</v>
      </c>
      <c r="BM172" s="184" t="s">
        <v>284</v>
      </c>
    </row>
    <row r="173" spans="1:65" s="2" customFormat="1" ht="19.5">
      <c r="A173" s="34"/>
      <c r="B173" s="35"/>
      <c r="C173" s="36"/>
      <c r="D173" s="186" t="s">
        <v>136</v>
      </c>
      <c r="E173" s="36"/>
      <c r="F173" s="187" t="s">
        <v>285</v>
      </c>
      <c r="G173" s="36"/>
      <c r="H173" s="36"/>
      <c r="I173" s="188"/>
      <c r="J173" s="36"/>
      <c r="K173" s="36"/>
      <c r="L173" s="39"/>
      <c r="M173" s="189"/>
      <c r="N173" s="190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136</v>
      </c>
      <c r="AU173" s="17" t="s">
        <v>134</v>
      </c>
    </row>
    <row r="174" spans="1:65" s="2" customFormat="1" ht="11.25">
      <c r="A174" s="34"/>
      <c r="B174" s="35"/>
      <c r="C174" s="36"/>
      <c r="D174" s="191" t="s">
        <v>138</v>
      </c>
      <c r="E174" s="36"/>
      <c r="F174" s="192" t="s">
        <v>286</v>
      </c>
      <c r="G174" s="36"/>
      <c r="H174" s="36"/>
      <c r="I174" s="188"/>
      <c r="J174" s="36"/>
      <c r="K174" s="36"/>
      <c r="L174" s="39"/>
      <c r="M174" s="189"/>
      <c r="N174" s="190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138</v>
      </c>
      <c r="AU174" s="17" t="s">
        <v>134</v>
      </c>
    </row>
    <row r="175" spans="1:65" s="2" customFormat="1" ht="16.5" customHeight="1">
      <c r="A175" s="34"/>
      <c r="B175" s="35"/>
      <c r="C175" s="173" t="s">
        <v>287</v>
      </c>
      <c r="D175" s="173" t="s">
        <v>128</v>
      </c>
      <c r="E175" s="174" t="s">
        <v>288</v>
      </c>
      <c r="F175" s="175" t="s">
        <v>289</v>
      </c>
      <c r="G175" s="176" t="s">
        <v>142</v>
      </c>
      <c r="H175" s="177">
        <v>156</v>
      </c>
      <c r="I175" s="178"/>
      <c r="J175" s="179">
        <f>ROUND(I175*H175,2)</f>
        <v>0</v>
      </c>
      <c r="K175" s="175" t="s">
        <v>132</v>
      </c>
      <c r="L175" s="39"/>
      <c r="M175" s="180" t="s">
        <v>21</v>
      </c>
      <c r="N175" s="181" t="s">
        <v>50</v>
      </c>
      <c r="O175" s="64"/>
      <c r="P175" s="182">
        <f>O175*H175</f>
        <v>0</v>
      </c>
      <c r="Q175" s="182">
        <v>7.2000000000000005E-4</v>
      </c>
      <c r="R175" s="182">
        <f>Q175*H175</f>
        <v>0.11232</v>
      </c>
      <c r="S175" s="182">
        <v>0</v>
      </c>
      <c r="T175" s="183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4" t="s">
        <v>133</v>
      </c>
      <c r="AT175" s="184" t="s">
        <v>128</v>
      </c>
      <c r="AU175" s="184" t="s">
        <v>134</v>
      </c>
      <c r="AY175" s="17" t="s">
        <v>124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7" t="s">
        <v>87</v>
      </c>
      <c r="BK175" s="185">
        <f>ROUND(I175*H175,2)</f>
        <v>0</v>
      </c>
      <c r="BL175" s="17" t="s">
        <v>133</v>
      </c>
      <c r="BM175" s="184" t="s">
        <v>290</v>
      </c>
    </row>
    <row r="176" spans="1:65" s="2" customFormat="1" ht="11.25">
      <c r="A176" s="34"/>
      <c r="B176" s="35"/>
      <c r="C176" s="36"/>
      <c r="D176" s="186" t="s">
        <v>136</v>
      </c>
      <c r="E176" s="36"/>
      <c r="F176" s="187" t="s">
        <v>291</v>
      </c>
      <c r="G176" s="36"/>
      <c r="H176" s="36"/>
      <c r="I176" s="188"/>
      <c r="J176" s="36"/>
      <c r="K176" s="36"/>
      <c r="L176" s="39"/>
      <c r="M176" s="189"/>
      <c r="N176" s="190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136</v>
      </c>
      <c r="AU176" s="17" t="s">
        <v>134</v>
      </c>
    </row>
    <row r="177" spans="1:65" s="2" customFormat="1" ht="11.25">
      <c r="A177" s="34"/>
      <c r="B177" s="35"/>
      <c r="C177" s="36"/>
      <c r="D177" s="191" t="s">
        <v>138</v>
      </c>
      <c r="E177" s="36"/>
      <c r="F177" s="192" t="s">
        <v>292</v>
      </c>
      <c r="G177" s="36"/>
      <c r="H177" s="36"/>
      <c r="I177" s="188"/>
      <c r="J177" s="36"/>
      <c r="K177" s="36"/>
      <c r="L177" s="39"/>
      <c r="M177" s="189"/>
      <c r="N177" s="190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138</v>
      </c>
      <c r="AU177" s="17" t="s">
        <v>134</v>
      </c>
    </row>
    <row r="178" spans="1:65" s="13" customFormat="1" ht="11.25">
      <c r="B178" s="193"/>
      <c r="C178" s="194"/>
      <c r="D178" s="186" t="s">
        <v>146</v>
      </c>
      <c r="E178" s="195" t="s">
        <v>21</v>
      </c>
      <c r="F178" s="196" t="s">
        <v>293</v>
      </c>
      <c r="G178" s="194"/>
      <c r="H178" s="197">
        <v>24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146</v>
      </c>
      <c r="AU178" s="203" t="s">
        <v>134</v>
      </c>
      <c r="AV178" s="13" t="s">
        <v>89</v>
      </c>
      <c r="AW178" s="13" t="s">
        <v>38</v>
      </c>
      <c r="AX178" s="13" t="s">
        <v>79</v>
      </c>
      <c r="AY178" s="203" t="s">
        <v>124</v>
      </c>
    </row>
    <row r="179" spans="1:65" s="13" customFormat="1" ht="11.25">
      <c r="B179" s="193"/>
      <c r="C179" s="194"/>
      <c r="D179" s="186" t="s">
        <v>146</v>
      </c>
      <c r="E179" s="195" t="s">
        <v>21</v>
      </c>
      <c r="F179" s="196" t="s">
        <v>294</v>
      </c>
      <c r="G179" s="194"/>
      <c r="H179" s="197">
        <v>132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146</v>
      </c>
      <c r="AU179" s="203" t="s">
        <v>134</v>
      </c>
      <c r="AV179" s="13" t="s">
        <v>89</v>
      </c>
      <c r="AW179" s="13" t="s">
        <v>38</v>
      </c>
      <c r="AX179" s="13" t="s">
        <v>79</v>
      </c>
      <c r="AY179" s="203" t="s">
        <v>124</v>
      </c>
    </row>
    <row r="180" spans="1:65" s="14" customFormat="1" ht="11.25">
      <c r="B180" s="205"/>
      <c r="C180" s="206"/>
      <c r="D180" s="186" t="s">
        <v>146</v>
      </c>
      <c r="E180" s="207" t="s">
        <v>21</v>
      </c>
      <c r="F180" s="208" t="s">
        <v>273</v>
      </c>
      <c r="G180" s="206"/>
      <c r="H180" s="209">
        <v>156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146</v>
      </c>
      <c r="AU180" s="215" t="s">
        <v>134</v>
      </c>
      <c r="AV180" s="14" t="s">
        <v>133</v>
      </c>
      <c r="AW180" s="14" t="s">
        <v>38</v>
      </c>
      <c r="AX180" s="14" t="s">
        <v>87</v>
      </c>
      <c r="AY180" s="215" t="s">
        <v>124</v>
      </c>
    </row>
    <row r="181" spans="1:65" s="2" customFormat="1" ht="16.5" customHeight="1">
      <c r="A181" s="34"/>
      <c r="B181" s="35"/>
      <c r="C181" s="173" t="s">
        <v>295</v>
      </c>
      <c r="D181" s="173" t="s">
        <v>128</v>
      </c>
      <c r="E181" s="174" t="s">
        <v>296</v>
      </c>
      <c r="F181" s="175" t="s">
        <v>297</v>
      </c>
      <c r="G181" s="176" t="s">
        <v>142</v>
      </c>
      <c r="H181" s="177">
        <v>156</v>
      </c>
      <c r="I181" s="178"/>
      <c r="J181" s="179">
        <f>ROUND(I181*H181,2)</f>
        <v>0</v>
      </c>
      <c r="K181" s="175" t="s">
        <v>132</v>
      </c>
      <c r="L181" s="39"/>
      <c r="M181" s="180" t="s">
        <v>21</v>
      </c>
      <c r="N181" s="181" t="s">
        <v>50</v>
      </c>
      <c r="O181" s="64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133</v>
      </c>
      <c r="AT181" s="184" t="s">
        <v>128</v>
      </c>
      <c r="AU181" s="184" t="s">
        <v>134</v>
      </c>
      <c r="AY181" s="17" t="s">
        <v>124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87</v>
      </c>
      <c r="BK181" s="185">
        <f>ROUND(I181*H181,2)</f>
        <v>0</v>
      </c>
      <c r="BL181" s="17" t="s">
        <v>133</v>
      </c>
      <c r="BM181" s="184" t="s">
        <v>298</v>
      </c>
    </row>
    <row r="182" spans="1:65" s="2" customFormat="1" ht="19.5">
      <c r="A182" s="34"/>
      <c r="B182" s="35"/>
      <c r="C182" s="36"/>
      <c r="D182" s="186" t="s">
        <v>136</v>
      </c>
      <c r="E182" s="36"/>
      <c r="F182" s="187" t="s">
        <v>299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136</v>
      </c>
      <c r="AU182" s="17" t="s">
        <v>134</v>
      </c>
    </row>
    <row r="183" spans="1:65" s="2" customFormat="1" ht="11.25">
      <c r="A183" s="34"/>
      <c r="B183" s="35"/>
      <c r="C183" s="36"/>
      <c r="D183" s="191" t="s">
        <v>138</v>
      </c>
      <c r="E183" s="36"/>
      <c r="F183" s="192" t="s">
        <v>300</v>
      </c>
      <c r="G183" s="36"/>
      <c r="H183" s="36"/>
      <c r="I183" s="188"/>
      <c r="J183" s="36"/>
      <c r="K183" s="36"/>
      <c r="L183" s="39"/>
      <c r="M183" s="189"/>
      <c r="N183" s="190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138</v>
      </c>
      <c r="AU183" s="17" t="s">
        <v>134</v>
      </c>
    </row>
    <row r="184" spans="1:65" s="2" customFormat="1" ht="16.5" customHeight="1">
      <c r="A184" s="34"/>
      <c r="B184" s="35"/>
      <c r="C184" s="173" t="s">
        <v>301</v>
      </c>
      <c r="D184" s="173" t="s">
        <v>128</v>
      </c>
      <c r="E184" s="174" t="s">
        <v>302</v>
      </c>
      <c r="F184" s="175" t="s">
        <v>303</v>
      </c>
      <c r="G184" s="176" t="s">
        <v>217</v>
      </c>
      <c r="H184" s="177">
        <v>8.5</v>
      </c>
      <c r="I184" s="178"/>
      <c r="J184" s="179">
        <f>ROUND(I184*H184,2)</f>
        <v>0</v>
      </c>
      <c r="K184" s="175" t="s">
        <v>132</v>
      </c>
      <c r="L184" s="39"/>
      <c r="M184" s="180" t="s">
        <v>21</v>
      </c>
      <c r="N184" s="181" t="s">
        <v>50</v>
      </c>
      <c r="O184" s="64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4" t="s">
        <v>133</v>
      </c>
      <c r="AT184" s="184" t="s">
        <v>128</v>
      </c>
      <c r="AU184" s="184" t="s">
        <v>134</v>
      </c>
      <c r="AY184" s="17" t="s">
        <v>124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7" t="s">
        <v>87</v>
      </c>
      <c r="BK184" s="185">
        <f>ROUND(I184*H184,2)</f>
        <v>0</v>
      </c>
      <c r="BL184" s="17" t="s">
        <v>133</v>
      </c>
      <c r="BM184" s="184" t="s">
        <v>304</v>
      </c>
    </row>
    <row r="185" spans="1:65" s="2" customFormat="1" ht="11.25">
      <c r="A185" s="34"/>
      <c r="B185" s="35"/>
      <c r="C185" s="36"/>
      <c r="D185" s="186" t="s">
        <v>136</v>
      </c>
      <c r="E185" s="36"/>
      <c r="F185" s="187" t="s">
        <v>305</v>
      </c>
      <c r="G185" s="36"/>
      <c r="H185" s="36"/>
      <c r="I185" s="188"/>
      <c r="J185" s="36"/>
      <c r="K185" s="36"/>
      <c r="L185" s="39"/>
      <c r="M185" s="189"/>
      <c r="N185" s="190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136</v>
      </c>
      <c r="AU185" s="17" t="s">
        <v>134</v>
      </c>
    </row>
    <row r="186" spans="1:65" s="2" customFormat="1" ht="11.25">
      <c r="A186" s="34"/>
      <c r="B186" s="35"/>
      <c r="C186" s="36"/>
      <c r="D186" s="191" t="s">
        <v>138</v>
      </c>
      <c r="E186" s="36"/>
      <c r="F186" s="192" t="s">
        <v>306</v>
      </c>
      <c r="G186" s="36"/>
      <c r="H186" s="36"/>
      <c r="I186" s="188"/>
      <c r="J186" s="36"/>
      <c r="K186" s="36"/>
      <c r="L186" s="39"/>
      <c r="M186" s="189"/>
      <c r="N186" s="190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138</v>
      </c>
      <c r="AU186" s="17" t="s">
        <v>134</v>
      </c>
    </row>
    <row r="187" spans="1:65" s="2" customFormat="1" ht="16.5" customHeight="1">
      <c r="A187" s="34"/>
      <c r="B187" s="35"/>
      <c r="C187" s="173" t="s">
        <v>307</v>
      </c>
      <c r="D187" s="173" t="s">
        <v>128</v>
      </c>
      <c r="E187" s="174" t="s">
        <v>308</v>
      </c>
      <c r="F187" s="175" t="s">
        <v>309</v>
      </c>
      <c r="G187" s="176" t="s">
        <v>217</v>
      </c>
      <c r="H187" s="177">
        <v>290.625</v>
      </c>
      <c r="I187" s="178"/>
      <c r="J187" s="179">
        <f>ROUND(I187*H187,2)</f>
        <v>0</v>
      </c>
      <c r="K187" s="175" t="s">
        <v>132</v>
      </c>
      <c r="L187" s="39"/>
      <c r="M187" s="180" t="s">
        <v>21</v>
      </c>
      <c r="N187" s="181" t="s">
        <v>50</v>
      </c>
      <c r="O187" s="64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4" t="s">
        <v>133</v>
      </c>
      <c r="AT187" s="184" t="s">
        <v>128</v>
      </c>
      <c r="AU187" s="184" t="s">
        <v>134</v>
      </c>
      <c r="AY187" s="17" t="s">
        <v>124</v>
      </c>
      <c r="BE187" s="185">
        <f>IF(N187="základní",J187,0)</f>
        <v>0</v>
      </c>
      <c r="BF187" s="185">
        <f>IF(N187="snížená",J187,0)</f>
        <v>0</v>
      </c>
      <c r="BG187" s="185">
        <f>IF(N187="zákl. přenesená",J187,0)</f>
        <v>0</v>
      </c>
      <c r="BH187" s="185">
        <f>IF(N187="sníž. přenesená",J187,0)</f>
        <v>0</v>
      </c>
      <c r="BI187" s="185">
        <f>IF(N187="nulová",J187,0)</f>
        <v>0</v>
      </c>
      <c r="BJ187" s="17" t="s">
        <v>87</v>
      </c>
      <c r="BK187" s="185">
        <f>ROUND(I187*H187,2)</f>
        <v>0</v>
      </c>
      <c r="BL187" s="17" t="s">
        <v>133</v>
      </c>
      <c r="BM187" s="184" t="s">
        <v>310</v>
      </c>
    </row>
    <row r="188" spans="1:65" s="2" customFormat="1" ht="19.5">
      <c r="A188" s="34"/>
      <c r="B188" s="35"/>
      <c r="C188" s="36"/>
      <c r="D188" s="186" t="s">
        <v>136</v>
      </c>
      <c r="E188" s="36"/>
      <c r="F188" s="187" t="s">
        <v>311</v>
      </c>
      <c r="G188" s="36"/>
      <c r="H188" s="36"/>
      <c r="I188" s="188"/>
      <c r="J188" s="36"/>
      <c r="K188" s="36"/>
      <c r="L188" s="39"/>
      <c r="M188" s="189"/>
      <c r="N188" s="190"/>
      <c r="O188" s="64"/>
      <c r="P188" s="64"/>
      <c r="Q188" s="64"/>
      <c r="R188" s="64"/>
      <c r="S188" s="64"/>
      <c r="T188" s="65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136</v>
      </c>
      <c r="AU188" s="17" t="s">
        <v>134</v>
      </c>
    </row>
    <row r="189" spans="1:65" s="2" customFormat="1" ht="11.25">
      <c r="A189" s="34"/>
      <c r="B189" s="35"/>
      <c r="C189" s="36"/>
      <c r="D189" s="191" t="s">
        <v>138</v>
      </c>
      <c r="E189" s="36"/>
      <c r="F189" s="192" t="s">
        <v>312</v>
      </c>
      <c r="G189" s="36"/>
      <c r="H189" s="36"/>
      <c r="I189" s="188"/>
      <c r="J189" s="36"/>
      <c r="K189" s="36"/>
      <c r="L189" s="39"/>
      <c r="M189" s="189"/>
      <c r="N189" s="190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138</v>
      </c>
      <c r="AU189" s="17" t="s">
        <v>134</v>
      </c>
    </row>
    <row r="190" spans="1:65" s="13" customFormat="1" ht="11.25">
      <c r="B190" s="193"/>
      <c r="C190" s="194"/>
      <c r="D190" s="186" t="s">
        <v>146</v>
      </c>
      <c r="E190" s="195" t="s">
        <v>21</v>
      </c>
      <c r="F190" s="196" t="s">
        <v>313</v>
      </c>
      <c r="G190" s="194"/>
      <c r="H190" s="197">
        <v>74.099999999999994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146</v>
      </c>
      <c r="AU190" s="203" t="s">
        <v>134</v>
      </c>
      <c r="AV190" s="13" t="s">
        <v>89</v>
      </c>
      <c r="AW190" s="13" t="s">
        <v>38</v>
      </c>
      <c r="AX190" s="13" t="s">
        <v>79</v>
      </c>
      <c r="AY190" s="203" t="s">
        <v>124</v>
      </c>
    </row>
    <row r="191" spans="1:65" s="13" customFormat="1" ht="11.25">
      <c r="B191" s="193"/>
      <c r="C191" s="194"/>
      <c r="D191" s="186" t="s">
        <v>146</v>
      </c>
      <c r="E191" s="195" t="s">
        <v>21</v>
      </c>
      <c r="F191" s="196" t="s">
        <v>314</v>
      </c>
      <c r="G191" s="194"/>
      <c r="H191" s="197">
        <v>43.4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146</v>
      </c>
      <c r="AU191" s="203" t="s">
        <v>134</v>
      </c>
      <c r="AV191" s="13" t="s">
        <v>89</v>
      </c>
      <c r="AW191" s="13" t="s">
        <v>38</v>
      </c>
      <c r="AX191" s="13" t="s">
        <v>79</v>
      </c>
      <c r="AY191" s="203" t="s">
        <v>124</v>
      </c>
    </row>
    <row r="192" spans="1:65" s="13" customFormat="1" ht="11.25">
      <c r="B192" s="193"/>
      <c r="C192" s="194"/>
      <c r="D192" s="186" t="s">
        <v>146</v>
      </c>
      <c r="E192" s="195" t="s">
        <v>21</v>
      </c>
      <c r="F192" s="196" t="s">
        <v>315</v>
      </c>
      <c r="G192" s="194"/>
      <c r="H192" s="197">
        <v>132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146</v>
      </c>
      <c r="AU192" s="203" t="s">
        <v>134</v>
      </c>
      <c r="AV192" s="13" t="s">
        <v>89</v>
      </c>
      <c r="AW192" s="13" t="s">
        <v>38</v>
      </c>
      <c r="AX192" s="13" t="s">
        <v>79</v>
      </c>
      <c r="AY192" s="203" t="s">
        <v>124</v>
      </c>
    </row>
    <row r="193" spans="1:65" s="13" customFormat="1" ht="11.25">
      <c r="B193" s="193"/>
      <c r="C193" s="194"/>
      <c r="D193" s="186" t="s">
        <v>146</v>
      </c>
      <c r="E193" s="195" t="s">
        <v>21</v>
      </c>
      <c r="F193" s="196" t="s">
        <v>316</v>
      </c>
      <c r="G193" s="194"/>
      <c r="H193" s="197">
        <v>41.125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146</v>
      </c>
      <c r="AU193" s="203" t="s">
        <v>134</v>
      </c>
      <c r="AV193" s="13" t="s">
        <v>89</v>
      </c>
      <c r="AW193" s="13" t="s">
        <v>38</v>
      </c>
      <c r="AX193" s="13" t="s">
        <v>79</v>
      </c>
      <c r="AY193" s="203" t="s">
        <v>124</v>
      </c>
    </row>
    <row r="194" spans="1:65" s="14" customFormat="1" ht="11.25">
      <c r="B194" s="205"/>
      <c r="C194" s="206"/>
      <c r="D194" s="186" t="s">
        <v>146</v>
      </c>
      <c r="E194" s="207" t="s">
        <v>21</v>
      </c>
      <c r="F194" s="208" t="s">
        <v>273</v>
      </c>
      <c r="G194" s="206"/>
      <c r="H194" s="209">
        <v>290.625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146</v>
      </c>
      <c r="AU194" s="215" t="s">
        <v>134</v>
      </c>
      <c r="AV194" s="14" t="s">
        <v>133</v>
      </c>
      <c r="AW194" s="14" t="s">
        <v>38</v>
      </c>
      <c r="AX194" s="14" t="s">
        <v>87</v>
      </c>
      <c r="AY194" s="215" t="s">
        <v>124</v>
      </c>
    </row>
    <row r="195" spans="1:65" s="2" customFormat="1" ht="16.5" customHeight="1">
      <c r="A195" s="34"/>
      <c r="B195" s="35"/>
      <c r="C195" s="216" t="s">
        <v>317</v>
      </c>
      <c r="D195" s="216" t="s">
        <v>318</v>
      </c>
      <c r="E195" s="217" t="s">
        <v>319</v>
      </c>
      <c r="F195" s="218" t="s">
        <v>320</v>
      </c>
      <c r="G195" s="219" t="s">
        <v>230</v>
      </c>
      <c r="H195" s="220">
        <v>184.36</v>
      </c>
      <c r="I195" s="221"/>
      <c r="J195" s="222">
        <f>ROUND(I195*H195,2)</f>
        <v>0</v>
      </c>
      <c r="K195" s="218" t="s">
        <v>132</v>
      </c>
      <c r="L195" s="223"/>
      <c r="M195" s="224" t="s">
        <v>21</v>
      </c>
      <c r="N195" s="225" t="s">
        <v>50</v>
      </c>
      <c r="O195" s="64"/>
      <c r="P195" s="182">
        <f>O195*H195</f>
        <v>0</v>
      </c>
      <c r="Q195" s="182">
        <v>1</v>
      </c>
      <c r="R195" s="182">
        <f>Q195*H195</f>
        <v>184.36</v>
      </c>
      <c r="S195" s="182">
        <v>0</v>
      </c>
      <c r="T195" s="183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4" t="s">
        <v>178</v>
      </c>
      <c r="AT195" s="184" t="s">
        <v>318</v>
      </c>
      <c r="AU195" s="184" t="s">
        <v>134</v>
      </c>
      <c r="AY195" s="17" t="s">
        <v>124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7" t="s">
        <v>87</v>
      </c>
      <c r="BK195" s="185">
        <f>ROUND(I195*H195,2)</f>
        <v>0</v>
      </c>
      <c r="BL195" s="17" t="s">
        <v>133</v>
      </c>
      <c r="BM195" s="184" t="s">
        <v>321</v>
      </c>
    </row>
    <row r="196" spans="1:65" s="2" customFormat="1" ht="11.25">
      <c r="A196" s="34"/>
      <c r="B196" s="35"/>
      <c r="C196" s="36"/>
      <c r="D196" s="186" t="s">
        <v>136</v>
      </c>
      <c r="E196" s="36"/>
      <c r="F196" s="187" t="s">
        <v>320</v>
      </c>
      <c r="G196" s="36"/>
      <c r="H196" s="36"/>
      <c r="I196" s="188"/>
      <c r="J196" s="36"/>
      <c r="K196" s="36"/>
      <c r="L196" s="39"/>
      <c r="M196" s="189"/>
      <c r="N196" s="190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136</v>
      </c>
      <c r="AU196" s="17" t="s">
        <v>134</v>
      </c>
    </row>
    <row r="197" spans="1:65" s="2" customFormat="1" ht="11.25">
      <c r="A197" s="34"/>
      <c r="B197" s="35"/>
      <c r="C197" s="36"/>
      <c r="D197" s="191" t="s">
        <v>138</v>
      </c>
      <c r="E197" s="36"/>
      <c r="F197" s="192" t="s">
        <v>322</v>
      </c>
      <c r="G197" s="36"/>
      <c r="H197" s="36"/>
      <c r="I197" s="188"/>
      <c r="J197" s="36"/>
      <c r="K197" s="36"/>
      <c r="L197" s="39"/>
      <c r="M197" s="189"/>
      <c r="N197" s="190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138</v>
      </c>
      <c r="AU197" s="17" t="s">
        <v>134</v>
      </c>
    </row>
    <row r="198" spans="1:65" s="2" customFormat="1" ht="16.5" customHeight="1">
      <c r="A198" s="34"/>
      <c r="B198" s="35"/>
      <c r="C198" s="216" t="s">
        <v>323</v>
      </c>
      <c r="D198" s="216" t="s">
        <v>318</v>
      </c>
      <c r="E198" s="217" t="s">
        <v>324</v>
      </c>
      <c r="F198" s="218" t="s">
        <v>325</v>
      </c>
      <c r="G198" s="219" t="s">
        <v>230</v>
      </c>
      <c r="H198" s="220">
        <v>212</v>
      </c>
      <c r="I198" s="221"/>
      <c r="J198" s="222">
        <f>ROUND(I198*H198,2)</f>
        <v>0</v>
      </c>
      <c r="K198" s="218" t="s">
        <v>132</v>
      </c>
      <c r="L198" s="223"/>
      <c r="M198" s="224" t="s">
        <v>21</v>
      </c>
      <c r="N198" s="225" t="s">
        <v>50</v>
      </c>
      <c r="O198" s="64"/>
      <c r="P198" s="182">
        <f>O198*H198</f>
        <v>0</v>
      </c>
      <c r="Q198" s="182">
        <v>1</v>
      </c>
      <c r="R198" s="182">
        <f>Q198*H198</f>
        <v>212</v>
      </c>
      <c r="S198" s="182">
        <v>0</v>
      </c>
      <c r="T198" s="183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4" t="s">
        <v>178</v>
      </c>
      <c r="AT198" s="184" t="s">
        <v>318</v>
      </c>
      <c r="AU198" s="184" t="s">
        <v>134</v>
      </c>
      <c r="AY198" s="17" t="s">
        <v>124</v>
      </c>
      <c r="BE198" s="185">
        <f>IF(N198="základní",J198,0)</f>
        <v>0</v>
      </c>
      <c r="BF198" s="185">
        <f>IF(N198="snížená",J198,0)</f>
        <v>0</v>
      </c>
      <c r="BG198" s="185">
        <f>IF(N198="zákl. přenesená",J198,0)</f>
        <v>0</v>
      </c>
      <c r="BH198" s="185">
        <f>IF(N198="sníž. přenesená",J198,0)</f>
        <v>0</v>
      </c>
      <c r="BI198" s="185">
        <f>IF(N198="nulová",J198,0)</f>
        <v>0</v>
      </c>
      <c r="BJ198" s="17" t="s">
        <v>87</v>
      </c>
      <c r="BK198" s="185">
        <f>ROUND(I198*H198,2)</f>
        <v>0</v>
      </c>
      <c r="BL198" s="17" t="s">
        <v>133</v>
      </c>
      <c r="BM198" s="184" t="s">
        <v>326</v>
      </c>
    </row>
    <row r="199" spans="1:65" s="2" customFormat="1" ht="11.25">
      <c r="A199" s="34"/>
      <c r="B199" s="35"/>
      <c r="C199" s="36"/>
      <c r="D199" s="186" t="s">
        <v>136</v>
      </c>
      <c r="E199" s="36"/>
      <c r="F199" s="187" t="s">
        <v>325</v>
      </c>
      <c r="G199" s="36"/>
      <c r="H199" s="36"/>
      <c r="I199" s="188"/>
      <c r="J199" s="36"/>
      <c r="K199" s="36"/>
      <c r="L199" s="39"/>
      <c r="M199" s="189"/>
      <c r="N199" s="190"/>
      <c r="O199" s="64"/>
      <c r="P199" s="64"/>
      <c r="Q199" s="64"/>
      <c r="R199" s="64"/>
      <c r="S199" s="64"/>
      <c r="T199" s="65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136</v>
      </c>
      <c r="AU199" s="17" t="s">
        <v>134</v>
      </c>
    </row>
    <row r="200" spans="1:65" s="2" customFormat="1" ht="11.25">
      <c r="A200" s="34"/>
      <c r="B200" s="35"/>
      <c r="C200" s="36"/>
      <c r="D200" s="191" t="s">
        <v>138</v>
      </c>
      <c r="E200" s="36"/>
      <c r="F200" s="192" t="s">
        <v>327</v>
      </c>
      <c r="G200" s="36"/>
      <c r="H200" s="36"/>
      <c r="I200" s="188"/>
      <c r="J200" s="36"/>
      <c r="K200" s="36"/>
      <c r="L200" s="39"/>
      <c r="M200" s="189"/>
      <c r="N200" s="190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138</v>
      </c>
      <c r="AU200" s="17" t="s">
        <v>134</v>
      </c>
    </row>
    <row r="201" spans="1:65" s="2" customFormat="1" ht="16.5" customHeight="1">
      <c r="A201" s="34"/>
      <c r="B201" s="35"/>
      <c r="C201" s="173" t="s">
        <v>328</v>
      </c>
      <c r="D201" s="173" t="s">
        <v>128</v>
      </c>
      <c r="E201" s="174" t="s">
        <v>329</v>
      </c>
      <c r="F201" s="175" t="s">
        <v>330</v>
      </c>
      <c r="G201" s="176" t="s">
        <v>217</v>
      </c>
      <c r="H201" s="177">
        <v>78.375</v>
      </c>
      <c r="I201" s="178"/>
      <c r="J201" s="179">
        <f>ROUND(I201*H201,2)</f>
        <v>0</v>
      </c>
      <c r="K201" s="175" t="s">
        <v>132</v>
      </c>
      <c r="L201" s="39"/>
      <c r="M201" s="180" t="s">
        <v>21</v>
      </c>
      <c r="N201" s="181" t="s">
        <v>50</v>
      </c>
      <c r="O201" s="64"/>
      <c r="P201" s="182">
        <f>O201*H201</f>
        <v>0</v>
      </c>
      <c r="Q201" s="182">
        <v>0</v>
      </c>
      <c r="R201" s="182">
        <f>Q201*H201</f>
        <v>0</v>
      </c>
      <c r="S201" s="182">
        <v>0</v>
      </c>
      <c r="T201" s="183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4" t="s">
        <v>133</v>
      </c>
      <c r="AT201" s="184" t="s">
        <v>128</v>
      </c>
      <c r="AU201" s="184" t="s">
        <v>134</v>
      </c>
      <c r="AY201" s="17" t="s">
        <v>124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7" t="s">
        <v>87</v>
      </c>
      <c r="BK201" s="185">
        <f>ROUND(I201*H201,2)</f>
        <v>0</v>
      </c>
      <c r="BL201" s="17" t="s">
        <v>133</v>
      </c>
      <c r="BM201" s="184" t="s">
        <v>331</v>
      </c>
    </row>
    <row r="202" spans="1:65" s="2" customFormat="1" ht="19.5">
      <c r="A202" s="34"/>
      <c r="B202" s="35"/>
      <c r="C202" s="36"/>
      <c r="D202" s="186" t="s">
        <v>136</v>
      </c>
      <c r="E202" s="36"/>
      <c r="F202" s="187" t="s">
        <v>332</v>
      </c>
      <c r="G202" s="36"/>
      <c r="H202" s="36"/>
      <c r="I202" s="188"/>
      <c r="J202" s="36"/>
      <c r="K202" s="36"/>
      <c r="L202" s="39"/>
      <c r="M202" s="189"/>
      <c r="N202" s="190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136</v>
      </c>
      <c r="AU202" s="17" t="s">
        <v>134</v>
      </c>
    </row>
    <row r="203" spans="1:65" s="2" customFormat="1" ht="11.25">
      <c r="A203" s="34"/>
      <c r="B203" s="35"/>
      <c r="C203" s="36"/>
      <c r="D203" s="191" t="s">
        <v>138</v>
      </c>
      <c r="E203" s="36"/>
      <c r="F203" s="192" t="s">
        <v>333</v>
      </c>
      <c r="G203" s="36"/>
      <c r="H203" s="36"/>
      <c r="I203" s="188"/>
      <c r="J203" s="36"/>
      <c r="K203" s="36"/>
      <c r="L203" s="39"/>
      <c r="M203" s="189"/>
      <c r="N203" s="190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138</v>
      </c>
      <c r="AU203" s="17" t="s">
        <v>134</v>
      </c>
    </row>
    <row r="204" spans="1:65" s="13" customFormat="1" ht="11.25">
      <c r="B204" s="193"/>
      <c r="C204" s="194"/>
      <c r="D204" s="186" t="s">
        <v>146</v>
      </c>
      <c r="E204" s="195" t="s">
        <v>21</v>
      </c>
      <c r="F204" s="196" t="s">
        <v>334</v>
      </c>
      <c r="G204" s="194"/>
      <c r="H204" s="197">
        <v>18.600000000000001</v>
      </c>
      <c r="I204" s="198"/>
      <c r="J204" s="194"/>
      <c r="K204" s="194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146</v>
      </c>
      <c r="AU204" s="203" t="s">
        <v>134</v>
      </c>
      <c r="AV204" s="13" t="s">
        <v>89</v>
      </c>
      <c r="AW204" s="13" t="s">
        <v>38</v>
      </c>
      <c r="AX204" s="13" t="s">
        <v>79</v>
      </c>
      <c r="AY204" s="203" t="s">
        <v>124</v>
      </c>
    </row>
    <row r="205" spans="1:65" s="13" customFormat="1" ht="11.25">
      <c r="B205" s="193"/>
      <c r="C205" s="194"/>
      <c r="D205" s="186" t="s">
        <v>146</v>
      </c>
      <c r="E205" s="195" t="s">
        <v>21</v>
      </c>
      <c r="F205" s="196" t="s">
        <v>335</v>
      </c>
      <c r="G205" s="194"/>
      <c r="H205" s="197">
        <v>24.675000000000001</v>
      </c>
      <c r="I205" s="198"/>
      <c r="J205" s="194"/>
      <c r="K205" s="194"/>
      <c r="L205" s="199"/>
      <c r="M205" s="200"/>
      <c r="N205" s="201"/>
      <c r="O205" s="201"/>
      <c r="P205" s="201"/>
      <c r="Q205" s="201"/>
      <c r="R205" s="201"/>
      <c r="S205" s="201"/>
      <c r="T205" s="202"/>
      <c r="AT205" s="203" t="s">
        <v>146</v>
      </c>
      <c r="AU205" s="203" t="s">
        <v>134</v>
      </c>
      <c r="AV205" s="13" t="s">
        <v>89</v>
      </c>
      <c r="AW205" s="13" t="s">
        <v>38</v>
      </c>
      <c r="AX205" s="13" t="s">
        <v>79</v>
      </c>
      <c r="AY205" s="203" t="s">
        <v>124</v>
      </c>
    </row>
    <row r="206" spans="1:65" s="13" customFormat="1" ht="11.25">
      <c r="B206" s="193"/>
      <c r="C206" s="194"/>
      <c r="D206" s="186" t="s">
        <v>146</v>
      </c>
      <c r="E206" s="195" t="s">
        <v>21</v>
      </c>
      <c r="F206" s="196" t="s">
        <v>336</v>
      </c>
      <c r="G206" s="194"/>
      <c r="H206" s="197">
        <v>35.1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146</v>
      </c>
      <c r="AU206" s="203" t="s">
        <v>134</v>
      </c>
      <c r="AV206" s="13" t="s">
        <v>89</v>
      </c>
      <c r="AW206" s="13" t="s">
        <v>38</v>
      </c>
      <c r="AX206" s="13" t="s">
        <v>79</v>
      </c>
      <c r="AY206" s="203" t="s">
        <v>124</v>
      </c>
    </row>
    <row r="207" spans="1:65" s="14" customFormat="1" ht="11.25">
      <c r="B207" s="205"/>
      <c r="C207" s="206"/>
      <c r="D207" s="186" t="s">
        <v>146</v>
      </c>
      <c r="E207" s="207" t="s">
        <v>21</v>
      </c>
      <c r="F207" s="208" t="s">
        <v>273</v>
      </c>
      <c r="G207" s="206"/>
      <c r="H207" s="209">
        <v>78.375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146</v>
      </c>
      <c r="AU207" s="215" t="s">
        <v>134</v>
      </c>
      <c r="AV207" s="14" t="s">
        <v>133</v>
      </c>
      <c r="AW207" s="14" t="s">
        <v>38</v>
      </c>
      <c r="AX207" s="14" t="s">
        <v>87</v>
      </c>
      <c r="AY207" s="215" t="s">
        <v>124</v>
      </c>
    </row>
    <row r="208" spans="1:65" s="2" customFormat="1" ht="16.5" customHeight="1">
      <c r="A208" s="34"/>
      <c r="B208" s="35"/>
      <c r="C208" s="216" t="s">
        <v>337</v>
      </c>
      <c r="D208" s="216" t="s">
        <v>318</v>
      </c>
      <c r="E208" s="217" t="s">
        <v>338</v>
      </c>
      <c r="F208" s="218" t="s">
        <v>339</v>
      </c>
      <c r="G208" s="219" t="s">
        <v>230</v>
      </c>
      <c r="H208" s="220">
        <v>89.662999999999997</v>
      </c>
      <c r="I208" s="221"/>
      <c r="J208" s="222">
        <f>ROUND(I208*H208,2)</f>
        <v>0</v>
      </c>
      <c r="K208" s="218" t="s">
        <v>132</v>
      </c>
      <c r="L208" s="223"/>
      <c r="M208" s="224" t="s">
        <v>21</v>
      </c>
      <c r="N208" s="225" t="s">
        <v>50</v>
      </c>
      <c r="O208" s="64"/>
      <c r="P208" s="182">
        <f>O208*H208</f>
        <v>0</v>
      </c>
      <c r="Q208" s="182">
        <v>1</v>
      </c>
      <c r="R208" s="182">
        <f>Q208*H208</f>
        <v>89.662999999999997</v>
      </c>
      <c r="S208" s="182">
        <v>0</v>
      </c>
      <c r="T208" s="183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4" t="s">
        <v>178</v>
      </c>
      <c r="AT208" s="184" t="s">
        <v>318</v>
      </c>
      <c r="AU208" s="184" t="s">
        <v>134</v>
      </c>
      <c r="AY208" s="17" t="s">
        <v>124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7" t="s">
        <v>87</v>
      </c>
      <c r="BK208" s="185">
        <f>ROUND(I208*H208,2)</f>
        <v>0</v>
      </c>
      <c r="BL208" s="17" t="s">
        <v>133</v>
      </c>
      <c r="BM208" s="184" t="s">
        <v>340</v>
      </c>
    </row>
    <row r="209" spans="1:65" s="2" customFormat="1" ht="11.25">
      <c r="A209" s="34"/>
      <c r="B209" s="35"/>
      <c r="C209" s="36"/>
      <c r="D209" s="186" t="s">
        <v>136</v>
      </c>
      <c r="E209" s="36"/>
      <c r="F209" s="187" t="s">
        <v>339</v>
      </c>
      <c r="G209" s="36"/>
      <c r="H209" s="36"/>
      <c r="I209" s="188"/>
      <c r="J209" s="36"/>
      <c r="K209" s="36"/>
      <c r="L209" s="39"/>
      <c r="M209" s="189"/>
      <c r="N209" s="190"/>
      <c r="O209" s="64"/>
      <c r="P209" s="64"/>
      <c r="Q209" s="64"/>
      <c r="R209" s="64"/>
      <c r="S209" s="64"/>
      <c r="T209" s="65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136</v>
      </c>
      <c r="AU209" s="17" t="s">
        <v>134</v>
      </c>
    </row>
    <row r="210" spans="1:65" s="2" customFormat="1" ht="11.25">
      <c r="A210" s="34"/>
      <c r="B210" s="35"/>
      <c r="C210" s="36"/>
      <c r="D210" s="191" t="s">
        <v>138</v>
      </c>
      <c r="E210" s="36"/>
      <c r="F210" s="192" t="s">
        <v>341</v>
      </c>
      <c r="G210" s="36"/>
      <c r="H210" s="36"/>
      <c r="I210" s="188"/>
      <c r="J210" s="36"/>
      <c r="K210" s="36"/>
      <c r="L210" s="39"/>
      <c r="M210" s="189"/>
      <c r="N210" s="190"/>
      <c r="O210" s="64"/>
      <c r="P210" s="64"/>
      <c r="Q210" s="64"/>
      <c r="R210" s="64"/>
      <c r="S210" s="64"/>
      <c r="T210" s="6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138</v>
      </c>
      <c r="AU210" s="17" t="s">
        <v>134</v>
      </c>
    </row>
    <row r="211" spans="1:65" s="2" customFormat="1" ht="21.75" customHeight="1">
      <c r="A211" s="34"/>
      <c r="B211" s="35"/>
      <c r="C211" s="173" t="s">
        <v>342</v>
      </c>
      <c r="D211" s="173" t="s">
        <v>128</v>
      </c>
      <c r="E211" s="174" t="s">
        <v>343</v>
      </c>
      <c r="F211" s="175" t="s">
        <v>344</v>
      </c>
      <c r="G211" s="176" t="s">
        <v>217</v>
      </c>
      <c r="H211" s="177">
        <v>776.76</v>
      </c>
      <c r="I211" s="178"/>
      <c r="J211" s="179">
        <f>ROUND(I211*H211,2)</f>
        <v>0</v>
      </c>
      <c r="K211" s="175" t="s">
        <v>132</v>
      </c>
      <c r="L211" s="39"/>
      <c r="M211" s="180" t="s">
        <v>21</v>
      </c>
      <c r="N211" s="181" t="s">
        <v>50</v>
      </c>
      <c r="O211" s="64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4" t="s">
        <v>133</v>
      </c>
      <c r="AT211" s="184" t="s">
        <v>128</v>
      </c>
      <c r="AU211" s="184" t="s">
        <v>134</v>
      </c>
      <c r="AY211" s="17" t="s">
        <v>124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7" t="s">
        <v>87</v>
      </c>
      <c r="BK211" s="185">
        <f>ROUND(I211*H211,2)</f>
        <v>0</v>
      </c>
      <c r="BL211" s="17" t="s">
        <v>133</v>
      </c>
      <c r="BM211" s="184" t="s">
        <v>345</v>
      </c>
    </row>
    <row r="212" spans="1:65" s="2" customFormat="1" ht="11.25">
      <c r="A212" s="34"/>
      <c r="B212" s="35"/>
      <c r="C212" s="36"/>
      <c r="D212" s="186" t="s">
        <v>136</v>
      </c>
      <c r="E212" s="36"/>
      <c r="F212" s="187" t="s">
        <v>346</v>
      </c>
      <c r="G212" s="36"/>
      <c r="H212" s="36"/>
      <c r="I212" s="188"/>
      <c r="J212" s="36"/>
      <c r="K212" s="36"/>
      <c r="L212" s="39"/>
      <c r="M212" s="189"/>
      <c r="N212" s="190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136</v>
      </c>
      <c r="AU212" s="17" t="s">
        <v>134</v>
      </c>
    </row>
    <row r="213" spans="1:65" s="2" customFormat="1" ht="11.25">
      <c r="A213" s="34"/>
      <c r="B213" s="35"/>
      <c r="C213" s="36"/>
      <c r="D213" s="191" t="s">
        <v>138</v>
      </c>
      <c r="E213" s="36"/>
      <c r="F213" s="192" t="s">
        <v>347</v>
      </c>
      <c r="G213" s="36"/>
      <c r="H213" s="36"/>
      <c r="I213" s="188"/>
      <c r="J213" s="36"/>
      <c r="K213" s="36"/>
      <c r="L213" s="39"/>
      <c r="M213" s="189"/>
      <c r="N213" s="190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138</v>
      </c>
      <c r="AU213" s="17" t="s">
        <v>134</v>
      </c>
    </row>
    <row r="214" spans="1:65" s="2" customFormat="1" ht="21.75" customHeight="1">
      <c r="A214" s="34"/>
      <c r="B214" s="35"/>
      <c r="C214" s="173" t="s">
        <v>348</v>
      </c>
      <c r="D214" s="173" t="s">
        <v>128</v>
      </c>
      <c r="E214" s="174" t="s">
        <v>349</v>
      </c>
      <c r="F214" s="175" t="s">
        <v>350</v>
      </c>
      <c r="G214" s="176" t="s">
        <v>217</v>
      </c>
      <c r="H214" s="177">
        <v>1091.96</v>
      </c>
      <c r="I214" s="178"/>
      <c r="J214" s="179">
        <f>ROUND(I214*H214,2)</f>
        <v>0</v>
      </c>
      <c r="K214" s="175" t="s">
        <v>132</v>
      </c>
      <c r="L214" s="39"/>
      <c r="M214" s="180" t="s">
        <v>21</v>
      </c>
      <c r="N214" s="181" t="s">
        <v>50</v>
      </c>
      <c r="O214" s="64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4" t="s">
        <v>133</v>
      </c>
      <c r="AT214" s="184" t="s">
        <v>128</v>
      </c>
      <c r="AU214" s="184" t="s">
        <v>134</v>
      </c>
      <c r="AY214" s="17" t="s">
        <v>124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7" t="s">
        <v>87</v>
      </c>
      <c r="BK214" s="185">
        <f>ROUND(I214*H214,2)</f>
        <v>0</v>
      </c>
      <c r="BL214" s="17" t="s">
        <v>133</v>
      </c>
      <c r="BM214" s="184" t="s">
        <v>351</v>
      </c>
    </row>
    <row r="215" spans="1:65" s="2" customFormat="1" ht="19.5">
      <c r="A215" s="34"/>
      <c r="B215" s="35"/>
      <c r="C215" s="36"/>
      <c r="D215" s="186" t="s">
        <v>136</v>
      </c>
      <c r="E215" s="36"/>
      <c r="F215" s="187" t="s">
        <v>352</v>
      </c>
      <c r="G215" s="36"/>
      <c r="H215" s="36"/>
      <c r="I215" s="188"/>
      <c r="J215" s="36"/>
      <c r="K215" s="36"/>
      <c r="L215" s="39"/>
      <c r="M215" s="189"/>
      <c r="N215" s="190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136</v>
      </c>
      <c r="AU215" s="17" t="s">
        <v>134</v>
      </c>
    </row>
    <row r="216" spans="1:65" s="2" customFormat="1" ht="11.25">
      <c r="A216" s="34"/>
      <c r="B216" s="35"/>
      <c r="C216" s="36"/>
      <c r="D216" s="191" t="s">
        <v>138</v>
      </c>
      <c r="E216" s="36"/>
      <c r="F216" s="192" t="s">
        <v>353</v>
      </c>
      <c r="G216" s="36"/>
      <c r="H216" s="36"/>
      <c r="I216" s="188"/>
      <c r="J216" s="36"/>
      <c r="K216" s="36"/>
      <c r="L216" s="39"/>
      <c r="M216" s="189"/>
      <c r="N216" s="190"/>
      <c r="O216" s="64"/>
      <c r="P216" s="64"/>
      <c r="Q216" s="64"/>
      <c r="R216" s="64"/>
      <c r="S216" s="64"/>
      <c r="T216" s="65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138</v>
      </c>
      <c r="AU216" s="17" t="s">
        <v>134</v>
      </c>
    </row>
    <row r="217" spans="1:65" s="13" customFormat="1" ht="11.25">
      <c r="B217" s="193"/>
      <c r="C217" s="194"/>
      <c r="D217" s="186" t="s">
        <v>146</v>
      </c>
      <c r="E217" s="195" t="s">
        <v>21</v>
      </c>
      <c r="F217" s="196" t="s">
        <v>354</v>
      </c>
      <c r="G217" s="194"/>
      <c r="H217" s="197">
        <v>1091.96</v>
      </c>
      <c r="I217" s="198"/>
      <c r="J217" s="194"/>
      <c r="K217" s="194"/>
      <c r="L217" s="199"/>
      <c r="M217" s="200"/>
      <c r="N217" s="201"/>
      <c r="O217" s="201"/>
      <c r="P217" s="201"/>
      <c r="Q217" s="201"/>
      <c r="R217" s="201"/>
      <c r="S217" s="201"/>
      <c r="T217" s="202"/>
      <c r="AT217" s="203" t="s">
        <v>146</v>
      </c>
      <c r="AU217" s="203" t="s">
        <v>134</v>
      </c>
      <c r="AV217" s="13" t="s">
        <v>89</v>
      </c>
      <c r="AW217" s="13" t="s">
        <v>38</v>
      </c>
      <c r="AX217" s="13" t="s">
        <v>87</v>
      </c>
      <c r="AY217" s="203" t="s">
        <v>124</v>
      </c>
    </row>
    <row r="218" spans="1:65" s="2" customFormat="1" ht="16.5" customHeight="1">
      <c r="A218" s="34"/>
      <c r="B218" s="35"/>
      <c r="C218" s="173" t="s">
        <v>355</v>
      </c>
      <c r="D218" s="173" t="s">
        <v>128</v>
      </c>
      <c r="E218" s="174" t="s">
        <v>356</v>
      </c>
      <c r="F218" s="175" t="s">
        <v>357</v>
      </c>
      <c r="G218" s="176" t="s">
        <v>217</v>
      </c>
      <c r="H218" s="177">
        <v>1091.96</v>
      </c>
      <c r="I218" s="178"/>
      <c r="J218" s="179">
        <f>ROUND(I218*H218,2)</f>
        <v>0</v>
      </c>
      <c r="K218" s="175" t="s">
        <v>132</v>
      </c>
      <c r="L218" s="39"/>
      <c r="M218" s="180" t="s">
        <v>21</v>
      </c>
      <c r="N218" s="181" t="s">
        <v>50</v>
      </c>
      <c r="O218" s="64"/>
      <c r="P218" s="182">
        <f>O218*H218</f>
        <v>0</v>
      </c>
      <c r="Q218" s="182">
        <v>0</v>
      </c>
      <c r="R218" s="182">
        <f>Q218*H218</f>
        <v>0</v>
      </c>
      <c r="S218" s="182">
        <v>0</v>
      </c>
      <c r="T218" s="183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4" t="s">
        <v>133</v>
      </c>
      <c r="AT218" s="184" t="s">
        <v>128</v>
      </c>
      <c r="AU218" s="184" t="s">
        <v>134</v>
      </c>
      <c r="AY218" s="17" t="s">
        <v>124</v>
      </c>
      <c r="BE218" s="185">
        <f>IF(N218="základní",J218,0)</f>
        <v>0</v>
      </c>
      <c r="BF218" s="185">
        <f>IF(N218="snížená",J218,0)</f>
        <v>0</v>
      </c>
      <c r="BG218" s="185">
        <f>IF(N218="zákl. přenesená",J218,0)</f>
        <v>0</v>
      </c>
      <c r="BH218" s="185">
        <f>IF(N218="sníž. přenesená",J218,0)</f>
        <v>0</v>
      </c>
      <c r="BI218" s="185">
        <f>IF(N218="nulová",J218,0)</f>
        <v>0</v>
      </c>
      <c r="BJ218" s="17" t="s">
        <v>87</v>
      </c>
      <c r="BK218" s="185">
        <f>ROUND(I218*H218,2)</f>
        <v>0</v>
      </c>
      <c r="BL218" s="17" t="s">
        <v>133</v>
      </c>
      <c r="BM218" s="184" t="s">
        <v>358</v>
      </c>
    </row>
    <row r="219" spans="1:65" s="2" customFormat="1" ht="11.25">
      <c r="A219" s="34"/>
      <c r="B219" s="35"/>
      <c r="C219" s="36"/>
      <c r="D219" s="186" t="s">
        <v>136</v>
      </c>
      <c r="E219" s="36"/>
      <c r="F219" s="187" t="s">
        <v>359</v>
      </c>
      <c r="G219" s="36"/>
      <c r="H219" s="36"/>
      <c r="I219" s="188"/>
      <c r="J219" s="36"/>
      <c r="K219" s="36"/>
      <c r="L219" s="39"/>
      <c r="M219" s="189"/>
      <c r="N219" s="190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136</v>
      </c>
      <c r="AU219" s="17" t="s">
        <v>134</v>
      </c>
    </row>
    <row r="220" spans="1:65" s="2" customFormat="1" ht="11.25">
      <c r="A220" s="34"/>
      <c r="B220" s="35"/>
      <c r="C220" s="36"/>
      <c r="D220" s="191" t="s">
        <v>138</v>
      </c>
      <c r="E220" s="36"/>
      <c r="F220" s="192" t="s">
        <v>360</v>
      </c>
      <c r="G220" s="36"/>
      <c r="H220" s="36"/>
      <c r="I220" s="188"/>
      <c r="J220" s="36"/>
      <c r="K220" s="36"/>
      <c r="L220" s="39"/>
      <c r="M220" s="189"/>
      <c r="N220" s="190"/>
      <c r="O220" s="64"/>
      <c r="P220" s="64"/>
      <c r="Q220" s="64"/>
      <c r="R220" s="64"/>
      <c r="S220" s="64"/>
      <c r="T220" s="65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138</v>
      </c>
      <c r="AU220" s="17" t="s">
        <v>134</v>
      </c>
    </row>
    <row r="221" spans="1:65" s="2" customFormat="1" ht="16.5" customHeight="1">
      <c r="A221" s="34"/>
      <c r="B221" s="35"/>
      <c r="C221" s="173" t="s">
        <v>361</v>
      </c>
      <c r="D221" s="173" t="s">
        <v>128</v>
      </c>
      <c r="E221" s="174" t="s">
        <v>362</v>
      </c>
      <c r="F221" s="175" t="s">
        <v>363</v>
      </c>
      <c r="G221" s="176" t="s">
        <v>230</v>
      </c>
      <c r="H221" s="177">
        <v>1747.136</v>
      </c>
      <c r="I221" s="178"/>
      <c r="J221" s="179">
        <f>ROUND(I221*H221,2)</f>
        <v>0</v>
      </c>
      <c r="K221" s="175" t="s">
        <v>132</v>
      </c>
      <c r="L221" s="39"/>
      <c r="M221" s="180" t="s">
        <v>21</v>
      </c>
      <c r="N221" s="181" t="s">
        <v>50</v>
      </c>
      <c r="O221" s="64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4" t="s">
        <v>133</v>
      </c>
      <c r="AT221" s="184" t="s">
        <v>128</v>
      </c>
      <c r="AU221" s="184" t="s">
        <v>134</v>
      </c>
      <c r="AY221" s="17" t="s">
        <v>124</v>
      </c>
      <c r="BE221" s="185">
        <f>IF(N221="základní",J221,0)</f>
        <v>0</v>
      </c>
      <c r="BF221" s="185">
        <f>IF(N221="snížená",J221,0)</f>
        <v>0</v>
      </c>
      <c r="BG221" s="185">
        <f>IF(N221="zákl. přenesená",J221,0)</f>
        <v>0</v>
      </c>
      <c r="BH221" s="185">
        <f>IF(N221="sníž. přenesená",J221,0)</f>
        <v>0</v>
      </c>
      <c r="BI221" s="185">
        <f>IF(N221="nulová",J221,0)</f>
        <v>0</v>
      </c>
      <c r="BJ221" s="17" t="s">
        <v>87</v>
      </c>
      <c r="BK221" s="185">
        <f>ROUND(I221*H221,2)</f>
        <v>0</v>
      </c>
      <c r="BL221" s="17" t="s">
        <v>133</v>
      </c>
      <c r="BM221" s="184" t="s">
        <v>364</v>
      </c>
    </row>
    <row r="222" spans="1:65" s="2" customFormat="1" ht="19.5">
      <c r="A222" s="34"/>
      <c r="B222" s="35"/>
      <c r="C222" s="36"/>
      <c r="D222" s="186" t="s">
        <v>136</v>
      </c>
      <c r="E222" s="36"/>
      <c r="F222" s="187" t="s">
        <v>249</v>
      </c>
      <c r="G222" s="36"/>
      <c r="H222" s="36"/>
      <c r="I222" s="188"/>
      <c r="J222" s="36"/>
      <c r="K222" s="36"/>
      <c r="L222" s="39"/>
      <c r="M222" s="189"/>
      <c r="N222" s="190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136</v>
      </c>
      <c r="AU222" s="17" t="s">
        <v>134</v>
      </c>
    </row>
    <row r="223" spans="1:65" s="2" customFormat="1" ht="11.25">
      <c r="A223" s="34"/>
      <c r="B223" s="35"/>
      <c r="C223" s="36"/>
      <c r="D223" s="191" t="s">
        <v>138</v>
      </c>
      <c r="E223" s="36"/>
      <c r="F223" s="192" t="s">
        <v>365</v>
      </c>
      <c r="G223" s="36"/>
      <c r="H223" s="36"/>
      <c r="I223" s="188"/>
      <c r="J223" s="36"/>
      <c r="K223" s="36"/>
      <c r="L223" s="39"/>
      <c r="M223" s="189"/>
      <c r="N223" s="190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138</v>
      </c>
      <c r="AU223" s="17" t="s">
        <v>134</v>
      </c>
    </row>
    <row r="224" spans="1:65" s="13" customFormat="1" ht="11.25">
      <c r="B224" s="193"/>
      <c r="C224" s="194"/>
      <c r="D224" s="186" t="s">
        <v>146</v>
      </c>
      <c r="E224" s="195" t="s">
        <v>21</v>
      </c>
      <c r="F224" s="196" t="s">
        <v>366</v>
      </c>
      <c r="G224" s="194"/>
      <c r="H224" s="197">
        <v>1747.136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146</v>
      </c>
      <c r="AU224" s="203" t="s">
        <v>134</v>
      </c>
      <c r="AV224" s="13" t="s">
        <v>89</v>
      </c>
      <c r="AW224" s="13" t="s">
        <v>38</v>
      </c>
      <c r="AX224" s="13" t="s">
        <v>87</v>
      </c>
      <c r="AY224" s="203" t="s">
        <v>124</v>
      </c>
    </row>
    <row r="225" spans="1:65" s="2" customFormat="1" ht="16.5" customHeight="1">
      <c r="A225" s="34"/>
      <c r="B225" s="35"/>
      <c r="C225" s="173" t="s">
        <v>367</v>
      </c>
      <c r="D225" s="173" t="s">
        <v>128</v>
      </c>
      <c r="E225" s="174" t="s">
        <v>368</v>
      </c>
      <c r="F225" s="175" t="s">
        <v>369</v>
      </c>
      <c r="G225" s="176" t="s">
        <v>217</v>
      </c>
      <c r="H225" s="177">
        <v>287.14999999999998</v>
      </c>
      <c r="I225" s="178"/>
      <c r="J225" s="179">
        <f>ROUND(I225*H225,2)</f>
        <v>0</v>
      </c>
      <c r="K225" s="175" t="s">
        <v>132</v>
      </c>
      <c r="L225" s="39"/>
      <c r="M225" s="180" t="s">
        <v>21</v>
      </c>
      <c r="N225" s="181" t="s">
        <v>50</v>
      </c>
      <c r="O225" s="64"/>
      <c r="P225" s="182">
        <f>O225*H225</f>
        <v>0</v>
      </c>
      <c r="Q225" s="182">
        <v>0</v>
      </c>
      <c r="R225" s="182">
        <f>Q225*H225</f>
        <v>0</v>
      </c>
      <c r="S225" s="182">
        <v>0</v>
      </c>
      <c r="T225" s="183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4" t="s">
        <v>133</v>
      </c>
      <c r="AT225" s="184" t="s">
        <v>128</v>
      </c>
      <c r="AU225" s="184" t="s">
        <v>134</v>
      </c>
      <c r="AY225" s="17" t="s">
        <v>124</v>
      </c>
      <c r="BE225" s="185">
        <f>IF(N225="základní",J225,0)</f>
        <v>0</v>
      </c>
      <c r="BF225" s="185">
        <f>IF(N225="snížená",J225,0)</f>
        <v>0</v>
      </c>
      <c r="BG225" s="185">
        <f>IF(N225="zákl. přenesená",J225,0)</f>
        <v>0</v>
      </c>
      <c r="BH225" s="185">
        <f>IF(N225="sníž. přenesená",J225,0)</f>
        <v>0</v>
      </c>
      <c r="BI225" s="185">
        <f>IF(N225="nulová",J225,0)</f>
        <v>0</v>
      </c>
      <c r="BJ225" s="17" t="s">
        <v>87</v>
      </c>
      <c r="BK225" s="185">
        <f>ROUND(I225*H225,2)</f>
        <v>0</v>
      </c>
      <c r="BL225" s="17" t="s">
        <v>133</v>
      </c>
      <c r="BM225" s="184" t="s">
        <v>370</v>
      </c>
    </row>
    <row r="226" spans="1:65" s="2" customFormat="1" ht="11.25">
      <c r="A226" s="34"/>
      <c r="B226" s="35"/>
      <c r="C226" s="36"/>
      <c r="D226" s="186" t="s">
        <v>136</v>
      </c>
      <c r="E226" s="36"/>
      <c r="F226" s="187" t="s">
        <v>371</v>
      </c>
      <c r="G226" s="36"/>
      <c r="H226" s="36"/>
      <c r="I226" s="188"/>
      <c r="J226" s="36"/>
      <c r="K226" s="36"/>
      <c r="L226" s="39"/>
      <c r="M226" s="189"/>
      <c r="N226" s="190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136</v>
      </c>
      <c r="AU226" s="17" t="s">
        <v>134</v>
      </c>
    </row>
    <row r="227" spans="1:65" s="2" customFormat="1" ht="11.25">
      <c r="A227" s="34"/>
      <c r="B227" s="35"/>
      <c r="C227" s="36"/>
      <c r="D227" s="191" t="s">
        <v>138</v>
      </c>
      <c r="E227" s="36"/>
      <c r="F227" s="192" t="s">
        <v>372</v>
      </c>
      <c r="G227" s="36"/>
      <c r="H227" s="36"/>
      <c r="I227" s="188"/>
      <c r="J227" s="36"/>
      <c r="K227" s="36"/>
      <c r="L227" s="39"/>
      <c r="M227" s="189"/>
      <c r="N227" s="190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138</v>
      </c>
      <c r="AU227" s="17" t="s">
        <v>134</v>
      </c>
    </row>
    <row r="228" spans="1:65" s="2" customFormat="1" ht="16.5" customHeight="1">
      <c r="A228" s="34"/>
      <c r="B228" s="35"/>
      <c r="C228" s="173" t="s">
        <v>373</v>
      </c>
      <c r="D228" s="173" t="s">
        <v>128</v>
      </c>
      <c r="E228" s="174" t="s">
        <v>374</v>
      </c>
      <c r="F228" s="175" t="s">
        <v>375</v>
      </c>
      <c r="G228" s="176" t="s">
        <v>131</v>
      </c>
      <c r="H228" s="177">
        <v>124</v>
      </c>
      <c r="I228" s="178"/>
      <c r="J228" s="179">
        <f>ROUND(I228*H228,2)</f>
        <v>0</v>
      </c>
      <c r="K228" s="175" t="s">
        <v>132</v>
      </c>
      <c r="L228" s="39"/>
      <c r="M228" s="180" t="s">
        <v>21</v>
      </c>
      <c r="N228" s="181" t="s">
        <v>50</v>
      </c>
      <c r="O228" s="64"/>
      <c r="P228" s="182">
        <f>O228*H228</f>
        <v>0</v>
      </c>
      <c r="Q228" s="182">
        <v>3.6900000000000002E-2</v>
      </c>
      <c r="R228" s="182">
        <f>Q228*H228</f>
        <v>4.5756000000000006</v>
      </c>
      <c r="S228" s="182">
        <v>0</v>
      </c>
      <c r="T228" s="183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4" t="s">
        <v>133</v>
      </c>
      <c r="AT228" s="184" t="s">
        <v>128</v>
      </c>
      <c r="AU228" s="184" t="s">
        <v>134</v>
      </c>
      <c r="AY228" s="17" t="s">
        <v>124</v>
      </c>
      <c r="BE228" s="185">
        <f>IF(N228="základní",J228,0)</f>
        <v>0</v>
      </c>
      <c r="BF228" s="185">
        <f>IF(N228="snížená",J228,0)</f>
        <v>0</v>
      </c>
      <c r="BG228" s="185">
        <f>IF(N228="zákl. přenesená",J228,0)</f>
        <v>0</v>
      </c>
      <c r="BH228" s="185">
        <f>IF(N228="sníž. přenesená",J228,0)</f>
        <v>0</v>
      </c>
      <c r="BI228" s="185">
        <f>IF(N228="nulová",J228,0)</f>
        <v>0</v>
      </c>
      <c r="BJ228" s="17" t="s">
        <v>87</v>
      </c>
      <c r="BK228" s="185">
        <f>ROUND(I228*H228,2)</f>
        <v>0</v>
      </c>
      <c r="BL228" s="17" t="s">
        <v>133</v>
      </c>
      <c r="BM228" s="184" t="s">
        <v>376</v>
      </c>
    </row>
    <row r="229" spans="1:65" s="2" customFormat="1" ht="29.25">
      <c r="A229" s="34"/>
      <c r="B229" s="35"/>
      <c r="C229" s="36"/>
      <c r="D229" s="186" t="s">
        <v>136</v>
      </c>
      <c r="E229" s="36"/>
      <c r="F229" s="187" t="s">
        <v>377</v>
      </c>
      <c r="G229" s="36"/>
      <c r="H229" s="36"/>
      <c r="I229" s="188"/>
      <c r="J229" s="36"/>
      <c r="K229" s="36"/>
      <c r="L229" s="39"/>
      <c r="M229" s="189"/>
      <c r="N229" s="190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136</v>
      </c>
      <c r="AU229" s="17" t="s">
        <v>134</v>
      </c>
    </row>
    <row r="230" spans="1:65" s="2" customFormat="1" ht="11.25">
      <c r="A230" s="34"/>
      <c r="B230" s="35"/>
      <c r="C230" s="36"/>
      <c r="D230" s="191" t="s">
        <v>138</v>
      </c>
      <c r="E230" s="36"/>
      <c r="F230" s="192" t="s">
        <v>378</v>
      </c>
      <c r="G230" s="36"/>
      <c r="H230" s="36"/>
      <c r="I230" s="188"/>
      <c r="J230" s="36"/>
      <c r="K230" s="36"/>
      <c r="L230" s="39"/>
      <c r="M230" s="189"/>
      <c r="N230" s="190"/>
      <c r="O230" s="64"/>
      <c r="P230" s="64"/>
      <c r="Q230" s="64"/>
      <c r="R230" s="64"/>
      <c r="S230" s="64"/>
      <c r="T230" s="65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138</v>
      </c>
      <c r="AU230" s="17" t="s">
        <v>134</v>
      </c>
    </row>
    <row r="231" spans="1:65" s="2" customFormat="1" ht="16.5" customHeight="1">
      <c r="A231" s="34"/>
      <c r="B231" s="35"/>
      <c r="C231" s="173" t="s">
        <v>379</v>
      </c>
      <c r="D231" s="173" t="s">
        <v>128</v>
      </c>
      <c r="E231" s="174" t="s">
        <v>380</v>
      </c>
      <c r="F231" s="175" t="s">
        <v>381</v>
      </c>
      <c r="G231" s="176" t="s">
        <v>142</v>
      </c>
      <c r="H231" s="177">
        <v>3880</v>
      </c>
      <c r="I231" s="178"/>
      <c r="J231" s="179">
        <f>ROUND(I231*H231,2)</f>
        <v>0</v>
      </c>
      <c r="K231" s="175" t="s">
        <v>132</v>
      </c>
      <c r="L231" s="39"/>
      <c r="M231" s="180" t="s">
        <v>21</v>
      </c>
      <c r="N231" s="181" t="s">
        <v>50</v>
      </c>
      <c r="O231" s="64"/>
      <c r="P231" s="182">
        <f>O231*H231</f>
        <v>0</v>
      </c>
      <c r="Q231" s="182">
        <v>0</v>
      </c>
      <c r="R231" s="182">
        <f>Q231*H231</f>
        <v>0</v>
      </c>
      <c r="S231" s="182">
        <v>0</v>
      </c>
      <c r="T231" s="183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4" t="s">
        <v>133</v>
      </c>
      <c r="AT231" s="184" t="s">
        <v>128</v>
      </c>
      <c r="AU231" s="184" t="s">
        <v>134</v>
      </c>
      <c r="AY231" s="17" t="s">
        <v>124</v>
      </c>
      <c r="BE231" s="185">
        <f>IF(N231="základní",J231,0)</f>
        <v>0</v>
      </c>
      <c r="BF231" s="185">
        <f>IF(N231="snížená",J231,0)</f>
        <v>0</v>
      </c>
      <c r="BG231" s="185">
        <f>IF(N231="zákl. přenesená",J231,0)</f>
        <v>0</v>
      </c>
      <c r="BH231" s="185">
        <f>IF(N231="sníž. přenesená",J231,0)</f>
        <v>0</v>
      </c>
      <c r="BI231" s="185">
        <f>IF(N231="nulová",J231,0)</f>
        <v>0</v>
      </c>
      <c r="BJ231" s="17" t="s">
        <v>87</v>
      </c>
      <c r="BK231" s="185">
        <f>ROUND(I231*H231,2)</f>
        <v>0</v>
      </c>
      <c r="BL231" s="17" t="s">
        <v>133</v>
      </c>
      <c r="BM231" s="184" t="s">
        <v>382</v>
      </c>
    </row>
    <row r="232" spans="1:65" s="2" customFormat="1" ht="11.25">
      <c r="A232" s="34"/>
      <c r="B232" s="35"/>
      <c r="C232" s="36"/>
      <c r="D232" s="186" t="s">
        <v>136</v>
      </c>
      <c r="E232" s="36"/>
      <c r="F232" s="187" t="s">
        <v>383</v>
      </c>
      <c r="G232" s="36"/>
      <c r="H232" s="36"/>
      <c r="I232" s="188"/>
      <c r="J232" s="36"/>
      <c r="K232" s="36"/>
      <c r="L232" s="39"/>
      <c r="M232" s="189"/>
      <c r="N232" s="190"/>
      <c r="O232" s="64"/>
      <c r="P232" s="64"/>
      <c r="Q232" s="64"/>
      <c r="R232" s="64"/>
      <c r="S232" s="64"/>
      <c r="T232" s="65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136</v>
      </c>
      <c r="AU232" s="17" t="s">
        <v>134</v>
      </c>
    </row>
    <row r="233" spans="1:65" s="2" customFormat="1" ht="11.25">
      <c r="A233" s="34"/>
      <c r="B233" s="35"/>
      <c r="C233" s="36"/>
      <c r="D233" s="191" t="s">
        <v>138</v>
      </c>
      <c r="E233" s="36"/>
      <c r="F233" s="192" t="s">
        <v>384</v>
      </c>
      <c r="G233" s="36"/>
      <c r="H233" s="36"/>
      <c r="I233" s="188"/>
      <c r="J233" s="36"/>
      <c r="K233" s="36"/>
      <c r="L233" s="39"/>
      <c r="M233" s="189"/>
      <c r="N233" s="190"/>
      <c r="O233" s="64"/>
      <c r="P233" s="64"/>
      <c r="Q233" s="64"/>
      <c r="R233" s="64"/>
      <c r="S233" s="64"/>
      <c r="T233" s="65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138</v>
      </c>
      <c r="AU233" s="17" t="s">
        <v>134</v>
      </c>
    </row>
    <row r="234" spans="1:65" s="13" customFormat="1" ht="11.25">
      <c r="B234" s="193"/>
      <c r="C234" s="194"/>
      <c r="D234" s="186" t="s">
        <v>146</v>
      </c>
      <c r="E234" s="195" t="s">
        <v>21</v>
      </c>
      <c r="F234" s="196" t="s">
        <v>385</v>
      </c>
      <c r="G234" s="194"/>
      <c r="H234" s="197">
        <v>3880</v>
      </c>
      <c r="I234" s="198"/>
      <c r="J234" s="194"/>
      <c r="K234" s="194"/>
      <c r="L234" s="199"/>
      <c r="M234" s="200"/>
      <c r="N234" s="201"/>
      <c r="O234" s="201"/>
      <c r="P234" s="201"/>
      <c r="Q234" s="201"/>
      <c r="R234" s="201"/>
      <c r="S234" s="201"/>
      <c r="T234" s="202"/>
      <c r="AT234" s="203" t="s">
        <v>146</v>
      </c>
      <c r="AU234" s="203" t="s">
        <v>134</v>
      </c>
      <c r="AV234" s="13" t="s">
        <v>89</v>
      </c>
      <c r="AW234" s="13" t="s">
        <v>38</v>
      </c>
      <c r="AX234" s="13" t="s">
        <v>87</v>
      </c>
      <c r="AY234" s="203" t="s">
        <v>124</v>
      </c>
    </row>
    <row r="235" spans="1:65" s="2" customFormat="1" ht="16.5" customHeight="1">
      <c r="A235" s="34"/>
      <c r="B235" s="35"/>
      <c r="C235" s="173" t="s">
        <v>386</v>
      </c>
      <c r="D235" s="173" t="s">
        <v>128</v>
      </c>
      <c r="E235" s="174" t="s">
        <v>387</v>
      </c>
      <c r="F235" s="175" t="s">
        <v>388</v>
      </c>
      <c r="G235" s="176" t="s">
        <v>193</v>
      </c>
      <c r="H235" s="177">
        <v>5</v>
      </c>
      <c r="I235" s="178"/>
      <c r="J235" s="179">
        <f>ROUND(I235*H235,2)</f>
        <v>0</v>
      </c>
      <c r="K235" s="175" t="s">
        <v>132</v>
      </c>
      <c r="L235" s="39"/>
      <c r="M235" s="180" t="s">
        <v>21</v>
      </c>
      <c r="N235" s="181" t="s">
        <v>50</v>
      </c>
      <c r="O235" s="64"/>
      <c r="P235" s="182">
        <f>O235*H235</f>
        <v>0</v>
      </c>
      <c r="Q235" s="182">
        <v>0</v>
      </c>
      <c r="R235" s="182">
        <f>Q235*H235</f>
        <v>0</v>
      </c>
      <c r="S235" s="182">
        <v>0</v>
      </c>
      <c r="T235" s="183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4" t="s">
        <v>389</v>
      </c>
      <c r="AT235" s="184" t="s">
        <v>128</v>
      </c>
      <c r="AU235" s="184" t="s">
        <v>134</v>
      </c>
      <c r="AY235" s="17" t="s">
        <v>124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7" t="s">
        <v>87</v>
      </c>
      <c r="BK235" s="185">
        <f>ROUND(I235*H235,2)</f>
        <v>0</v>
      </c>
      <c r="BL235" s="17" t="s">
        <v>389</v>
      </c>
      <c r="BM235" s="184" t="s">
        <v>390</v>
      </c>
    </row>
    <row r="236" spans="1:65" s="2" customFormat="1" ht="11.25">
      <c r="A236" s="34"/>
      <c r="B236" s="35"/>
      <c r="C236" s="36"/>
      <c r="D236" s="186" t="s">
        <v>136</v>
      </c>
      <c r="E236" s="36"/>
      <c r="F236" s="187" t="s">
        <v>388</v>
      </c>
      <c r="G236" s="36"/>
      <c r="H236" s="36"/>
      <c r="I236" s="188"/>
      <c r="J236" s="36"/>
      <c r="K236" s="36"/>
      <c r="L236" s="39"/>
      <c r="M236" s="189"/>
      <c r="N236" s="190"/>
      <c r="O236" s="64"/>
      <c r="P236" s="64"/>
      <c r="Q236" s="64"/>
      <c r="R236" s="64"/>
      <c r="S236" s="64"/>
      <c r="T236" s="65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136</v>
      </c>
      <c r="AU236" s="17" t="s">
        <v>134</v>
      </c>
    </row>
    <row r="237" spans="1:65" s="2" customFormat="1" ht="11.25">
      <c r="A237" s="34"/>
      <c r="B237" s="35"/>
      <c r="C237" s="36"/>
      <c r="D237" s="191" t="s">
        <v>138</v>
      </c>
      <c r="E237" s="36"/>
      <c r="F237" s="192" t="s">
        <v>391</v>
      </c>
      <c r="G237" s="36"/>
      <c r="H237" s="36"/>
      <c r="I237" s="188"/>
      <c r="J237" s="36"/>
      <c r="K237" s="36"/>
      <c r="L237" s="39"/>
      <c r="M237" s="189"/>
      <c r="N237" s="190"/>
      <c r="O237" s="64"/>
      <c r="P237" s="64"/>
      <c r="Q237" s="64"/>
      <c r="R237" s="64"/>
      <c r="S237" s="64"/>
      <c r="T237" s="65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138</v>
      </c>
      <c r="AU237" s="17" t="s">
        <v>134</v>
      </c>
    </row>
    <row r="238" spans="1:65" s="12" customFormat="1" ht="20.85" customHeight="1">
      <c r="B238" s="157"/>
      <c r="C238" s="158"/>
      <c r="D238" s="159" t="s">
        <v>78</v>
      </c>
      <c r="E238" s="171" t="s">
        <v>234</v>
      </c>
      <c r="F238" s="171" t="s">
        <v>392</v>
      </c>
      <c r="G238" s="158"/>
      <c r="H238" s="158"/>
      <c r="I238" s="161"/>
      <c r="J238" s="172">
        <f>BK238</f>
        <v>0</v>
      </c>
      <c r="K238" s="158"/>
      <c r="L238" s="163"/>
      <c r="M238" s="164"/>
      <c r="N238" s="165"/>
      <c r="O238" s="165"/>
      <c r="P238" s="166">
        <f>SUM(P239:P266)</f>
        <v>0</v>
      </c>
      <c r="Q238" s="165"/>
      <c r="R238" s="166">
        <f>SUM(R239:R266)</f>
        <v>0.90694999999999992</v>
      </c>
      <c r="S238" s="165"/>
      <c r="T238" s="167">
        <f>SUM(T239:T266)</f>
        <v>0</v>
      </c>
      <c r="AR238" s="168" t="s">
        <v>87</v>
      </c>
      <c r="AT238" s="169" t="s">
        <v>78</v>
      </c>
      <c r="AU238" s="169" t="s">
        <v>89</v>
      </c>
      <c r="AY238" s="168" t="s">
        <v>124</v>
      </c>
      <c r="BK238" s="170">
        <f>SUM(BK239:BK266)</f>
        <v>0</v>
      </c>
    </row>
    <row r="239" spans="1:65" s="2" customFormat="1" ht="21.75" customHeight="1">
      <c r="A239" s="34"/>
      <c r="B239" s="35"/>
      <c r="C239" s="173" t="s">
        <v>393</v>
      </c>
      <c r="D239" s="173" t="s">
        <v>128</v>
      </c>
      <c r="E239" s="174" t="s">
        <v>394</v>
      </c>
      <c r="F239" s="175" t="s">
        <v>344</v>
      </c>
      <c r="G239" s="176" t="s">
        <v>217</v>
      </c>
      <c r="H239" s="177">
        <v>388</v>
      </c>
      <c r="I239" s="178"/>
      <c r="J239" s="179">
        <f>ROUND(I239*H239,2)</f>
        <v>0</v>
      </c>
      <c r="K239" s="175" t="s">
        <v>132</v>
      </c>
      <c r="L239" s="39"/>
      <c r="M239" s="180" t="s">
        <v>21</v>
      </c>
      <c r="N239" s="181" t="s">
        <v>50</v>
      </c>
      <c r="O239" s="64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4" t="s">
        <v>133</v>
      </c>
      <c r="AT239" s="184" t="s">
        <v>128</v>
      </c>
      <c r="AU239" s="184" t="s">
        <v>134</v>
      </c>
      <c r="AY239" s="17" t="s">
        <v>124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7" t="s">
        <v>87</v>
      </c>
      <c r="BK239" s="185">
        <f>ROUND(I239*H239,2)</f>
        <v>0</v>
      </c>
      <c r="BL239" s="17" t="s">
        <v>133</v>
      </c>
      <c r="BM239" s="184" t="s">
        <v>395</v>
      </c>
    </row>
    <row r="240" spans="1:65" s="2" customFormat="1" ht="11.25">
      <c r="A240" s="34"/>
      <c r="B240" s="35"/>
      <c r="C240" s="36"/>
      <c r="D240" s="186" t="s">
        <v>136</v>
      </c>
      <c r="E240" s="36"/>
      <c r="F240" s="187" t="s">
        <v>346</v>
      </c>
      <c r="G240" s="36"/>
      <c r="H240" s="36"/>
      <c r="I240" s="188"/>
      <c r="J240" s="36"/>
      <c r="K240" s="36"/>
      <c r="L240" s="39"/>
      <c r="M240" s="189"/>
      <c r="N240" s="190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136</v>
      </c>
      <c r="AU240" s="17" t="s">
        <v>134</v>
      </c>
    </row>
    <row r="241" spans="1:65" s="2" customFormat="1" ht="11.25">
      <c r="A241" s="34"/>
      <c r="B241" s="35"/>
      <c r="C241" s="36"/>
      <c r="D241" s="191" t="s">
        <v>138</v>
      </c>
      <c r="E241" s="36"/>
      <c r="F241" s="192" t="s">
        <v>396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138</v>
      </c>
      <c r="AU241" s="17" t="s">
        <v>134</v>
      </c>
    </row>
    <row r="242" spans="1:65" s="13" customFormat="1" ht="11.25">
      <c r="B242" s="193"/>
      <c r="C242" s="194"/>
      <c r="D242" s="186" t="s">
        <v>146</v>
      </c>
      <c r="E242" s="195" t="s">
        <v>21</v>
      </c>
      <c r="F242" s="196" t="s">
        <v>397</v>
      </c>
      <c r="G242" s="194"/>
      <c r="H242" s="197">
        <v>388</v>
      </c>
      <c r="I242" s="198"/>
      <c r="J242" s="194"/>
      <c r="K242" s="194"/>
      <c r="L242" s="199"/>
      <c r="M242" s="200"/>
      <c r="N242" s="201"/>
      <c r="O242" s="201"/>
      <c r="P242" s="201"/>
      <c r="Q242" s="201"/>
      <c r="R242" s="201"/>
      <c r="S242" s="201"/>
      <c r="T242" s="202"/>
      <c r="AT242" s="203" t="s">
        <v>146</v>
      </c>
      <c r="AU242" s="203" t="s">
        <v>134</v>
      </c>
      <c r="AV242" s="13" t="s">
        <v>89</v>
      </c>
      <c r="AW242" s="13" t="s">
        <v>38</v>
      </c>
      <c r="AX242" s="13" t="s">
        <v>87</v>
      </c>
      <c r="AY242" s="203" t="s">
        <v>124</v>
      </c>
    </row>
    <row r="243" spans="1:65" s="2" customFormat="1" ht="21.75" customHeight="1">
      <c r="A243" s="34"/>
      <c r="B243" s="35"/>
      <c r="C243" s="173" t="s">
        <v>398</v>
      </c>
      <c r="D243" s="173" t="s">
        <v>128</v>
      </c>
      <c r="E243" s="174" t="s">
        <v>399</v>
      </c>
      <c r="F243" s="175" t="s">
        <v>350</v>
      </c>
      <c r="G243" s="176" t="s">
        <v>217</v>
      </c>
      <c r="H243" s="177">
        <v>388</v>
      </c>
      <c r="I243" s="178"/>
      <c r="J243" s="179">
        <f>ROUND(I243*H243,2)</f>
        <v>0</v>
      </c>
      <c r="K243" s="175" t="s">
        <v>132</v>
      </c>
      <c r="L243" s="39"/>
      <c r="M243" s="180" t="s">
        <v>21</v>
      </c>
      <c r="N243" s="181" t="s">
        <v>50</v>
      </c>
      <c r="O243" s="64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4" t="s">
        <v>133</v>
      </c>
      <c r="AT243" s="184" t="s">
        <v>128</v>
      </c>
      <c r="AU243" s="184" t="s">
        <v>134</v>
      </c>
      <c r="AY243" s="17" t="s">
        <v>124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7" t="s">
        <v>87</v>
      </c>
      <c r="BK243" s="185">
        <f>ROUND(I243*H243,2)</f>
        <v>0</v>
      </c>
      <c r="BL243" s="17" t="s">
        <v>133</v>
      </c>
      <c r="BM243" s="184" t="s">
        <v>400</v>
      </c>
    </row>
    <row r="244" spans="1:65" s="2" customFormat="1" ht="19.5">
      <c r="A244" s="34"/>
      <c r="B244" s="35"/>
      <c r="C244" s="36"/>
      <c r="D244" s="186" t="s">
        <v>136</v>
      </c>
      <c r="E244" s="36"/>
      <c r="F244" s="187" t="s">
        <v>352</v>
      </c>
      <c r="G244" s="36"/>
      <c r="H244" s="36"/>
      <c r="I244" s="188"/>
      <c r="J244" s="36"/>
      <c r="K244" s="36"/>
      <c r="L244" s="39"/>
      <c r="M244" s="189"/>
      <c r="N244" s="190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136</v>
      </c>
      <c r="AU244" s="17" t="s">
        <v>134</v>
      </c>
    </row>
    <row r="245" spans="1:65" s="2" customFormat="1" ht="11.25">
      <c r="A245" s="34"/>
      <c r="B245" s="35"/>
      <c r="C245" s="36"/>
      <c r="D245" s="191" t="s">
        <v>138</v>
      </c>
      <c r="E245" s="36"/>
      <c r="F245" s="192" t="s">
        <v>401</v>
      </c>
      <c r="G245" s="36"/>
      <c r="H245" s="36"/>
      <c r="I245" s="188"/>
      <c r="J245" s="36"/>
      <c r="K245" s="36"/>
      <c r="L245" s="39"/>
      <c r="M245" s="189"/>
      <c r="N245" s="190"/>
      <c r="O245" s="64"/>
      <c r="P245" s="64"/>
      <c r="Q245" s="64"/>
      <c r="R245" s="64"/>
      <c r="S245" s="64"/>
      <c r="T245" s="65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138</v>
      </c>
      <c r="AU245" s="17" t="s">
        <v>134</v>
      </c>
    </row>
    <row r="246" spans="1:65" s="2" customFormat="1" ht="16.5" customHeight="1">
      <c r="A246" s="34"/>
      <c r="B246" s="35"/>
      <c r="C246" s="173" t="s">
        <v>402</v>
      </c>
      <c r="D246" s="173" t="s">
        <v>128</v>
      </c>
      <c r="E246" s="174" t="s">
        <v>362</v>
      </c>
      <c r="F246" s="175" t="s">
        <v>363</v>
      </c>
      <c r="G246" s="176" t="s">
        <v>230</v>
      </c>
      <c r="H246" s="177">
        <v>620.79999999999995</v>
      </c>
      <c r="I246" s="178"/>
      <c r="J246" s="179">
        <f>ROUND(I246*H246,2)</f>
        <v>0</v>
      </c>
      <c r="K246" s="175" t="s">
        <v>132</v>
      </c>
      <c r="L246" s="39"/>
      <c r="M246" s="180" t="s">
        <v>21</v>
      </c>
      <c r="N246" s="181" t="s">
        <v>50</v>
      </c>
      <c r="O246" s="64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4" t="s">
        <v>133</v>
      </c>
      <c r="AT246" s="184" t="s">
        <v>128</v>
      </c>
      <c r="AU246" s="184" t="s">
        <v>134</v>
      </c>
      <c r="AY246" s="17" t="s">
        <v>124</v>
      </c>
      <c r="BE246" s="185">
        <f>IF(N246="základní",J246,0)</f>
        <v>0</v>
      </c>
      <c r="BF246" s="185">
        <f>IF(N246="snížená",J246,0)</f>
        <v>0</v>
      </c>
      <c r="BG246" s="185">
        <f>IF(N246="zákl. přenesená",J246,0)</f>
        <v>0</v>
      </c>
      <c r="BH246" s="185">
        <f>IF(N246="sníž. přenesená",J246,0)</f>
        <v>0</v>
      </c>
      <c r="BI246" s="185">
        <f>IF(N246="nulová",J246,0)</f>
        <v>0</v>
      </c>
      <c r="BJ246" s="17" t="s">
        <v>87</v>
      </c>
      <c r="BK246" s="185">
        <f>ROUND(I246*H246,2)</f>
        <v>0</v>
      </c>
      <c r="BL246" s="17" t="s">
        <v>133</v>
      </c>
      <c r="BM246" s="184" t="s">
        <v>403</v>
      </c>
    </row>
    <row r="247" spans="1:65" s="2" customFormat="1" ht="19.5">
      <c r="A247" s="34"/>
      <c r="B247" s="35"/>
      <c r="C247" s="36"/>
      <c r="D247" s="186" t="s">
        <v>136</v>
      </c>
      <c r="E247" s="36"/>
      <c r="F247" s="187" t="s">
        <v>249</v>
      </c>
      <c r="G247" s="36"/>
      <c r="H247" s="36"/>
      <c r="I247" s="188"/>
      <c r="J247" s="36"/>
      <c r="K247" s="36"/>
      <c r="L247" s="39"/>
      <c r="M247" s="189"/>
      <c r="N247" s="190"/>
      <c r="O247" s="64"/>
      <c r="P247" s="64"/>
      <c r="Q247" s="64"/>
      <c r="R247" s="64"/>
      <c r="S247" s="64"/>
      <c r="T247" s="6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136</v>
      </c>
      <c r="AU247" s="17" t="s">
        <v>134</v>
      </c>
    </row>
    <row r="248" spans="1:65" s="2" customFormat="1" ht="11.25">
      <c r="A248" s="34"/>
      <c r="B248" s="35"/>
      <c r="C248" s="36"/>
      <c r="D248" s="191" t="s">
        <v>138</v>
      </c>
      <c r="E248" s="36"/>
      <c r="F248" s="192" t="s">
        <v>365</v>
      </c>
      <c r="G248" s="36"/>
      <c r="H248" s="36"/>
      <c r="I248" s="188"/>
      <c r="J248" s="36"/>
      <c r="K248" s="36"/>
      <c r="L248" s="39"/>
      <c r="M248" s="189"/>
      <c r="N248" s="190"/>
      <c r="O248" s="64"/>
      <c r="P248" s="64"/>
      <c r="Q248" s="64"/>
      <c r="R248" s="64"/>
      <c r="S248" s="64"/>
      <c r="T248" s="6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138</v>
      </c>
      <c r="AU248" s="17" t="s">
        <v>134</v>
      </c>
    </row>
    <row r="249" spans="1:65" s="13" customFormat="1" ht="11.25">
      <c r="B249" s="193"/>
      <c r="C249" s="194"/>
      <c r="D249" s="186" t="s">
        <v>146</v>
      </c>
      <c r="E249" s="195" t="s">
        <v>21</v>
      </c>
      <c r="F249" s="196" t="s">
        <v>404</v>
      </c>
      <c r="G249" s="194"/>
      <c r="H249" s="197">
        <v>620.79999999999995</v>
      </c>
      <c r="I249" s="198"/>
      <c r="J249" s="194"/>
      <c r="K249" s="194"/>
      <c r="L249" s="199"/>
      <c r="M249" s="200"/>
      <c r="N249" s="201"/>
      <c r="O249" s="201"/>
      <c r="P249" s="201"/>
      <c r="Q249" s="201"/>
      <c r="R249" s="201"/>
      <c r="S249" s="201"/>
      <c r="T249" s="202"/>
      <c r="AT249" s="203" t="s">
        <v>146</v>
      </c>
      <c r="AU249" s="203" t="s">
        <v>134</v>
      </c>
      <c r="AV249" s="13" t="s">
        <v>89</v>
      </c>
      <c r="AW249" s="13" t="s">
        <v>38</v>
      </c>
      <c r="AX249" s="13" t="s">
        <v>87</v>
      </c>
      <c r="AY249" s="203" t="s">
        <v>124</v>
      </c>
    </row>
    <row r="250" spans="1:65" s="2" customFormat="1" ht="16.5" customHeight="1">
      <c r="A250" s="34"/>
      <c r="B250" s="35"/>
      <c r="C250" s="173" t="s">
        <v>405</v>
      </c>
      <c r="D250" s="173" t="s">
        <v>128</v>
      </c>
      <c r="E250" s="174" t="s">
        <v>406</v>
      </c>
      <c r="F250" s="175" t="s">
        <v>357</v>
      </c>
      <c r="G250" s="176" t="s">
        <v>217</v>
      </c>
      <c r="H250" s="177">
        <v>388</v>
      </c>
      <c r="I250" s="178"/>
      <c r="J250" s="179">
        <f>ROUND(I250*H250,2)</f>
        <v>0</v>
      </c>
      <c r="K250" s="175" t="s">
        <v>132</v>
      </c>
      <c r="L250" s="39"/>
      <c r="M250" s="180" t="s">
        <v>21</v>
      </c>
      <c r="N250" s="181" t="s">
        <v>50</v>
      </c>
      <c r="O250" s="64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4" t="s">
        <v>133</v>
      </c>
      <c r="AT250" s="184" t="s">
        <v>128</v>
      </c>
      <c r="AU250" s="184" t="s">
        <v>134</v>
      </c>
      <c r="AY250" s="17" t="s">
        <v>124</v>
      </c>
      <c r="BE250" s="185">
        <f>IF(N250="základní",J250,0)</f>
        <v>0</v>
      </c>
      <c r="BF250" s="185">
        <f>IF(N250="snížená",J250,0)</f>
        <v>0</v>
      </c>
      <c r="BG250" s="185">
        <f>IF(N250="zákl. přenesená",J250,0)</f>
        <v>0</v>
      </c>
      <c r="BH250" s="185">
        <f>IF(N250="sníž. přenesená",J250,0)</f>
        <v>0</v>
      </c>
      <c r="BI250" s="185">
        <f>IF(N250="nulová",J250,0)</f>
        <v>0</v>
      </c>
      <c r="BJ250" s="17" t="s">
        <v>87</v>
      </c>
      <c r="BK250" s="185">
        <f>ROUND(I250*H250,2)</f>
        <v>0</v>
      </c>
      <c r="BL250" s="17" t="s">
        <v>133</v>
      </c>
      <c r="BM250" s="184" t="s">
        <v>407</v>
      </c>
    </row>
    <row r="251" spans="1:65" s="2" customFormat="1" ht="11.25">
      <c r="A251" s="34"/>
      <c r="B251" s="35"/>
      <c r="C251" s="36"/>
      <c r="D251" s="186" t="s">
        <v>136</v>
      </c>
      <c r="E251" s="36"/>
      <c r="F251" s="187" t="s">
        <v>359</v>
      </c>
      <c r="G251" s="36"/>
      <c r="H251" s="36"/>
      <c r="I251" s="188"/>
      <c r="J251" s="36"/>
      <c r="K251" s="36"/>
      <c r="L251" s="39"/>
      <c r="M251" s="189"/>
      <c r="N251" s="190"/>
      <c r="O251" s="64"/>
      <c r="P251" s="64"/>
      <c r="Q251" s="64"/>
      <c r="R251" s="64"/>
      <c r="S251" s="64"/>
      <c r="T251" s="65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136</v>
      </c>
      <c r="AU251" s="17" t="s">
        <v>134</v>
      </c>
    </row>
    <row r="252" spans="1:65" s="2" customFormat="1" ht="11.25">
      <c r="A252" s="34"/>
      <c r="B252" s="35"/>
      <c r="C252" s="36"/>
      <c r="D252" s="191" t="s">
        <v>138</v>
      </c>
      <c r="E252" s="36"/>
      <c r="F252" s="192" t="s">
        <v>408</v>
      </c>
      <c r="G252" s="36"/>
      <c r="H252" s="36"/>
      <c r="I252" s="188"/>
      <c r="J252" s="36"/>
      <c r="K252" s="36"/>
      <c r="L252" s="39"/>
      <c r="M252" s="189"/>
      <c r="N252" s="190"/>
      <c r="O252" s="64"/>
      <c r="P252" s="64"/>
      <c r="Q252" s="64"/>
      <c r="R252" s="64"/>
      <c r="S252" s="64"/>
      <c r="T252" s="65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138</v>
      </c>
      <c r="AU252" s="17" t="s">
        <v>134</v>
      </c>
    </row>
    <row r="253" spans="1:65" s="2" customFormat="1" ht="16.5" customHeight="1">
      <c r="A253" s="34"/>
      <c r="B253" s="35"/>
      <c r="C253" s="173" t="s">
        <v>409</v>
      </c>
      <c r="D253" s="173" t="s">
        <v>128</v>
      </c>
      <c r="E253" s="174" t="s">
        <v>410</v>
      </c>
      <c r="F253" s="175" t="s">
        <v>411</v>
      </c>
      <c r="G253" s="176" t="s">
        <v>142</v>
      </c>
      <c r="H253" s="177">
        <v>1940</v>
      </c>
      <c r="I253" s="178"/>
      <c r="J253" s="179">
        <f>ROUND(I253*H253,2)</f>
        <v>0</v>
      </c>
      <c r="K253" s="175" t="s">
        <v>132</v>
      </c>
      <c r="L253" s="39"/>
      <c r="M253" s="180" t="s">
        <v>21</v>
      </c>
      <c r="N253" s="181" t="s">
        <v>50</v>
      </c>
      <c r="O253" s="64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4" t="s">
        <v>133</v>
      </c>
      <c r="AT253" s="184" t="s">
        <v>128</v>
      </c>
      <c r="AU253" s="184" t="s">
        <v>134</v>
      </c>
      <c r="AY253" s="17" t="s">
        <v>124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7" t="s">
        <v>87</v>
      </c>
      <c r="BK253" s="185">
        <f>ROUND(I253*H253,2)</f>
        <v>0</v>
      </c>
      <c r="BL253" s="17" t="s">
        <v>133</v>
      </c>
      <c r="BM253" s="184" t="s">
        <v>412</v>
      </c>
    </row>
    <row r="254" spans="1:65" s="2" customFormat="1" ht="11.25">
      <c r="A254" s="34"/>
      <c r="B254" s="35"/>
      <c r="C254" s="36"/>
      <c r="D254" s="186" t="s">
        <v>136</v>
      </c>
      <c r="E254" s="36"/>
      <c r="F254" s="187" t="s">
        <v>413</v>
      </c>
      <c r="G254" s="36"/>
      <c r="H254" s="36"/>
      <c r="I254" s="188"/>
      <c r="J254" s="36"/>
      <c r="K254" s="36"/>
      <c r="L254" s="39"/>
      <c r="M254" s="189"/>
      <c r="N254" s="190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136</v>
      </c>
      <c r="AU254" s="17" t="s">
        <v>134</v>
      </c>
    </row>
    <row r="255" spans="1:65" s="2" customFormat="1" ht="11.25">
      <c r="A255" s="34"/>
      <c r="B255" s="35"/>
      <c r="C255" s="36"/>
      <c r="D255" s="191" t="s">
        <v>138</v>
      </c>
      <c r="E255" s="36"/>
      <c r="F255" s="192" t="s">
        <v>414</v>
      </c>
      <c r="G255" s="36"/>
      <c r="H255" s="36"/>
      <c r="I255" s="188"/>
      <c r="J255" s="36"/>
      <c r="K255" s="36"/>
      <c r="L255" s="39"/>
      <c r="M255" s="189"/>
      <c r="N255" s="190"/>
      <c r="O255" s="64"/>
      <c r="P255" s="64"/>
      <c r="Q255" s="64"/>
      <c r="R255" s="64"/>
      <c r="S255" s="64"/>
      <c r="T255" s="65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138</v>
      </c>
      <c r="AU255" s="17" t="s">
        <v>134</v>
      </c>
    </row>
    <row r="256" spans="1:65" s="2" customFormat="1" ht="19.5">
      <c r="A256" s="34"/>
      <c r="B256" s="35"/>
      <c r="C256" s="36"/>
      <c r="D256" s="186" t="s">
        <v>263</v>
      </c>
      <c r="E256" s="36"/>
      <c r="F256" s="204" t="s">
        <v>415</v>
      </c>
      <c r="G256" s="36"/>
      <c r="H256" s="36"/>
      <c r="I256" s="188"/>
      <c r="J256" s="36"/>
      <c r="K256" s="36"/>
      <c r="L256" s="39"/>
      <c r="M256" s="189"/>
      <c r="N256" s="190"/>
      <c r="O256" s="64"/>
      <c r="P256" s="64"/>
      <c r="Q256" s="64"/>
      <c r="R256" s="64"/>
      <c r="S256" s="64"/>
      <c r="T256" s="65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263</v>
      </c>
      <c r="AU256" s="17" t="s">
        <v>134</v>
      </c>
    </row>
    <row r="257" spans="1:65" s="13" customFormat="1" ht="11.25">
      <c r="B257" s="193"/>
      <c r="C257" s="194"/>
      <c r="D257" s="186" t="s">
        <v>146</v>
      </c>
      <c r="E257" s="195" t="s">
        <v>21</v>
      </c>
      <c r="F257" s="196" t="s">
        <v>416</v>
      </c>
      <c r="G257" s="194"/>
      <c r="H257" s="197">
        <v>1940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146</v>
      </c>
      <c r="AU257" s="203" t="s">
        <v>134</v>
      </c>
      <c r="AV257" s="13" t="s">
        <v>89</v>
      </c>
      <c r="AW257" s="13" t="s">
        <v>38</v>
      </c>
      <c r="AX257" s="13" t="s">
        <v>87</v>
      </c>
      <c r="AY257" s="203" t="s">
        <v>124</v>
      </c>
    </row>
    <row r="258" spans="1:65" s="2" customFormat="1" ht="16.5" customHeight="1">
      <c r="A258" s="34"/>
      <c r="B258" s="35"/>
      <c r="C258" s="173" t="s">
        <v>417</v>
      </c>
      <c r="D258" s="173" t="s">
        <v>128</v>
      </c>
      <c r="E258" s="174" t="s">
        <v>418</v>
      </c>
      <c r="F258" s="175" t="s">
        <v>419</v>
      </c>
      <c r="G258" s="176" t="s">
        <v>142</v>
      </c>
      <c r="H258" s="177">
        <v>1940</v>
      </c>
      <c r="I258" s="178"/>
      <c r="J258" s="179">
        <f>ROUND(I258*H258,2)</f>
        <v>0</v>
      </c>
      <c r="K258" s="175" t="s">
        <v>132</v>
      </c>
      <c r="L258" s="39"/>
      <c r="M258" s="180" t="s">
        <v>21</v>
      </c>
      <c r="N258" s="181" t="s">
        <v>50</v>
      </c>
      <c r="O258" s="64"/>
      <c r="P258" s="182">
        <f>O258*H258</f>
        <v>0</v>
      </c>
      <c r="Q258" s="182">
        <v>4.6749999999999998E-4</v>
      </c>
      <c r="R258" s="182">
        <f>Q258*H258</f>
        <v>0.90694999999999992</v>
      </c>
      <c r="S258" s="182">
        <v>0</v>
      </c>
      <c r="T258" s="183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4" t="s">
        <v>133</v>
      </c>
      <c r="AT258" s="184" t="s">
        <v>128</v>
      </c>
      <c r="AU258" s="184" t="s">
        <v>134</v>
      </c>
      <c r="AY258" s="17" t="s">
        <v>124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7" t="s">
        <v>87</v>
      </c>
      <c r="BK258" s="185">
        <f>ROUND(I258*H258,2)</f>
        <v>0</v>
      </c>
      <c r="BL258" s="17" t="s">
        <v>133</v>
      </c>
      <c r="BM258" s="184" t="s">
        <v>420</v>
      </c>
    </row>
    <row r="259" spans="1:65" s="2" customFormat="1" ht="11.25">
      <c r="A259" s="34"/>
      <c r="B259" s="35"/>
      <c r="C259" s="36"/>
      <c r="D259" s="186" t="s">
        <v>136</v>
      </c>
      <c r="E259" s="36"/>
      <c r="F259" s="187" t="s">
        <v>421</v>
      </c>
      <c r="G259" s="36"/>
      <c r="H259" s="36"/>
      <c r="I259" s="188"/>
      <c r="J259" s="36"/>
      <c r="K259" s="36"/>
      <c r="L259" s="39"/>
      <c r="M259" s="189"/>
      <c r="N259" s="190"/>
      <c r="O259" s="64"/>
      <c r="P259" s="64"/>
      <c r="Q259" s="64"/>
      <c r="R259" s="64"/>
      <c r="S259" s="64"/>
      <c r="T259" s="65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136</v>
      </c>
      <c r="AU259" s="17" t="s">
        <v>134</v>
      </c>
    </row>
    <row r="260" spans="1:65" s="2" customFormat="1" ht="11.25">
      <c r="A260" s="34"/>
      <c r="B260" s="35"/>
      <c r="C260" s="36"/>
      <c r="D260" s="191" t="s">
        <v>138</v>
      </c>
      <c r="E260" s="36"/>
      <c r="F260" s="192" t="s">
        <v>422</v>
      </c>
      <c r="G260" s="36"/>
      <c r="H260" s="36"/>
      <c r="I260" s="188"/>
      <c r="J260" s="36"/>
      <c r="K260" s="36"/>
      <c r="L260" s="39"/>
      <c r="M260" s="189"/>
      <c r="N260" s="190"/>
      <c r="O260" s="64"/>
      <c r="P260" s="64"/>
      <c r="Q260" s="64"/>
      <c r="R260" s="64"/>
      <c r="S260" s="64"/>
      <c r="T260" s="6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138</v>
      </c>
      <c r="AU260" s="17" t="s">
        <v>134</v>
      </c>
    </row>
    <row r="261" spans="1:65" s="2" customFormat="1" ht="16.5" customHeight="1">
      <c r="A261" s="34"/>
      <c r="B261" s="35"/>
      <c r="C261" s="173" t="s">
        <v>423</v>
      </c>
      <c r="D261" s="173" t="s">
        <v>128</v>
      </c>
      <c r="E261" s="174" t="s">
        <v>424</v>
      </c>
      <c r="F261" s="175" t="s">
        <v>381</v>
      </c>
      <c r="G261" s="176" t="s">
        <v>142</v>
      </c>
      <c r="H261" s="177">
        <v>1940</v>
      </c>
      <c r="I261" s="178"/>
      <c r="J261" s="179">
        <f>ROUND(I261*H261,2)</f>
        <v>0</v>
      </c>
      <c r="K261" s="175" t="s">
        <v>132</v>
      </c>
      <c r="L261" s="39"/>
      <c r="M261" s="180" t="s">
        <v>21</v>
      </c>
      <c r="N261" s="181" t="s">
        <v>50</v>
      </c>
      <c r="O261" s="64"/>
      <c r="P261" s="182">
        <f>O261*H261</f>
        <v>0</v>
      </c>
      <c r="Q261" s="182">
        <v>0</v>
      </c>
      <c r="R261" s="182">
        <f>Q261*H261</f>
        <v>0</v>
      </c>
      <c r="S261" s="182">
        <v>0</v>
      </c>
      <c r="T261" s="183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4" t="s">
        <v>133</v>
      </c>
      <c r="AT261" s="184" t="s">
        <v>128</v>
      </c>
      <c r="AU261" s="184" t="s">
        <v>134</v>
      </c>
      <c r="AY261" s="17" t="s">
        <v>124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7" t="s">
        <v>87</v>
      </c>
      <c r="BK261" s="185">
        <f>ROUND(I261*H261,2)</f>
        <v>0</v>
      </c>
      <c r="BL261" s="17" t="s">
        <v>133</v>
      </c>
      <c r="BM261" s="184" t="s">
        <v>425</v>
      </c>
    </row>
    <row r="262" spans="1:65" s="2" customFormat="1" ht="11.25">
      <c r="A262" s="34"/>
      <c r="B262" s="35"/>
      <c r="C262" s="36"/>
      <c r="D262" s="186" t="s">
        <v>136</v>
      </c>
      <c r="E262" s="36"/>
      <c r="F262" s="187" t="s">
        <v>383</v>
      </c>
      <c r="G262" s="36"/>
      <c r="H262" s="36"/>
      <c r="I262" s="188"/>
      <c r="J262" s="36"/>
      <c r="K262" s="36"/>
      <c r="L262" s="39"/>
      <c r="M262" s="189"/>
      <c r="N262" s="190"/>
      <c r="O262" s="64"/>
      <c r="P262" s="64"/>
      <c r="Q262" s="64"/>
      <c r="R262" s="64"/>
      <c r="S262" s="64"/>
      <c r="T262" s="6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136</v>
      </c>
      <c r="AU262" s="17" t="s">
        <v>134</v>
      </c>
    </row>
    <row r="263" spans="1:65" s="2" customFormat="1" ht="11.25">
      <c r="A263" s="34"/>
      <c r="B263" s="35"/>
      <c r="C263" s="36"/>
      <c r="D263" s="191" t="s">
        <v>138</v>
      </c>
      <c r="E263" s="36"/>
      <c r="F263" s="192" t="s">
        <v>426</v>
      </c>
      <c r="G263" s="36"/>
      <c r="H263" s="36"/>
      <c r="I263" s="188"/>
      <c r="J263" s="36"/>
      <c r="K263" s="36"/>
      <c r="L263" s="39"/>
      <c r="M263" s="189"/>
      <c r="N263" s="190"/>
      <c r="O263" s="64"/>
      <c r="P263" s="64"/>
      <c r="Q263" s="64"/>
      <c r="R263" s="64"/>
      <c r="S263" s="64"/>
      <c r="T263" s="65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138</v>
      </c>
      <c r="AU263" s="17" t="s">
        <v>134</v>
      </c>
    </row>
    <row r="264" spans="1:65" s="2" customFormat="1" ht="16.5" customHeight="1">
      <c r="A264" s="34"/>
      <c r="B264" s="35"/>
      <c r="C264" s="173" t="s">
        <v>427</v>
      </c>
      <c r="D264" s="173" t="s">
        <v>128</v>
      </c>
      <c r="E264" s="174" t="s">
        <v>387</v>
      </c>
      <c r="F264" s="175" t="s">
        <v>388</v>
      </c>
      <c r="G264" s="176" t="s">
        <v>193</v>
      </c>
      <c r="H264" s="177">
        <v>3</v>
      </c>
      <c r="I264" s="178"/>
      <c r="J264" s="179">
        <f>ROUND(I264*H264,2)</f>
        <v>0</v>
      </c>
      <c r="K264" s="175" t="s">
        <v>132</v>
      </c>
      <c r="L264" s="39"/>
      <c r="M264" s="180" t="s">
        <v>21</v>
      </c>
      <c r="N264" s="181" t="s">
        <v>50</v>
      </c>
      <c r="O264" s="64"/>
      <c r="P264" s="182">
        <f>O264*H264</f>
        <v>0</v>
      </c>
      <c r="Q264" s="182">
        <v>0</v>
      </c>
      <c r="R264" s="182">
        <f>Q264*H264</f>
        <v>0</v>
      </c>
      <c r="S264" s="182">
        <v>0</v>
      </c>
      <c r="T264" s="183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4" t="s">
        <v>389</v>
      </c>
      <c r="AT264" s="184" t="s">
        <v>128</v>
      </c>
      <c r="AU264" s="184" t="s">
        <v>134</v>
      </c>
      <c r="AY264" s="17" t="s">
        <v>124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7" t="s">
        <v>87</v>
      </c>
      <c r="BK264" s="185">
        <f>ROUND(I264*H264,2)</f>
        <v>0</v>
      </c>
      <c r="BL264" s="17" t="s">
        <v>389</v>
      </c>
      <c r="BM264" s="184" t="s">
        <v>428</v>
      </c>
    </row>
    <row r="265" spans="1:65" s="2" customFormat="1" ht="11.25">
      <c r="A265" s="34"/>
      <c r="B265" s="35"/>
      <c r="C265" s="36"/>
      <c r="D265" s="186" t="s">
        <v>136</v>
      </c>
      <c r="E265" s="36"/>
      <c r="F265" s="187" t="s">
        <v>388</v>
      </c>
      <c r="G265" s="36"/>
      <c r="H265" s="36"/>
      <c r="I265" s="188"/>
      <c r="J265" s="36"/>
      <c r="K265" s="36"/>
      <c r="L265" s="39"/>
      <c r="M265" s="189"/>
      <c r="N265" s="190"/>
      <c r="O265" s="64"/>
      <c r="P265" s="64"/>
      <c r="Q265" s="64"/>
      <c r="R265" s="64"/>
      <c r="S265" s="64"/>
      <c r="T265" s="65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136</v>
      </c>
      <c r="AU265" s="17" t="s">
        <v>134</v>
      </c>
    </row>
    <row r="266" spans="1:65" s="2" customFormat="1" ht="11.25">
      <c r="A266" s="34"/>
      <c r="B266" s="35"/>
      <c r="C266" s="36"/>
      <c r="D266" s="191" t="s">
        <v>138</v>
      </c>
      <c r="E266" s="36"/>
      <c r="F266" s="192" t="s">
        <v>391</v>
      </c>
      <c r="G266" s="36"/>
      <c r="H266" s="36"/>
      <c r="I266" s="188"/>
      <c r="J266" s="36"/>
      <c r="K266" s="36"/>
      <c r="L266" s="39"/>
      <c r="M266" s="189"/>
      <c r="N266" s="190"/>
      <c r="O266" s="64"/>
      <c r="P266" s="64"/>
      <c r="Q266" s="64"/>
      <c r="R266" s="64"/>
      <c r="S266" s="64"/>
      <c r="T266" s="6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138</v>
      </c>
      <c r="AU266" s="17" t="s">
        <v>134</v>
      </c>
    </row>
    <row r="267" spans="1:65" s="12" customFormat="1" ht="20.85" customHeight="1">
      <c r="B267" s="157"/>
      <c r="C267" s="158"/>
      <c r="D267" s="159" t="s">
        <v>78</v>
      </c>
      <c r="E267" s="171" t="s">
        <v>159</v>
      </c>
      <c r="F267" s="171" t="s">
        <v>429</v>
      </c>
      <c r="G267" s="158"/>
      <c r="H267" s="158"/>
      <c r="I267" s="161"/>
      <c r="J267" s="172">
        <f>BK267</f>
        <v>0</v>
      </c>
      <c r="K267" s="158"/>
      <c r="L267" s="163"/>
      <c r="M267" s="164"/>
      <c r="N267" s="165"/>
      <c r="O267" s="165"/>
      <c r="P267" s="166">
        <f>SUM(P268:P331)</f>
        <v>0</v>
      </c>
      <c r="Q267" s="165"/>
      <c r="R267" s="166">
        <f>SUM(R268:R331)</f>
        <v>1010.65611</v>
      </c>
      <c r="S267" s="165"/>
      <c r="T267" s="167">
        <f>SUM(T268:T331)</f>
        <v>0</v>
      </c>
      <c r="AR267" s="168" t="s">
        <v>87</v>
      </c>
      <c r="AT267" s="169" t="s">
        <v>78</v>
      </c>
      <c r="AU267" s="169" t="s">
        <v>89</v>
      </c>
      <c r="AY267" s="168" t="s">
        <v>124</v>
      </c>
      <c r="BK267" s="170">
        <f>SUM(BK268:BK331)</f>
        <v>0</v>
      </c>
    </row>
    <row r="268" spans="1:65" s="2" customFormat="1" ht="16.5" customHeight="1">
      <c r="A268" s="34"/>
      <c r="B268" s="35"/>
      <c r="C268" s="173" t="s">
        <v>430</v>
      </c>
      <c r="D268" s="173" t="s">
        <v>128</v>
      </c>
      <c r="E268" s="174" t="s">
        <v>431</v>
      </c>
      <c r="F268" s="175" t="s">
        <v>432</v>
      </c>
      <c r="G268" s="176" t="s">
        <v>142</v>
      </c>
      <c r="H268" s="177">
        <v>4326</v>
      </c>
      <c r="I268" s="178"/>
      <c r="J268" s="179">
        <f>ROUND(I268*H268,2)</f>
        <v>0</v>
      </c>
      <c r="K268" s="175" t="s">
        <v>132</v>
      </c>
      <c r="L268" s="39"/>
      <c r="M268" s="180" t="s">
        <v>21</v>
      </c>
      <c r="N268" s="181" t="s">
        <v>50</v>
      </c>
      <c r="O268" s="64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4" t="s">
        <v>133</v>
      </c>
      <c r="AT268" s="184" t="s">
        <v>128</v>
      </c>
      <c r="AU268" s="184" t="s">
        <v>134</v>
      </c>
      <c r="AY268" s="17" t="s">
        <v>124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7" t="s">
        <v>87</v>
      </c>
      <c r="BK268" s="185">
        <f>ROUND(I268*H268,2)</f>
        <v>0</v>
      </c>
      <c r="BL268" s="17" t="s">
        <v>133</v>
      </c>
      <c r="BM268" s="184" t="s">
        <v>433</v>
      </c>
    </row>
    <row r="269" spans="1:65" s="2" customFormat="1" ht="11.25">
      <c r="A269" s="34"/>
      <c r="B269" s="35"/>
      <c r="C269" s="36"/>
      <c r="D269" s="186" t="s">
        <v>136</v>
      </c>
      <c r="E269" s="36"/>
      <c r="F269" s="187" t="s">
        <v>434</v>
      </c>
      <c r="G269" s="36"/>
      <c r="H269" s="36"/>
      <c r="I269" s="188"/>
      <c r="J269" s="36"/>
      <c r="K269" s="36"/>
      <c r="L269" s="39"/>
      <c r="M269" s="189"/>
      <c r="N269" s="190"/>
      <c r="O269" s="64"/>
      <c r="P269" s="64"/>
      <c r="Q269" s="64"/>
      <c r="R269" s="64"/>
      <c r="S269" s="64"/>
      <c r="T269" s="65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136</v>
      </c>
      <c r="AU269" s="17" t="s">
        <v>134</v>
      </c>
    </row>
    <row r="270" spans="1:65" s="2" customFormat="1" ht="11.25">
      <c r="A270" s="34"/>
      <c r="B270" s="35"/>
      <c r="C270" s="36"/>
      <c r="D270" s="191" t="s">
        <v>138</v>
      </c>
      <c r="E270" s="36"/>
      <c r="F270" s="192" t="s">
        <v>435</v>
      </c>
      <c r="G270" s="36"/>
      <c r="H270" s="36"/>
      <c r="I270" s="188"/>
      <c r="J270" s="36"/>
      <c r="K270" s="36"/>
      <c r="L270" s="39"/>
      <c r="M270" s="189"/>
      <c r="N270" s="190"/>
      <c r="O270" s="64"/>
      <c r="P270" s="64"/>
      <c r="Q270" s="64"/>
      <c r="R270" s="64"/>
      <c r="S270" s="64"/>
      <c r="T270" s="65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138</v>
      </c>
      <c r="AU270" s="17" t="s">
        <v>134</v>
      </c>
    </row>
    <row r="271" spans="1:65" s="13" customFormat="1" ht="11.25">
      <c r="B271" s="193"/>
      <c r="C271" s="194"/>
      <c r="D271" s="186" t="s">
        <v>146</v>
      </c>
      <c r="E271" s="195" t="s">
        <v>21</v>
      </c>
      <c r="F271" s="196" t="s">
        <v>436</v>
      </c>
      <c r="G271" s="194"/>
      <c r="H271" s="197">
        <v>4326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146</v>
      </c>
      <c r="AU271" s="203" t="s">
        <v>134</v>
      </c>
      <c r="AV271" s="13" t="s">
        <v>89</v>
      </c>
      <c r="AW271" s="13" t="s">
        <v>38</v>
      </c>
      <c r="AX271" s="13" t="s">
        <v>87</v>
      </c>
      <c r="AY271" s="203" t="s">
        <v>124</v>
      </c>
    </row>
    <row r="272" spans="1:65" s="2" customFormat="1" ht="16.5" customHeight="1">
      <c r="A272" s="34"/>
      <c r="B272" s="35"/>
      <c r="C272" s="173" t="s">
        <v>437</v>
      </c>
      <c r="D272" s="173" t="s">
        <v>128</v>
      </c>
      <c r="E272" s="174" t="s">
        <v>438</v>
      </c>
      <c r="F272" s="175" t="s">
        <v>439</v>
      </c>
      <c r="G272" s="176" t="s">
        <v>142</v>
      </c>
      <c r="H272" s="177">
        <v>1475</v>
      </c>
      <c r="I272" s="178"/>
      <c r="J272" s="179">
        <f>ROUND(I272*H272,2)</f>
        <v>0</v>
      </c>
      <c r="K272" s="175" t="s">
        <v>132</v>
      </c>
      <c r="L272" s="39"/>
      <c r="M272" s="180" t="s">
        <v>21</v>
      </c>
      <c r="N272" s="181" t="s">
        <v>50</v>
      </c>
      <c r="O272" s="64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4" t="s">
        <v>133</v>
      </c>
      <c r="AT272" s="184" t="s">
        <v>128</v>
      </c>
      <c r="AU272" s="184" t="s">
        <v>134</v>
      </c>
      <c r="AY272" s="17" t="s">
        <v>124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7" t="s">
        <v>87</v>
      </c>
      <c r="BK272" s="185">
        <f>ROUND(I272*H272,2)</f>
        <v>0</v>
      </c>
      <c r="BL272" s="17" t="s">
        <v>133</v>
      </c>
      <c r="BM272" s="184" t="s">
        <v>440</v>
      </c>
    </row>
    <row r="273" spans="1:65" s="2" customFormat="1" ht="11.25">
      <c r="A273" s="34"/>
      <c r="B273" s="35"/>
      <c r="C273" s="36"/>
      <c r="D273" s="186" t="s">
        <v>136</v>
      </c>
      <c r="E273" s="36"/>
      <c r="F273" s="187" t="s">
        <v>441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136</v>
      </c>
      <c r="AU273" s="17" t="s">
        <v>134</v>
      </c>
    </row>
    <row r="274" spans="1:65" s="2" customFormat="1" ht="11.25">
      <c r="A274" s="34"/>
      <c r="B274" s="35"/>
      <c r="C274" s="36"/>
      <c r="D274" s="191" t="s">
        <v>138</v>
      </c>
      <c r="E274" s="36"/>
      <c r="F274" s="192" t="s">
        <v>442</v>
      </c>
      <c r="G274" s="36"/>
      <c r="H274" s="36"/>
      <c r="I274" s="188"/>
      <c r="J274" s="36"/>
      <c r="K274" s="36"/>
      <c r="L274" s="39"/>
      <c r="M274" s="189"/>
      <c r="N274" s="190"/>
      <c r="O274" s="64"/>
      <c r="P274" s="64"/>
      <c r="Q274" s="64"/>
      <c r="R274" s="64"/>
      <c r="S274" s="64"/>
      <c r="T274" s="65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138</v>
      </c>
      <c r="AU274" s="17" t="s">
        <v>134</v>
      </c>
    </row>
    <row r="275" spans="1:65" s="2" customFormat="1" ht="16.5" customHeight="1">
      <c r="A275" s="34"/>
      <c r="B275" s="35"/>
      <c r="C275" s="173" t="s">
        <v>443</v>
      </c>
      <c r="D275" s="173" t="s">
        <v>128</v>
      </c>
      <c r="E275" s="174" t="s">
        <v>444</v>
      </c>
      <c r="F275" s="175" t="s">
        <v>445</v>
      </c>
      <c r="G275" s="176" t="s">
        <v>142</v>
      </c>
      <c r="H275" s="177">
        <v>1443</v>
      </c>
      <c r="I275" s="178"/>
      <c r="J275" s="179">
        <f>ROUND(I275*H275,2)</f>
        <v>0</v>
      </c>
      <c r="K275" s="175" t="s">
        <v>132</v>
      </c>
      <c r="L275" s="39"/>
      <c r="M275" s="180" t="s">
        <v>21</v>
      </c>
      <c r="N275" s="181" t="s">
        <v>50</v>
      </c>
      <c r="O275" s="64"/>
      <c r="P275" s="182">
        <f>O275*H275</f>
        <v>0</v>
      </c>
      <c r="Q275" s="182">
        <v>0</v>
      </c>
      <c r="R275" s="182">
        <f>Q275*H275</f>
        <v>0</v>
      </c>
      <c r="S275" s="182">
        <v>0</v>
      </c>
      <c r="T275" s="183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4" t="s">
        <v>133</v>
      </c>
      <c r="AT275" s="184" t="s">
        <v>128</v>
      </c>
      <c r="AU275" s="184" t="s">
        <v>134</v>
      </c>
      <c r="AY275" s="17" t="s">
        <v>124</v>
      </c>
      <c r="BE275" s="185">
        <f>IF(N275="základní",J275,0)</f>
        <v>0</v>
      </c>
      <c r="BF275" s="185">
        <f>IF(N275="snížená",J275,0)</f>
        <v>0</v>
      </c>
      <c r="BG275" s="185">
        <f>IF(N275="zákl. přenesená",J275,0)</f>
        <v>0</v>
      </c>
      <c r="BH275" s="185">
        <f>IF(N275="sníž. přenesená",J275,0)</f>
        <v>0</v>
      </c>
      <c r="BI275" s="185">
        <f>IF(N275="nulová",J275,0)</f>
        <v>0</v>
      </c>
      <c r="BJ275" s="17" t="s">
        <v>87</v>
      </c>
      <c r="BK275" s="185">
        <f>ROUND(I275*H275,2)</f>
        <v>0</v>
      </c>
      <c r="BL275" s="17" t="s">
        <v>133</v>
      </c>
      <c r="BM275" s="184" t="s">
        <v>446</v>
      </c>
    </row>
    <row r="276" spans="1:65" s="2" customFormat="1" ht="11.25">
      <c r="A276" s="34"/>
      <c r="B276" s="35"/>
      <c r="C276" s="36"/>
      <c r="D276" s="186" t="s">
        <v>136</v>
      </c>
      <c r="E276" s="36"/>
      <c r="F276" s="187" t="s">
        <v>447</v>
      </c>
      <c r="G276" s="36"/>
      <c r="H276" s="36"/>
      <c r="I276" s="188"/>
      <c r="J276" s="36"/>
      <c r="K276" s="36"/>
      <c r="L276" s="39"/>
      <c r="M276" s="189"/>
      <c r="N276" s="190"/>
      <c r="O276" s="64"/>
      <c r="P276" s="64"/>
      <c r="Q276" s="64"/>
      <c r="R276" s="64"/>
      <c r="S276" s="64"/>
      <c r="T276" s="65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136</v>
      </c>
      <c r="AU276" s="17" t="s">
        <v>134</v>
      </c>
    </row>
    <row r="277" spans="1:65" s="2" customFormat="1" ht="11.25">
      <c r="A277" s="34"/>
      <c r="B277" s="35"/>
      <c r="C277" s="36"/>
      <c r="D277" s="191" t="s">
        <v>138</v>
      </c>
      <c r="E277" s="36"/>
      <c r="F277" s="192" t="s">
        <v>448</v>
      </c>
      <c r="G277" s="36"/>
      <c r="H277" s="36"/>
      <c r="I277" s="188"/>
      <c r="J277" s="36"/>
      <c r="K277" s="36"/>
      <c r="L277" s="39"/>
      <c r="M277" s="189"/>
      <c r="N277" s="190"/>
      <c r="O277" s="64"/>
      <c r="P277" s="64"/>
      <c r="Q277" s="64"/>
      <c r="R277" s="64"/>
      <c r="S277" s="64"/>
      <c r="T277" s="65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138</v>
      </c>
      <c r="AU277" s="17" t="s">
        <v>134</v>
      </c>
    </row>
    <row r="278" spans="1:65" s="2" customFormat="1" ht="16.5" customHeight="1">
      <c r="A278" s="34"/>
      <c r="B278" s="35"/>
      <c r="C278" s="173" t="s">
        <v>449</v>
      </c>
      <c r="D278" s="173" t="s">
        <v>128</v>
      </c>
      <c r="E278" s="174" t="s">
        <v>450</v>
      </c>
      <c r="F278" s="175" t="s">
        <v>451</v>
      </c>
      <c r="G278" s="176" t="s">
        <v>142</v>
      </c>
      <c r="H278" s="177">
        <v>258</v>
      </c>
      <c r="I278" s="178"/>
      <c r="J278" s="179">
        <f>ROUND(I278*H278,2)</f>
        <v>0</v>
      </c>
      <c r="K278" s="175" t="s">
        <v>132</v>
      </c>
      <c r="L278" s="39"/>
      <c r="M278" s="180" t="s">
        <v>21</v>
      </c>
      <c r="N278" s="181" t="s">
        <v>50</v>
      </c>
      <c r="O278" s="64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84" t="s">
        <v>133</v>
      </c>
      <c r="AT278" s="184" t="s">
        <v>128</v>
      </c>
      <c r="AU278" s="184" t="s">
        <v>134</v>
      </c>
      <c r="AY278" s="17" t="s">
        <v>124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17" t="s">
        <v>87</v>
      </c>
      <c r="BK278" s="185">
        <f>ROUND(I278*H278,2)</f>
        <v>0</v>
      </c>
      <c r="BL278" s="17" t="s">
        <v>133</v>
      </c>
      <c r="BM278" s="184" t="s">
        <v>452</v>
      </c>
    </row>
    <row r="279" spans="1:65" s="2" customFormat="1" ht="11.25">
      <c r="A279" s="34"/>
      <c r="B279" s="35"/>
      <c r="C279" s="36"/>
      <c r="D279" s="186" t="s">
        <v>136</v>
      </c>
      <c r="E279" s="36"/>
      <c r="F279" s="187" t="s">
        <v>453</v>
      </c>
      <c r="G279" s="36"/>
      <c r="H279" s="36"/>
      <c r="I279" s="188"/>
      <c r="J279" s="36"/>
      <c r="K279" s="36"/>
      <c r="L279" s="39"/>
      <c r="M279" s="189"/>
      <c r="N279" s="190"/>
      <c r="O279" s="64"/>
      <c r="P279" s="64"/>
      <c r="Q279" s="64"/>
      <c r="R279" s="64"/>
      <c r="S279" s="64"/>
      <c r="T279" s="6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136</v>
      </c>
      <c r="AU279" s="17" t="s">
        <v>134</v>
      </c>
    </row>
    <row r="280" spans="1:65" s="2" customFormat="1" ht="11.25">
      <c r="A280" s="34"/>
      <c r="B280" s="35"/>
      <c r="C280" s="36"/>
      <c r="D280" s="191" t="s">
        <v>138</v>
      </c>
      <c r="E280" s="36"/>
      <c r="F280" s="192" t="s">
        <v>454</v>
      </c>
      <c r="G280" s="36"/>
      <c r="H280" s="36"/>
      <c r="I280" s="188"/>
      <c r="J280" s="36"/>
      <c r="K280" s="36"/>
      <c r="L280" s="39"/>
      <c r="M280" s="189"/>
      <c r="N280" s="190"/>
      <c r="O280" s="64"/>
      <c r="P280" s="64"/>
      <c r="Q280" s="64"/>
      <c r="R280" s="64"/>
      <c r="S280" s="64"/>
      <c r="T280" s="65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138</v>
      </c>
      <c r="AU280" s="17" t="s">
        <v>134</v>
      </c>
    </row>
    <row r="281" spans="1:65" s="2" customFormat="1" ht="21.75" customHeight="1">
      <c r="A281" s="34"/>
      <c r="B281" s="35"/>
      <c r="C281" s="173" t="s">
        <v>455</v>
      </c>
      <c r="D281" s="173" t="s">
        <v>128</v>
      </c>
      <c r="E281" s="174" t="s">
        <v>456</v>
      </c>
      <c r="F281" s="175" t="s">
        <v>457</v>
      </c>
      <c r="G281" s="176" t="s">
        <v>142</v>
      </c>
      <c r="H281" s="177">
        <v>799</v>
      </c>
      <c r="I281" s="178"/>
      <c r="J281" s="179">
        <f>ROUND(I281*H281,2)</f>
        <v>0</v>
      </c>
      <c r="K281" s="175" t="s">
        <v>132</v>
      </c>
      <c r="L281" s="39"/>
      <c r="M281" s="180" t="s">
        <v>21</v>
      </c>
      <c r="N281" s="181" t="s">
        <v>50</v>
      </c>
      <c r="O281" s="64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4" t="s">
        <v>133</v>
      </c>
      <c r="AT281" s="184" t="s">
        <v>128</v>
      </c>
      <c r="AU281" s="184" t="s">
        <v>134</v>
      </c>
      <c r="AY281" s="17" t="s">
        <v>124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7" t="s">
        <v>87</v>
      </c>
      <c r="BK281" s="185">
        <f>ROUND(I281*H281,2)</f>
        <v>0</v>
      </c>
      <c r="BL281" s="17" t="s">
        <v>133</v>
      </c>
      <c r="BM281" s="184" t="s">
        <v>458</v>
      </c>
    </row>
    <row r="282" spans="1:65" s="2" customFormat="1" ht="19.5">
      <c r="A282" s="34"/>
      <c r="B282" s="35"/>
      <c r="C282" s="36"/>
      <c r="D282" s="186" t="s">
        <v>136</v>
      </c>
      <c r="E282" s="36"/>
      <c r="F282" s="187" t="s">
        <v>459</v>
      </c>
      <c r="G282" s="36"/>
      <c r="H282" s="36"/>
      <c r="I282" s="188"/>
      <c r="J282" s="36"/>
      <c r="K282" s="36"/>
      <c r="L282" s="39"/>
      <c r="M282" s="189"/>
      <c r="N282" s="190"/>
      <c r="O282" s="64"/>
      <c r="P282" s="64"/>
      <c r="Q282" s="64"/>
      <c r="R282" s="64"/>
      <c r="S282" s="64"/>
      <c r="T282" s="65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136</v>
      </c>
      <c r="AU282" s="17" t="s">
        <v>134</v>
      </c>
    </row>
    <row r="283" spans="1:65" s="2" customFormat="1" ht="11.25">
      <c r="A283" s="34"/>
      <c r="B283" s="35"/>
      <c r="C283" s="36"/>
      <c r="D283" s="191" t="s">
        <v>138</v>
      </c>
      <c r="E283" s="36"/>
      <c r="F283" s="192" t="s">
        <v>460</v>
      </c>
      <c r="G283" s="36"/>
      <c r="H283" s="36"/>
      <c r="I283" s="188"/>
      <c r="J283" s="36"/>
      <c r="K283" s="36"/>
      <c r="L283" s="39"/>
      <c r="M283" s="189"/>
      <c r="N283" s="190"/>
      <c r="O283" s="64"/>
      <c r="P283" s="64"/>
      <c r="Q283" s="64"/>
      <c r="R283" s="64"/>
      <c r="S283" s="64"/>
      <c r="T283" s="6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138</v>
      </c>
      <c r="AU283" s="17" t="s">
        <v>134</v>
      </c>
    </row>
    <row r="284" spans="1:65" s="13" customFormat="1" ht="11.25">
      <c r="B284" s="193"/>
      <c r="C284" s="194"/>
      <c r="D284" s="186" t="s">
        <v>146</v>
      </c>
      <c r="E284" s="195" t="s">
        <v>21</v>
      </c>
      <c r="F284" s="196" t="s">
        <v>461</v>
      </c>
      <c r="G284" s="194"/>
      <c r="H284" s="197">
        <v>799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146</v>
      </c>
      <c r="AU284" s="203" t="s">
        <v>134</v>
      </c>
      <c r="AV284" s="13" t="s">
        <v>89</v>
      </c>
      <c r="AW284" s="13" t="s">
        <v>38</v>
      </c>
      <c r="AX284" s="13" t="s">
        <v>87</v>
      </c>
      <c r="AY284" s="203" t="s">
        <v>124</v>
      </c>
    </row>
    <row r="285" spans="1:65" s="2" customFormat="1" ht="16.5" customHeight="1">
      <c r="A285" s="34"/>
      <c r="B285" s="35"/>
      <c r="C285" s="173" t="s">
        <v>462</v>
      </c>
      <c r="D285" s="173" t="s">
        <v>128</v>
      </c>
      <c r="E285" s="174" t="s">
        <v>463</v>
      </c>
      <c r="F285" s="175" t="s">
        <v>464</v>
      </c>
      <c r="G285" s="176" t="s">
        <v>142</v>
      </c>
      <c r="H285" s="177">
        <v>799</v>
      </c>
      <c r="I285" s="178"/>
      <c r="J285" s="179">
        <f>ROUND(I285*H285,2)</f>
        <v>0</v>
      </c>
      <c r="K285" s="175" t="s">
        <v>132</v>
      </c>
      <c r="L285" s="39"/>
      <c r="M285" s="180" t="s">
        <v>21</v>
      </c>
      <c r="N285" s="181" t="s">
        <v>50</v>
      </c>
      <c r="O285" s="64"/>
      <c r="P285" s="182">
        <f>O285*H285</f>
        <v>0</v>
      </c>
      <c r="Q285" s="182">
        <v>0</v>
      </c>
      <c r="R285" s="182">
        <f>Q285*H285</f>
        <v>0</v>
      </c>
      <c r="S285" s="182">
        <v>0</v>
      </c>
      <c r="T285" s="183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4" t="s">
        <v>133</v>
      </c>
      <c r="AT285" s="184" t="s">
        <v>128</v>
      </c>
      <c r="AU285" s="184" t="s">
        <v>134</v>
      </c>
      <c r="AY285" s="17" t="s">
        <v>124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7" t="s">
        <v>87</v>
      </c>
      <c r="BK285" s="185">
        <f>ROUND(I285*H285,2)</f>
        <v>0</v>
      </c>
      <c r="BL285" s="17" t="s">
        <v>133</v>
      </c>
      <c r="BM285" s="184" t="s">
        <v>465</v>
      </c>
    </row>
    <row r="286" spans="1:65" s="2" customFormat="1" ht="19.5">
      <c r="A286" s="34"/>
      <c r="B286" s="35"/>
      <c r="C286" s="36"/>
      <c r="D286" s="186" t="s">
        <v>136</v>
      </c>
      <c r="E286" s="36"/>
      <c r="F286" s="187" t="s">
        <v>466</v>
      </c>
      <c r="G286" s="36"/>
      <c r="H286" s="36"/>
      <c r="I286" s="188"/>
      <c r="J286" s="36"/>
      <c r="K286" s="36"/>
      <c r="L286" s="39"/>
      <c r="M286" s="189"/>
      <c r="N286" s="190"/>
      <c r="O286" s="64"/>
      <c r="P286" s="64"/>
      <c r="Q286" s="64"/>
      <c r="R286" s="64"/>
      <c r="S286" s="64"/>
      <c r="T286" s="65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136</v>
      </c>
      <c r="AU286" s="17" t="s">
        <v>134</v>
      </c>
    </row>
    <row r="287" spans="1:65" s="2" customFormat="1" ht="11.25">
      <c r="A287" s="34"/>
      <c r="B287" s="35"/>
      <c r="C287" s="36"/>
      <c r="D287" s="191" t="s">
        <v>138</v>
      </c>
      <c r="E287" s="36"/>
      <c r="F287" s="192" t="s">
        <v>467</v>
      </c>
      <c r="G287" s="36"/>
      <c r="H287" s="36"/>
      <c r="I287" s="188"/>
      <c r="J287" s="36"/>
      <c r="K287" s="36"/>
      <c r="L287" s="39"/>
      <c r="M287" s="189"/>
      <c r="N287" s="190"/>
      <c r="O287" s="64"/>
      <c r="P287" s="64"/>
      <c r="Q287" s="64"/>
      <c r="R287" s="64"/>
      <c r="S287" s="64"/>
      <c r="T287" s="6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138</v>
      </c>
      <c r="AU287" s="17" t="s">
        <v>134</v>
      </c>
    </row>
    <row r="288" spans="1:65" s="2" customFormat="1" ht="16.5" customHeight="1">
      <c r="A288" s="34"/>
      <c r="B288" s="35"/>
      <c r="C288" s="173" t="s">
        <v>468</v>
      </c>
      <c r="D288" s="173" t="s">
        <v>128</v>
      </c>
      <c r="E288" s="174" t="s">
        <v>469</v>
      </c>
      <c r="F288" s="175" t="s">
        <v>470</v>
      </c>
      <c r="G288" s="176" t="s">
        <v>142</v>
      </c>
      <c r="H288" s="177">
        <v>799</v>
      </c>
      <c r="I288" s="178"/>
      <c r="J288" s="179">
        <f>ROUND(I288*H288,2)</f>
        <v>0</v>
      </c>
      <c r="K288" s="175" t="s">
        <v>132</v>
      </c>
      <c r="L288" s="39"/>
      <c r="M288" s="180" t="s">
        <v>21</v>
      </c>
      <c r="N288" s="181" t="s">
        <v>50</v>
      </c>
      <c r="O288" s="64"/>
      <c r="P288" s="182">
        <f>O288*H288</f>
        <v>0</v>
      </c>
      <c r="Q288" s="182">
        <v>0</v>
      </c>
      <c r="R288" s="182">
        <f>Q288*H288</f>
        <v>0</v>
      </c>
      <c r="S288" s="182">
        <v>0</v>
      </c>
      <c r="T288" s="183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4" t="s">
        <v>133</v>
      </c>
      <c r="AT288" s="184" t="s">
        <v>128</v>
      </c>
      <c r="AU288" s="184" t="s">
        <v>134</v>
      </c>
      <c r="AY288" s="17" t="s">
        <v>124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7" t="s">
        <v>87</v>
      </c>
      <c r="BK288" s="185">
        <f>ROUND(I288*H288,2)</f>
        <v>0</v>
      </c>
      <c r="BL288" s="17" t="s">
        <v>133</v>
      </c>
      <c r="BM288" s="184" t="s">
        <v>471</v>
      </c>
    </row>
    <row r="289" spans="1:65" s="2" customFormat="1" ht="11.25">
      <c r="A289" s="34"/>
      <c r="B289" s="35"/>
      <c r="C289" s="36"/>
      <c r="D289" s="186" t="s">
        <v>136</v>
      </c>
      <c r="E289" s="36"/>
      <c r="F289" s="187" t="s">
        <v>472</v>
      </c>
      <c r="G289" s="36"/>
      <c r="H289" s="36"/>
      <c r="I289" s="188"/>
      <c r="J289" s="36"/>
      <c r="K289" s="36"/>
      <c r="L289" s="39"/>
      <c r="M289" s="189"/>
      <c r="N289" s="190"/>
      <c r="O289" s="64"/>
      <c r="P289" s="64"/>
      <c r="Q289" s="64"/>
      <c r="R289" s="64"/>
      <c r="S289" s="64"/>
      <c r="T289" s="65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136</v>
      </c>
      <c r="AU289" s="17" t="s">
        <v>134</v>
      </c>
    </row>
    <row r="290" spans="1:65" s="2" customFormat="1" ht="11.25">
      <c r="A290" s="34"/>
      <c r="B290" s="35"/>
      <c r="C290" s="36"/>
      <c r="D290" s="191" t="s">
        <v>138</v>
      </c>
      <c r="E290" s="36"/>
      <c r="F290" s="192" t="s">
        <v>473</v>
      </c>
      <c r="G290" s="36"/>
      <c r="H290" s="36"/>
      <c r="I290" s="188"/>
      <c r="J290" s="36"/>
      <c r="K290" s="36"/>
      <c r="L290" s="39"/>
      <c r="M290" s="189"/>
      <c r="N290" s="190"/>
      <c r="O290" s="64"/>
      <c r="P290" s="64"/>
      <c r="Q290" s="64"/>
      <c r="R290" s="64"/>
      <c r="S290" s="64"/>
      <c r="T290" s="65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138</v>
      </c>
      <c r="AU290" s="17" t="s">
        <v>134</v>
      </c>
    </row>
    <row r="291" spans="1:65" s="2" customFormat="1" ht="16.5" customHeight="1">
      <c r="A291" s="34"/>
      <c r="B291" s="35"/>
      <c r="C291" s="173" t="s">
        <v>474</v>
      </c>
      <c r="D291" s="173" t="s">
        <v>128</v>
      </c>
      <c r="E291" s="174" t="s">
        <v>475</v>
      </c>
      <c r="F291" s="175" t="s">
        <v>476</v>
      </c>
      <c r="G291" s="176" t="s">
        <v>142</v>
      </c>
      <c r="H291" s="177">
        <v>799</v>
      </c>
      <c r="I291" s="178"/>
      <c r="J291" s="179">
        <f>ROUND(I291*H291,2)</f>
        <v>0</v>
      </c>
      <c r="K291" s="175" t="s">
        <v>132</v>
      </c>
      <c r="L291" s="39"/>
      <c r="M291" s="180" t="s">
        <v>21</v>
      </c>
      <c r="N291" s="181" t="s">
        <v>50</v>
      </c>
      <c r="O291" s="64"/>
      <c r="P291" s="182">
        <f>O291*H291</f>
        <v>0</v>
      </c>
      <c r="Q291" s="182">
        <v>0</v>
      </c>
      <c r="R291" s="182">
        <f>Q291*H291</f>
        <v>0</v>
      </c>
      <c r="S291" s="182">
        <v>0</v>
      </c>
      <c r="T291" s="183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4" t="s">
        <v>133</v>
      </c>
      <c r="AT291" s="184" t="s">
        <v>128</v>
      </c>
      <c r="AU291" s="184" t="s">
        <v>134</v>
      </c>
      <c r="AY291" s="17" t="s">
        <v>124</v>
      </c>
      <c r="BE291" s="185">
        <f>IF(N291="základní",J291,0)</f>
        <v>0</v>
      </c>
      <c r="BF291" s="185">
        <f>IF(N291="snížená",J291,0)</f>
        <v>0</v>
      </c>
      <c r="BG291" s="185">
        <f>IF(N291="zákl. přenesená",J291,0)</f>
        <v>0</v>
      </c>
      <c r="BH291" s="185">
        <f>IF(N291="sníž. přenesená",J291,0)</f>
        <v>0</v>
      </c>
      <c r="BI291" s="185">
        <f>IF(N291="nulová",J291,0)</f>
        <v>0</v>
      </c>
      <c r="BJ291" s="17" t="s">
        <v>87</v>
      </c>
      <c r="BK291" s="185">
        <f>ROUND(I291*H291,2)</f>
        <v>0</v>
      </c>
      <c r="BL291" s="17" t="s">
        <v>133</v>
      </c>
      <c r="BM291" s="184" t="s">
        <v>477</v>
      </c>
    </row>
    <row r="292" spans="1:65" s="2" customFormat="1" ht="11.25">
      <c r="A292" s="34"/>
      <c r="B292" s="35"/>
      <c r="C292" s="36"/>
      <c r="D292" s="186" t="s">
        <v>136</v>
      </c>
      <c r="E292" s="36"/>
      <c r="F292" s="187" t="s">
        <v>478</v>
      </c>
      <c r="G292" s="36"/>
      <c r="H292" s="36"/>
      <c r="I292" s="188"/>
      <c r="J292" s="36"/>
      <c r="K292" s="36"/>
      <c r="L292" s="39"/>
      <c r="M292" s="189"/>
      <c r="N292" s="190"/>
      <c r="O292" s="64"/>
      <c r="P292" s="64"/>
      <c r="Q292" s="64"/>
      <c r="R292" s="64"/>
      <c r="S292" s="64"/>
      <c r="T292" s="65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136</v>
      </c>
      <c r="AU292" s="17" t="s">
        <v>134</v>
      </c>
    </row>
    <row r="293" spans="1:65" s="2" customFormat="1" ht="11.25">
      <c r="A293" s="34"/>
      <c r="B293" s="35"/>
      <c r="C293" s="36"/>
      <c r="D293" s="191" t="s">
        <v>138</v>
      </c>
      <c r="E293" s="36"/>
      <c r="F293" s="192" t="s">
        <v>479</v>
      </c>
      <c r="G293" s="36"/>
      <c r="H293" s="36"/>
      <c r="I293" s="188"/>
      <c r="J293" s="36"/>
      <c r="K293" s="36"/>
      <c r="L293" s="39"/>
      <c r="M293" s="189"/>
      <c r="N293" s="190"/>
      <c r="O293" s="64"/>
      <c r="P293" s="64"/>
      <c r="Q293" s="64"/>
      <c r="R293" s="64"/>
      <c r="S293" s="64"/>
      <c r="T293" s="65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138</v>
      </c>
      <c r="AU293" s="17" t="s">
        <v>134</v>
      </c>
    </row>
    <row r="294" spans="1:65" s="2" customFormat="1" ht="16.5" customHeight="1">
      <c r="A294" s="34"/>
      <c r="B294" s="35"/>
      <c r="C294" s="173" t="s">
        <v>480</v>
      </c>
      <c r="D294" s="173" t="s">
        <v>128</v>
      </c>
      <c r="E294" s="174" t="s">
        <v>481</v>
      </c>
      <c r="F294" s="175" t="s">
        <v>482</v>
      </c>
      <c r="G294" s="176" t="s">
        <v>142</v>
      </c>
      <c r="H294" s="177">
        <v>275</v>
      </c>
      <c r="I294" s="178"/>
      <c r="J294" s="179">
        <f>ROUND(I294*H294,2)</f>
        <v>0</v>
      </c>
      <c r="K294" s="175" t="s">
        <v>132</v>
      </c>
      <c r="L294" s="39"/>
      <c r="M294" s="180" t="s">
        <v>21</v>
      </c>
      <c r="N294" s="181" t="s">
        <v>50</v>
      </c>
      <c r="O294" s="64"/>
      <c r="P294" s="182">
        <f>O294*H294</f>
        <v>0</v>
      </c>
      <c r="Q294" s="182">
        <v>0.10362</v>
      </c>
      <c r="R294" s="182">
        <f>Q294*H294</f>
        <v>28.4955</v>
      </c>
      <c r="S294" s="182">
        <v>0</v>
      </c>
      <c r="T294" s="183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4" t="s">
        <v>133</v>
      </c>
      <c r="AT294" s="184" t="s">
        <v>128</v>
      </c>
      <c r="AU294" s="184" t="s">
        <v>134</v>
      </c>
      <c r="AY294" s="17" t="s">
        <v>124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7" t="s">
        <v>87</v>
      </c>
      <c r="BK294" s="185">
        <f>ROUND(I294*H294,2)</f>
        <v>0</v>
      </c>
      <c r="BL294" s="17" t="s">
        <v>133</v>
      </c>
      <c r="BM294" s="184" t="s">
        <v>483</v>
      </c>
    </row>
    <row r="295" spans="1:65" s="2" customFormat="1" ht="29.25">
      <c r="A295" s="34"/>
      <c r="B295" s="35"/>
      <c r="C295" s="36"/>
      <c r="D295" s="186" t="s">
        <v>136</v>
      </c>
      <c r="E295" s="36"/>
      <c r="F295" s="187" t="s">
        <v>484</v>
      </c>
      <c r="G295" s="36"/>
      <c r="H295" s="36"/>
      <c r="I295" s="188"/>
      <c r="J295" s="36"/>
      <c r="K295" s="36"/>
      <c r="L295" s="39"/>
      <c r="M295" s="189"/>
      <c r="N295" s="190"/>
      <c r="O295" s="64"/>
      <c r="P295" s="64"/>
      <c r="Q295" s="64"/>
      <c r="R295" s="64"/>
      <c r="S295" s="64"/>
      <c r="T295" s="65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136</v>
      </c>
      <c r="AU295" s="17" t="s">
        <v>134</v>
      </c>
    </row>
    <row r="296" spans="1:65" s="2" customFormat="1" ht="11.25">
      <c r="A296" s="34"/>
      <c r="B296" s="35"/>
      <c r="C296" s="36"/>
      <c r="D296" s="191" t="s">
        <v>138</v>
      </c>
      <c r="E296" s="36"/>
      <c r="F296" s="192" t="s">
        <v>485</v>
      </c>
      <c r="G296" s="36"/>
      <c r="H296" s="36"/>
      <c r="I296" s="188"/>
      <c r="J296" s="36"/>
      <c r="K296" s="36"/>
      <c r="L296" s="39"/>
      <c r="M296" s="189"/>
      <c r="N296" s="190"/>
      <c r="O296" s="64"/>
      <c r="P296" s="64"/>
      <c r="Q296" s="64"/>
      <c r="R296" s="64"/>
      <c r="S296" s="64"/>
      <c r="T296" s="65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138</v>
      </c>
      <c r="AU296" s="17" t="s">
        <v>134</v>
      </c>
    </row>
    <row r="297" spans="1:65" s="2" customFormat="1" ht="29.25">
      <c r="A297" s="34"/>
      <c r="B297" s="35"/>
      <c r="C297" s="36"/>
      <c r="D297" s="186" t="s">
        <v>263</v>
      </c>
      <c r="E297" s="36"/>
      <c r="F297" s="204" t="s">
        <v>486</v>
      </c>
      <c r="G297" s="36"/>
      <c r="H297" s="36"/>
      <c r="I297" s="188"/>
      <c r="J297" s="36"/>
      <c r="K297" s="36"/>
      <c r="L297" s="39"/>
      <c r="M297" s="189"/>
      <c r="N297" s="190"/>
      <c r="O297" s="64"/>
      <c r="P297" s="64"/>
      <c r="Q297" s="64"/>
      <c r="R297" s="64"/>
      <c r="S297" s="64"/>
      <c r="T297" s="65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263</v>
      </c>
      <c r="AU297" s="17" t="s">
        <v>134</v>
      </c>
    </row>
    <row r="298" spans="1:65" s="13" customFormat="1" ht="11.25">
      <c r="B298" s="193"/>
      <c r="C298" s="194"/>
      <c r="D298" s="186" t="s">
        <v>146</v>
      </c>
      <c r="E298" s="195" t="s">
        <v>21</v>
      </c>
      <c r="F298" s="196" t="s">
        <v>487</v>
      </c>
      <c r="G298" s="194"/>
      <c r="H298" s="197">
        <v>275</v>
      </c>
      <c r="I298" s="198"/>
      <c r="J298" s="194"/>
      <c r="K298" s="194"/>
      <c r="L298" s="199"/>
      <c r="M298" s="200"/>
      <c r="N298" s="201"/>
      <c r="O298" s="201"/>
      <c r="P298" s="201"/>
      <c r="Q298" s="201"/>
      <c r="R298" s="201"/>
      <c r="S298" s="201"/>
      <c r="T298" s="202"/>
      <c r="AT298" s="203" t="s">
        <v>146</v>
      </c>
      <c r="AU298" s="203" t="s">
        <v>134</v>
      </c>
      <c r="AV298" s="13" t="s">
        <v>89</v>
      </c>
      <c r="AW298" s="13" t="s">
        <v>38</v>
      </c>
      <c r="AX298" s="13" t="s">
        <v>87</v>
      </c>
      <c r="AY298" s="203" t="s">
        <v>124</v>
      </c>
    </row>
    <row r="299" spans="1:65" s="2" customFormat="1" ht="16.5" customHeight="1">
      <c r="A299" s="34"/>
      <c r="B299" s="35"/>
      <c r="C299" s="216" t="s">
        <v>488</v>
      </c>
      <c r="D299" s="216" t="s">
        <v>318</v>
      </c>
      <c r="E299" s="217" t="s">
        <v>489</v>
      </c>
      <c r="F299" s="218" t="s">
        <v>490</v>
      </c>
      <c r="G299" s="219" t="s">
        <v>142</v>
      </c>
      <c r="H299" s="220">
        <v>263</v>
      </c>
      <c r="I299" s="221"/>
      <c r="J299" s="222">
        <f>ROUND(I299*H299,2)</f>
        <v>0</v>
      </c>
      <c r="K299" s="218" t="s">
        <v>132</v>
      </c>
      <c r="L299" s="223"/>
      <c r="M299" s="224" t="s">
        <v>21</v>
      </c>
      <c r="N299" s="225" t="s">
        <v>50</v>
      </c>
      <c r="O299" s="64"/>
      <c r="P299" s="182">
        <f>O299*H299</f>
        <v>0</v>
      </c>
      <c r="Q299" s="182">
        <v>0.15</v>
      </c>
      <c r="R299" s="182">
        <f>Q299*H299</f>
        <v>39.449999999999996</v>
      </c>
      <c r="S299" s="182">
        <v>0</v>
      </c>
      <c r="T299" s="183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4" t="s">
        <v>178</v>
      </c>
      <c r="AT299" s="184" t="s">
        <v>318</v>
      </c>
      <c r="AU299" s="184" t="s">
        <v>134</v>
      </c>
      <c r="AY299" s="17" t="s">
        <v>124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7" t="s">
        <v>87</v>
      </c>
      <c r="BK299" s="185">
        <f>ROUND(I299*H299,2)</f>
        <v>0</v>
      </c>
      <c r="BL299" s="17" t="s">
        <v>133</v>
      </c>
      <c r="BM299" s="184" t="s">
        <v>491</v>
      </c>
    </row>
    <row r="300" spans="1:65" s="2" customFormat="1" ht="11.25">
      <c r="A300" s="34"/>
      <c r="B300" s="35"/>
      <c r="C300" s="36"/>
      <c r="D300" s="186" t="s">
        <v>136</v>
      </c>
      <c r="E300" s="36"/>
      <c r="F300" s="187" t="s">
        <v>490</v>
      </c>
      <c r="G300" s="36"/>
      <c r="H300" s="36"/>
      <c r="I300" s="188"/>
      <c r="J300" s="36"/>
      <c r="K300" s="36"/>
      <c r="L300" s="39"/>
      <c r="M300" s="189"/>
      <c r="N300" s="190"/>
      <c r="O300" s="64"/>
      <c r="P300" s="64"/>
      <c r="Q300" s="64"/>
      <c r="R300" s="64"/>
      <c r="S300" s="64"/>
      <c r="T300" s="65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136</v>
      </c>
      <c r="AU300" s="17" t="s">
        <v>134</v>
      </c>
    </row>
    <row r="301" spans="1:65" s="2" customFormat="1" ht="11.25">
      <c r="A301" s="34"/>
      <c r="B301" s="35"/>
      <c r="C301" s="36"/>
      <c r="D301" s="191" t="s">
        <v>138</v>
      </c>
      <c r="E301" s="36"/>
      <c r="F301" s="192" t="s">
        <v>492</v>
      </c>
      <c r="G301" s="36"/>
      <c r="H301" s="36"/>
      <c r="I301" s="188"/>
      <c r="J301" s="36"/>
      <c r="K301" s="36"/>
      <c r="L301" s="39"/>
      <c r="M301" s="189"/>
      <c r="N301" s="190"/>
      <c r="O301" s="64"/>
      <c r="P301" s="64"/>
      <c r="Q301" s="64"/>
      <c r="R301" s="64"/>
      <c r="S301" s="64"/>
      <c r="T301" s="65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138</v>
      </c>
      <c r="AU301" s="17" t="s">
        <v>134</v>
      </c>
    </row>
    <row r="302" spans="1:65" s="2" customFormat="1" ht="16.5" customHeight="1">
      <c r="A302" s="34"/>
      <c r="B302" s="35"/>
      <c r="C302" s="173" t="s">
        <v>493</v>
      </c>
      <c r="D302" s="173" t="s">
        <v>128</v>
      </c>
      <c r="E302" s="174" t="s">
        <v>494</v>
      </c>
      <c r="F302" s="175" t="s">
        <v>495</v>
      </c>
      <c r="G302" s="176" t="s">
        <v>142</v>
      </c>
      <c r="H302" s="177">
        <v>1443</v>
      </c>
      <c r="I302" s="178"/>
      <c r="J302" s="179">
        <f>ROUND(I302*H302,2)</f>
        <v>0</v>
      </c>
      <c r="K302" s="175" t="s">
        <v>132</v>
      </c>
      <c r="L302" s="39"/>
      <c r="M302" s="180" t="s">
        <v>21</v>
      </c>
      <c r="N302" s="181" t="s">
        <v>50</v>
      </c>
      <c r="O302" s="64"/>
      <c r="P302" s="182">
        <f>O302*H302</f>
        <v>0</v>
      </c>
      <c r="Q302" s="182">
        <v>0.10503</v>
      </c>
      <c r="R302" s="182">
        <f>Q302*H302</f>
        <v>151.55829</v>
      </c>
      <c r="S302" s="182">
        <v>0</v>
      </c>
      <c r="T302" s="183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4" t="s">
        <v>133</v>
      </c>
      <c r="AT302" s="184" t="s">
        <v>128</v>
      </c>
      <c r="AU302" s="184" t="s">
        <v>134</v>
      </c>
      <c r="AY302" s="17" t="s">
        <v>124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7" t="s">
        <v>87</v>
      </c>
      <c r="BK302" s="185">
        <f>ROUND(I302*H302,2)</f>
        <v>0</v>
      </c>
      <c r="BL302" s="17" t="s">
        <v>133</v>
      </c>
      <c r="BM302" s="184" t="s">
        <v>496</v>
      </c>
    </row>
    <row r="303" spans="1:65" s="2" customFormat="1" ht="29.25">
      <c r="A303" s="34"/>
      <c r="B303" s="35"/>
      <c r="C303" s="36"/>
      <c r="D303" s="186" t="s">
        <v>136</v>
      </c>
      <c r="E303" s="36"/>
      <c r="F303" s="187" t="s">
        <v>497</v>
      </c>
      <c r="G303" s="36"/>
      <c r="H303" s="36"/>
      <c r="I303" s="188"/>
      <c r="J303" s="36"/>
      <c r="K303" s="36"/>
      <c r="L303" s="39"/>
      <c r="M303" s="189"/>
      <c r="N303" s="190"/>
      <c r="O303" s="64"/>
      <c r="P303" s="64"/>
      <c r="Q303" s="64"/>
      <c r="R303" s="64"/>
      <c r="S303" s="64"/>
      <c r="T303" s="65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136</v>
      </c>
      <c r="AU303" s="17" t="s">
        <v>134</v>
      </c>
    </row>
    <row r="304" spans="1:65" s="2" customFormat="1" ht="11.25">
      <c r="A304" s="34"/>
      <c r="B304" s="35"/>
      <c r="C304" s="36"/>
      <c r="D304" s="191" t="s">
        <v>138</v>
      </c>
      <c r="E304" s="36"/>
      <c r="F304" s="192" t="s">
        <v>498</v>
      </c>
      <c r="G304" s="36"/>
      <c r="H304" s="36"/>
      <c r="I304" s="188"/>
      <c r="J304" s="36"/>
      <c r="K304" s="36"/>
      <c r="L304" s="39"/>
      <c r="M304" s="189"/>
      <c r="N304" s="190"/>
      <c r="O304" s="64"/>
      <c r="P304" s="64"/>
      <c r="Q304" s="64"/>
      <c r="R304" s="64"/>
      <c r="S304" s="64"/>
      <c r="T304" s="65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138</v>
      </c>
      <c r="AU304" s="17" t="s">
        <v>134</v>
      </c>
    </row>
    <row r="305" spans="1:65" s="2" customFormat="1" ht="19.5">
      <c r="A305" s="34"/>
      <c r="B305" s="35"/>
      <c r="C305" s="36"/>
      <c r="D305" s="186" t="s">
        <v>263</v>
      </c>
      <c r="E305" s="36"/>
      <c r="F305" s="204" t="s">
        <v>499</v>
      </c>
      <c r="G305" s="36"/>
      <c r="H305" s="36"/>
      <c r="I305" s="188"/>
      <c r="J305" s="36"/>
      <c r="K305" s="36"/>
      <c r="L305" s="39"/>
      <c r="M305" s="189"/>
      <c r="N305" s="190"/>
      <c r="O305" s="64"/>
      <c r="P305" s="64"/>
      <c r="Q305" s="64"/>
      <c r="R305" s="64"/>
      <c r="S305" s="64"/>
      <c r="T305" s="65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263</v>
      </c>
      <c r="AU305" s="17" t="s">
        <v>134</v>
      </c>
    </row>
    <row r="306" spans="1:65" s="13" customFormat="1" ht="11.25">
      <c r="B306" s="193"/>
      <c r="C306" s="194"/>
      <c r="D306" s="186" t="s">
        <v>146</v>
      </c>
      <c r="E306" s="195" t="s">
        <v>21</v>
      </c>
      <c r="F306" s="196" t="s">
        <v>500</v>
      </c>
      <c r="G306" s="194"/>
      <c r="H306" s="197">
        <v>1443</v>
      </c>
      <c r="I306" s="198"/>
      <c r="J306" s="194"/>
      <c r="K306" s="194"/>
      <c r="L306" s="199"/>
      <c r="M306" s="200"/>
      <c r="N306" s="201"/>
      <c r="O306" s="201"/>
      <c r="P306" s="201"/>
      <c r="Q306" s="201"/>
      <c r="R306" s="201"/>
      <c r="S306" s="201"/>
      <c r="T306" s="202"/>
      <c r="AT306" s="203" t="s">
        <v>146</v>
      </c>
      <c r="AU306" s="203" t="s">
        <v>134</v>
      </c>
      <c r="AV306" s="13" t="s">
        <v>89</v>
      </c>
      <c r="AW306" s="13" t="s">
        <v>38</v>
      </c>
      <c r="AX306" s="13" t="s">
        <v>87</v>
      </c>
      <c r="AY306" s="203" t="s">
        <v>124</v>
      </c>
    </row>
    <row r="307" spans="1:65" s="2" customFormat="1" ht="16.5" customHeight="1">
      <c r="A307" s="34"/>
      <c r="B307" s="35"/>
      <c r="C307" s="216" t="s">
        <v>501</v>
      </c>
      <c r="D307" s="216" t="s">
        <v>318</v>
      </c>
      <c r="E307" s="217" t="s">
        <v>502</v>
      </c>
      <c r="F307" s="218" t="s">
        <v>1180</v>
      </c>
      <c r="G307" s="219" t="s">
        <v>142</v>
      </c>
      <c r="H307" s="220">
        <v>1457</v>
      </c>
      <c r="I307" s="221"/>
      <c r="J307" s="222">
        <f>ROUND(I307*H307,2)</f>
        <v>0</v>
      </c>
      <c r="K307" s="218" t="s">
        <v>21</v>
      </c>
      <c r="L307" s="223"/>
      <c r="M307" s="224" t="s">
        <v>21</v>
      </c>
      <c r="N307" s="225" t="s">
        <v>50</v>
      </c>
      <c r="O307" s="64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4" t="s">
        <v>178</v>
      </c>
      <c r="AT307" s="184" t="s">
        <v>318</v>
      </c>
      <c r="AU307" s="184" t="s">
        <v>134</v>
      </c>
      <c r="AY307" s="17" t="s">
        <v>124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7" t="s">
        <v>87</v>
      </c>
      <c r="BK307" s="185">
        <f>ROUND(I307*H307,2)</f>
        <v>0</v>
      </c>
      <c r="BL307" s="17" t="s">
        <v>133</v>
      </c>
      <c r="BM307" s="184" t="s">
        <v>504</v>
      </c>
    </row>
    <row r="308" spans="1:65" s="2" customFormat="1" ht="11.25">
      <c r="A308" s="34"/>
      <c r="B308" s="35"/>
      <c r="C308" s="36"/>
      <c r="D308" s="186" t="s">
        <v>136</v>
      </c>
      <c r="E308" s="36"/>
      <c r="F308" s="187" t="s">
        <v>1180</v>
      </c>
      <c r="G308" s="36"/>
      <c r="H308" s="36"/>
      <c r="I308" s="188"/>
      <c r="J308" s="36"/>
      <c r="K308" s="36"/>
      <c r="L308" s="39"/>
      <c r="M308" s="189"/>
      <c r="N308" s="190"/>
      <c r="O308" s="64"/>
      <c r="P308" s="64"/>
      <c r="Q308" s="64"/>
      <c r="R308" s="64"/>
      <c r="S308" s="64"/>
      <c r="T308" s="65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7" t="s">
        <v>136</v>
      </c>
      <c r="AU308" s="17" t="s">
        <v>134</v>
      </c>
    </row>
    <row r="309" spans="1:65" s="2" customFormat="1" ht="29.25">
      <c r="A309" s="34"/>
      <c r="B309" s="35"/>
      <c r="C309" s="36"/>
      <c r="D309" s="186" t="s">
        <v>263</v>
      </c>
      <c r="E309" s="36"/>
      <c r="F309" s="204" t="s">
        <v>505</v>
      </c>
      <c r="G309" s="36"/>
      <c r="H309" s="36"/>
      <c r="I309" s="188"/>
      <c r="J309" s="36"/>
      <c r="K309" s="36"/>
      <c r="L309" s="39"/>
      <c r="M309" s="189"/>
      <c r="N309" s="190"/>
      <c r="O309" s="64"/>
      <c r="P309" s="64"/>
      <c r="Q309" s="64"/>
      <c r="R309" s="64"/>
      <c r="S309" s="64"/>
      <c r="T309" s="65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263</v>
      </c>
      <c r="AU309" s="17" t="s">
        <v>134</v>
      </c>
    </row>
    <row r="310" spans="1:65" s="2" customFormat="1" ht="21.75" customHeight="1">
      <c r="A310" s="34"/>
      <c r="B310" s="35"/>
      <c r="C310" s="173" t="s">
        <v>506</v>
      </c>
      <c r="D310" s="173" t="s">
        <v>128</v>
      </c>
      <c r="E310" s="174" t="s">
        <v>507</v>
      </c>
      <c r="F310" s="175" t="s">
        <v>508</v>
      </c>
      <c r="G310" s="176" t="s">
        <v>142</v>
      </c>
      <c r="H310" s="177">
        <v>1475</v>
      </c>
      <c r="I310" s="178"/>
      <c r="J310" s="179">
        <f>ROUND(I310*H310,2)</f>
        <v>0</v>
      </c>
      <c r="K310" s="175" t="s">
        <v>132</v>
      </c>
      <c r="L310" s="39"/>
      <c r="M310" s="180" t="s">
        <v>21</v>
      </c>
      <c r="N310" s="181" t="s">
        <v>50</v>
      </c>
      <c r="O310" s="64"/>
      <c r="P310" s="182">
        <f>O310*H310</f>
        <v>0</v>
      </c>
      <c r="Q310" s="182">
        <v>0.04</v>
      </c>
      <c r="R310" s="182">
        <f>Q310*H310</f>
        <v>59</v>
      </c>
      <c r="S310" s="182">
        <v>0</v>
      </c>
      <c r="T310" s="183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84" t="s">
        <v>133</v>
      </c>
      <c r="AT310" s="184" t="s">
        <v>128</v>
      </c>
      <c r="AU310" s="184" t="s">
        <v>134</v>
      </c>
      <c r="AY310" s="17" t="s">
        <v>124</v>
      </c>
      <c r="BE310" s="185">
        <f>IF(N310="základní",J310,0)</f>
        <v>0</v>
      </c>
      <c r="BF310" s="185">
        <f>IF(N310="snížená",J310,0)</f>
        <v>0</v>
      </c>
      <c r="BG310" s="185">
        <f>IF(N310="zákl. přenesená",J310,0)</f>
        <v>0</v>
      </c>
      <c r="BH310" s="185">
        <f>IF(N310="sníž. přenesená",J310,0)</f>
        <v>0</v>
      </c>
      <c r="BI310" s="185">
        <f>IF(N310="nulová",J310,0)</f>
        <v>0</v>
      </c>
      <c r="BJ310" s="17" t="s">
        <v>87</v>
      </c>
      <c r="BK310" s="185">
        <f>ROUND(I310*H310,2)</f>
        <v>0</v>
      </c>
      <c r="BL310" s="17" t="s">
        <v>133</v>
      </c>
      <c r="BM310" s="184" t="s">
        <v>509</v>
      </c>
    </row>
    <row r="311" spans="1:65" s="2" customFormat="1" ht="19.5">
      <c r="A311" s="34"/>
      <c r="B311" s="35"/>
      <c r="C311" s="36"/>
      <c r="D311" s="186" t="s">
        <v>136</v>
      </c>
      <c r="E311" s="36"/>
      <c r="F311" s="187" t="s">
        <v>510</v>
      </c>
      <c r="G311" s="36"/>
      <c r="H311" s="36"/>
      <c r="I311" s="188"/>
      <c r="J311" s="36"/>
      <c r="K311" s="36"/>
      <c r="L311" s="39"/>
      <c r="M311" s="189"/>
      <c r="N311" s="190"/>
      <c r="O311" s="64"/>
      <c r="P311" s="64"/>
      <c r="Q311" s="64"/>
      <c r="R311" s="64"/>
      <c r="S311" s="64"/>
      <c r="T311" s="65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136</v>
      </c>
      <c r="AU311" s="17" t="s">
        <v>134</v>
      </c>
    </row>
    <row r="312" spans="1:65" s="2" customFormat="1" ht="11.25">
      <c r="A312" s="34"/>
      <c r="B312" s="35"/>
      <c r="C312" s="36"/>
      <c r="D312" s="191" t="s">
        <v>138</v>
      </c>
      <c r="E312" s="36"/>
      <c r="F312" s="192" t="s">
        <v>511</v>
      </c>
      <c r="G312" s="36"/>
      <c r="H312" s="36"/>
      <c r="I312" s="188"/>
      <c r="J312" s="36"/>
      <c r="K312" s="36"/>
      <c r="L312" s="39"/>
      <c r="M312" s="189"/>
      <c r="N312" s="190"/>
      <c r="O312" s="64"/>
      <c r="P312" s="64"/>
      <c r="Q312" s="64"/>
      <c r="R312" s="64"/>
      <c r="S312" s="64"/>
      <c r="T312" s="65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138</v>
      </c>
      <c r="AU312" s="17" t="s">
        <v>134</v>
      </c>
    </row>
    <row r="313" spans="1:65" s="2" customFormat="1" ht="16.5" customHeight="1">
      <c r="A313" s="34"/>
      <c r="B313" s="35"/>
      <c r="C313" s="216" t="s">
        <v>512</v>
      </c>
      <c r="D313" s="216" t="s">
        <v>318</v>
      </c>
      <c r="E313" s="217" t="s">
        <v>513</v>
      </c>
      <c r="F313" s="218" t="s">
        <v>514</v>
      </c>
      <c r="G313" s="219" t="s">
        <v>142</v>
      </c>
      <c r="H313" s="220">
        <v>1490</v>
      </c>
      <c r="I313" s="221"/>
      <c r="J313" s="222">
        <f>ROUND(I313*H313,2)</f>
        <v>0</v>
      </c>
      <c r="K313" s="218" t="s">
        <v>132</v>
      </c>
      <c r="L313" s="223"/>
      <c r="M313" s="224" t="s">
        <v>21</v>
      </c>
      <c r="N313" s="225" t="s">
        <v>50</v>
      </c>
      <c r="O313" s="64"/>
      <c r="P313" s="182">
        <f>O313*H313</f>
        <v>0</v>
      </c>
      <c r="Q313" s="182">
        <v>1.0800000000000001E-2</v>
      </c>
      <c r="R313" s="182">
        <f>Q313*H313</f>
        <v>16.092000000000002</v>
      </c>
      <c r="S313" s="182">
        <v>0</v>
      </c>
      <c r="T313" s="183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4" t="s">
        <v>178</v>
      </c>
      <c r="AT313" s="184" t="s">
        <v>318</v>
      </c>
      <c r="AU313" s="184" t="s">
        <v>134</v>
      </c>
      <c r="AY313" s="17" t="s">
        <v>124</v>
      </c>
      <c r="BE313" s="185">
        <f>IF(N313="základní",J313,0)</f>
        <v>0</v>
      </c>
      <c r="BF313" s="185">
        <f>IF(N313="snížená",J313,0)</f>
        <v>0</v>
      </c>
      <c r="BG313" s="185">
        <f>IF(N313="zákl. přenesená",J313,0)</f>
        <v>0</v>
      </c>
      <c r="BH313" s="185">
        <f>IF(N313="sníž. přenesená",J313,0)</f>
        <v>0</v>
      </c>
      <c r="BI313" s="185">
        <f>IF(N313="nulová",J313,0)</f>
        <v>0</v>
      </c>
      <c r="BJ313" s="17" t="s">
        <v>87</v>
      </c>
      <c r="BK313" s="185">
        <f>ROUND(I313*H313,2)</f>
        <v>0</v>
      </c>
      <c r="BL313" s="17" t="s">
        <v>133</v>
      </c>
      <c r="BM313" s="184" t="s">
        <v>515</v>
      </c>
    </row>
    <row r="314" spans="1:65" s="2" customFormat="1" ht="11.25">
      <c r="A314" s="34"/>
      <c r="B314" s="35"/>
      <c r="C314" s="36"/>
      <c r="D314" s="186" t="s">
        <v>136</v>
      </c>
      <c r="E314" s="36"/>
      <c r="F314" s="187" t="s">
        <v>514</v>
      </c>
      <c r="G314" s="36"/>
      <c r="H314" s="36"/>
      <c r="I314" s="188"/>
      <c r="J314" s="36"/>
      <c r="K314" s="36"/>
      <c r="L314" s="39"/>
      <c r="M314" s="189"/>
      <c r="N314" s="190"/>
      <c r="O314" s="64"/>
      <c r="P314" s="64"/>
      <c r="Q314" s="64"/>
      <c r="R314" s="64"/>
      <c r="S314" s="64"/>
      <c r="T314" s="65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136</v>
      </c>
      <c r="AU314" s="17" t="s">
        <v>134</v>
      </c>
    </row>
    <row r="315" spans="1:65" s="2" customFormat="1" ht="11.25">
      <c r="A315" s="34"/>
      <c r="B315" s="35"/>
      <c r="C315" s="36"/>
      <c r="D315" s="191" t="s">
        <v>138</v>
      </c>
      <c r="E315" s="36"/>
      <c r="F315" s="192" t="s">
        <v>516</v>
      </c>
      <c r="G315" s="36"/>
      <c r="H315" s="36"/>
      <c r="I315" s="188"/>
      <c r="J315" s="36"/>
      <c r="K315" s="36"/>
      <c r="L315" s="39"/>
      <c r="M315" s="189"/>
      <c r="N315" s="190"/>
      <c r="O315" s="64"/>
      <c r="P315" s="64"/>
      <c r="Q315" s="64"/>
      <c r="R315" s="64"/>
      <c r="S315" s="64"/>
      <c r="T315" s="65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138</v>
      </c>
      <c r="AU315" s="17" t="s">
        <v>134</v>
      </c>
    </row>
    <row r="316" spans="1:65" s="2" customFormat="1" ht="19.5">
      <c r="A316" s="34"/>
      <c r="B316" s="35"/>
      <c r="C316" s="36"/>
      <c r="D316" s="186" t="s">
        <v>263</v>
      </c>
      <c r="E316" s="36"/>
      <c r="F316" s="204" t="s">
        <v>517</v>
      </c>
      <c r="G316" s="36"/>
      <c r="H316" s="36"/>
      <c r="I316" s="188"/>
      <c r="J316" s="36"/>
      <c r="K316" s="36"/>
      <c r="L316" s="39"/>
      <c r="M316" s="189"/>
      <c r="N316" s="190"/>
      <c r="O316" s="64"/>
      <c r="P316" s="64"/>
      <c r="Q316" s="64"/>
      <c r="R316" s="64"/>
      <c r="S316" s="64"/>
      <c r="T316" s="65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263</v>
      </c>
      <c r="AU316" s="17" t="s">
        <v>134</v>
      </c>
    </row>
    <row r="317" spans="1:65" s="2" customFormat="1" ht="16.5" customHeight="1">
      <c r="A317" s="34"/>
      <c r="B317" s="35"/>
      <c r="C317" s="216" t="s">
        <v>518</v>
      </c>
      <c r="D317" s="216" t="s">
        <v>318</v>
      </c>
      <c r="E317" s="217" t="s">
        <v>519</v>
      </c>
      <c r="F317" s="218" t="s">
        <v>520</v>
      </c>
      <c r="G317" s="219" t="s">
        <v>230</v>
      </c>
      <c r="H317" s="220">
        <v>716</v>
      </c>
      <c r="I317" s="221"/>
      <c r="J317" s="222">
        <f>ROUND(I317*H317,2)</f>
        <v>0</v>
      </c>
      <c r="K317" s="218" t="s">
        <v>132</v>
      </c>
      <c r="L317" s="223"/>
      <c r="M317" s="224" t="s">
        <v>21</v>
      </c>
      <c r="N317" s="225" t="s">
        <v>50</v>
      </c>
      <c r="O317" s="64"/>
      <c r="P317" s="182">
        <f>O317*H317</f>
        <v>0</v>
      </c>
      <c r="Q317" s="182">
        <v>1</v>
      </c>
      <c r="R317" s="182">
        <f>Q317*H317</f>
        <v>716</v>
      </c>
      <c r="S317" s="182">
        <v>0</v>
      </c>
      <c r="T317" s="183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4" t="s">
        <v>178</v>
      </c>
      <c r="AT317" s="184" t="s">
        <v>318</v>
      </c>
      <c r="AU317" s="184" t="s">
        <v>134</v>
      </c>
      <c r="AY317" s="17" t="s">
        <v>124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7" t="s">
        <v>87</v>
      </c>
      <c r="BK317" s="185">
        <f>ROUND(I317*H317,2)</f>
        <v>0</v>
      </c>
      <c r="BL317" s="17" t="s">
        <v>133</v>
      </c>
      <c r="BM317" s="184" t="s">
        <v>521</v>
      </c>
    </row>
    <row r="318" spans="1:65" s="2" customFormat="1" ht="11.25">
      <c r="A318" s="34"/>
      <c r="B318" s="35"/>
      <c r="C318" s="36"/>
      <c r="D318" s="186" t="s">
        <v>136</v>
      </c>
      <c r="E318" s="36"/>
      <c r="F318" s="187" t="s">
        <v>520</v>
      </c>
      <c r="G318" s="36"/>
      <c r="H318" s="36"/>
      <c r="I318" s="188"/>
      <c r="J318" s="36"/>
      <c r="K318" s="36"/>
      <c r="L318" s="39"/>
      <c r="M318" s="189"/>
      <c r="N318" s="190"/>
      <c r="O318" s="64"/>
      <c r="P318" s="64"/>
      <c r="Q318" s="64"/>
      <c r="R318" s="64"/>
      <c r="S318" s="64"/>
      <c r="T318" s="65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136</v>
      </c>
      <c r="AU318" s="17" t="s">
        <v>134</v>
      </c>
    </row>
    <row r="319" spans="1:65" s="2" customFormat="1" ht="11.25">
      <c r="A319" s="34"/>
      <c r="B319" s="35"/>
      <c r="C319" s="36"/>
      <c r="D319" s="191" t="s">
        <v>138</v>
      </c>
      <c r="E319" s="36"/>
      <c r="F319" s="192" t="s">
        <v>522</v>
      </c>
      <c r="G319" s="36"/>
      <c r="H319" s="36"/>
      <c r="I319" s="188"/>
      <c r="J319" s="36"/>
      <c r="K319" s="36"/>
      <c r="L319" s="39"/>
      <c r="M319" s="189"/>
      <c r="N319" s="190"/>
      <c r="O319" s="64"/>
      <c r="P319" s="64"/>
      <c r="Q319" s="64"/>
      <c r="R319" s="64"/>
      <c r="S319" s="64"/>
      <c r="T319" s="65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138</v>
      </c>
      <c r="AU319" s="17" t="s">
        <v>134</v>
      </c>
    </row>
    <row r="320" spans="1:65" s="2" customFormat="1" ht="16.5" customHeight="1">
      <c r="A320" s="34"/>
      <c r="B320" s="35"/>
      <c r="C320" s="173" t="s">
        <v>523</v>
      </c>
      <c r="D320" s="173" t="s">
        <v>128</v>
      </c>
      <c r="E320" s="174" t="s">
        <v>524</v>
      </c>
      <c r="F320" s="175" t="s">
        <v>525</v>
      </c>
      <c r="G320" s="176" t="s">
        <v>526</v>
      </c>
      <c r="H320" s="177">
        <v>1800</v>
      </c>
      <c r="I320" s="178"/>
      <c r="J320" s="179">
        <f>ROUND(I320*H320,2)</f>
        <v>0</v>
      </c>
      <c r="K320" s="175" t="s">
        <v>21</v>
      </c>
      <c r="L320" s="39"/>
      <c r="M320" s="180" t="s">
        <v>21</v>
      </c>
      <c r="N320" s="181" t="s">
        <v>50</v>
      </c>
      <c r="O320" s="64"/>
      <c r="P320" s="182">
        <f>O320*H320</f>
        <v>0</v>
      </c>
      <c r="Q320" s="182">
        <v>0</v>
      </c>
      <c r="R320" s="182">
        <f>Q320*H320</f>
        <v>0</v>
      </c>
      <c r="S320" s="182">
        <v>0</v>
      </c>
      <c r="T320" s="183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4" t="s">
        <v>133</v>
      </c>
      <c r="AT320" s="184" t="s">
        <v>128</v>
      </c>
      <c r="AU320" s="184" t="s">
        <v>134</v>
      </c>
      <c r="AY320" s="17" t="s">
        <v>124</v>
      </c>
      <c r="BE320" s="185">
        <f>IF(N320="základní",J320,0)</f>
        <v>0</v>
      </c>
      <c r="BF320" s="185">
        <f>IF(N320="snížená",J320,0)</f>
        <v>0</v>
      </c>
      <c r="BG320" s="185">
        <f>IF(N320="zákl. přenesená",J320,0)</f>
        <v>0</v>
      </c>
      <c r="BH320" s="185">
        <f>IF(N320="sníž. přenesená",J320,0)</f>
        <v>0</v>
      </c>
      <c r="BI320" s="185">
        <f>IF(N320="nulová",J320,0)</f>
        <v>0</v>
      </c>
      <c r="BJ320" s="17" t="s">
        <v>87</v>
      </c>
      <c r="BK320" s="185">
        <f>ROUND(I320*H320,2)</f>
        <v>0</v>
      </c>
      <c r="BL320" s="17" t="s">
        <v>133</v>
      </c>
      <c r="BM320" s="184" t="s">
        <v>527</v>
      </c>
    </row>
    <row r="321" spans="1:65" s="2" customFormat="1" ht="11.25">
      <c r="A321" s="34"/>
      <c r="B321" s="35"/>
      <c r="C321" s="36"/>
      <c r="D321" s="186" t="s">
        <v>136</v>
      </c>
      <c r="E321" s="36"/>
      <c r="F321" s="187" t="s">
        <v>525</v>
      </c>
      <c r="G321" s="36"/>
      <c r="H321" s="36"/>
      <c r="I321" s="188"/>
      <c r="J321" s="36"/>
      <c r="K321" s="36"/>
      <c r="L321" s="39"/>
      <c r="M321" s="189"/>
      <c r="N321" s="190"/>
      <c r="O321" s="64"/>
      <c r="P321" s="64"/>
      <c r="Q321" s="64"/>
      <c r="R321" s="64"/>
      <c r="S321" s="64"/>
      <c r="T321" s="65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136</v>
      </c>
      <c r="AU321" s="17" t="s">
        <v>134</v>
      </c>
    </row>
    <row r="322" spans="1:65" s="2" customFormat="1" ht="19.5">
      <c r="A322" s="34"/>
      <c r="B322" s="35"/>
      <c r="C322" s="36"/>
      <c r="D322" s="186" t="s">
        <v>263</v>
      </c>
      <c r="E322" s="36"/>
      <c r="F322" s="204" t="s">
        <v>528</v>
      </c>
      <c r="G322" s="36"/>
      <c r="H322" s="36"/>
      <c r="I322" s="188"/>
      <c r="J322" s="36"/>
      <c r="K322" s="36"/>
      <c r="L322" s="39"/>
      <c r="M322" s="189"/>
      <c r="N322" s="190"/>
      <c r="O322" s="64"/>
      <c r="P322" s="64"/>
      <c r="Q322" s="64"/>
      <c r="R322" s="64"/>
      <c r="S322" s="64"/>
      <c r="T322" s="65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263</v>
      </c>
      <c r="AU322" s="17" t="s">
        <v>134</v>
      </c>
    </row>
    <row r="323" spans="1:65" s="2" customFormat="1" ht="21.75" customHeight="1">
      <c r="A323" s="34"/>
      <c r="B323" s="35"/>
      <c r="C323" s="173" t="s">
        <v>529</v>
      </c>
      <c r="D323" s="173" t="s">
        <v>128</v>
      </c>
      <c r="E323" s="174" t="s">
        <v>530</v>
      </c>
      <c r="F323" s="175" t="s">
        <v>531</v>
      </c>
      <c r="G323" s="176" t="s">
        <v>131</v>
      </c>
      <c r="H323" s="177">
        <v>100</v>
      </c>
      <c r="I323" s="178"/>
      <c r="J323" s="179">
        <f>ROUND(I323*H323,2)</f>
        <v>0</v>
      </c>
      <c r="K323" s="175" t="s">
        <v>132</v>
      </c>
      <c r="L323" s="39"/>
      <c r="M323" s="180" t="s">
        <v>21</v>
      </c>
      <c r="N323" s="181" t="s">
        <v>50</v>
      </c>
      <c r="O323" s="64"/>
      <c r="P323" s="182">
        <f>O323*H323</f>
        <v>0</v>
      </c>
      <c r="Q323" s="182">
        <v>6.0320000000000003E-4</v>
      </c>
      <c r="R323" s="182">
        <f>Q323*H323</f>
        <v>6.0320000000000006E-2</v>
      </c>
      <c r="S323" s="182">
        <v>0</v>
      </c>
      <c r="T323" s="183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4" t="s">
        <v>133</v>
      </c>
      <c r="AT323" s="184" t="s">
        <v>128</v>
      </c>
      <c r="AU323" s="184" t="s">
        <v>134</v>
      </c>
      <c r="AY323" s="17" t="s">
        <v>124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7" t="s">
        <v>87</v>
      </c>
      <c r="BK323" s="185">
        <f>ROUND(I323*H323,2)</f>
        <v>0</v>
      </c>
      <c r="BL323" s="17" t="s">
        <v>133</v>
      </c>
      <c r="BM323" s="184" t="s">
        <v>532</v>
      </c>
    </row>
    <row r="324" spans="1:65" s="2" customFormat="1" ht="19.5">
      <c r="A324" s="34"/>
      <c r="B324" s="35"/>
      <c r="C324" s="36"/>
      <c r="D324" s="186" t="s">
        <v>136</v>
      </c>
      <c r="E324" s="36"/>
      <c r="F324" s="187" t="s">
        <v>533</v>
      </c>
      <c r="G324" s="36"/>
      <c r="H324" s="36"/>
      <c r="I324" s="188"/>
      <c r="J324" s="36"/>
      <c r="K324" s="36"/>
      <c r="L324" s="39"/>
      <c r="M324" s="189"/>
      <c r="N324" s="190"/>
      <c r="O324" s="64"/>
      <c r="P324" s="64"/>
      <c r="Q324" s="64"/>
      <c r="R324" s="64"/>
      <c r="S324" s="64"/>
      <c r="T324" s="65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136</v>
      </c>
      <c r="AU324" s="17" t="s">
        <v>134</v>
      </c>
    </row>
    <row r="325" spans="1:65" s="2" customFormat="1" ht="11.25">
      <c r="A325" s="34"/>
      <c r="B325" s="35"/>
      <c r="C325" s="36"/>
      <c r="D325" s="191" t="s">
        <v>138</v>
      </c>
      <c r="E325" s="36"/>
      <c r="F325" s="192" t="s">
        <v>534</v>
      </c>
      <c r="G325" s="36"/>
      <c r="H325" s="36"/>
      <c r="I325" s="188"/>
      <c r="J325" s="36"/>
      <c r="K325" s="36"/>
      <c r="L325" s="39"/>
      <c r="M325" s="189"/>
      <c r="N325" s="190"/>
      <c r="O325" s="64"/>
      <c r="P325" s="64"/>
      <c r="Q325" s="64"/>
      <c r="R325" s="64"/>
      <c r="S325" s="64"/>
      <c r="T325" s="65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138</v>
      </c>
      <c r="AU325" s="17" t="s">
        <v>134</v>
      </c>
    </row>
    <row r="326" spans="1:65" s="2" customFormat="1" ht="16.5" customHeight="1">
      <c r="A326" s="34"/>
      <c r="B326" s="35"/>
      <c r="C326" s="173" t="s">
        <v>535</v>
      </c>
      <c r="D326" s="173" t="s">
        <v>128</v>
      </c>
      <c r="E326" s="174" t="s">
        <v>380</v>
      </c>
      <c r="F326" s="175" t="s">
        <v>381</v>
      </c>
      <c r="G326" s="176" t="s">
        <v>142</v>
      </c>
      <c r="H326" s="177">
        <v>3880</v>
      </c>
      <c r="I326" s="178"/>
      <c r="J326" s="179">
        <f>ROUND(I326*H326,2)</f>
        <v>0</v>
      </c>
      <c r="K326" s="175" t="s">
        <v>132</v>
      </c>
      <c r="L326" s="39"/>
      <c r="M326" s="180" t="s">
        <v>21</v>
      </c>
      <c r="N326" s="181" t="s">
        <v>50</v>
      </c>
      <c r="O326" s="64"/>
      <c r="P326" s="182">
        <f>O326*H326</f>
        <v>0</v>
      </c>
      <c r="Q326" s="182">
        <v>0</v>
      </c>
      <c r="R326" s="182">
        <f>Q326*H326</f>
        <v>0</v>
      </c>
      <c r="S326" s="182">
        <v>0</v>
      </c>
      <c r="T326" s="183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4" t="s">
        <v>133</v>
      </c>
      <c r="AT326" s="184" t="s">
        <v>128</v>
      </c>
      <c r="AU326" s="184" t="s">
        <v>134</v>
      </c>
      <c r="AY326" s="17" t="s">
        <v>124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7" t="s">
        <v>87</v>
      </c>
      <c r="BK326" s="185">
        <f>ROUND(I326*H326,2)</f>
        <v>0</v>
      </c>
      <c r="BL326" s="17" t="s">
        <v>133</v>
      </c>
      <c r="BM326" s="184" t="s">
        <v>536</v>
      </c>
    </row>
    <row r="327" spans="1:65" s="2" customFormat="1" ht="11.25">
      <c r="A327" s="34"/>
      <c r="B327" s="35"/>
      <c r="C327" s="36"/>
      <c r="D327" s="186" t="s">
        <v>136</v>
      </c>
      <c r="E327" s="36"/>
      <c r="F327" s="187" t="s">
        <v>383</v>
      </c>
      <c r="G327" s="36"/>
      <c r="H327" s="36"/>
      <c r="I327" s="188"/>
      <c r="J327" s="36"/>
      <c r="K327" s="36"/>
      <c r="L327" s="39"/>
      <c r="M327" s="189"/>
      <c r="N327" s="190"/>
      <c r="O327" s="64"/>
      <c r="P327" s="64"/>
      <c r="Q327" s="64"/>
      <c r="R327" s="64"/>
      <c r="S327" s="64"/>
      <c r="T327" s="65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136</v>
      </c>
      <c r="AU327" s="17" t="s">
        <v>134</v>
      </c>
    </row>
    <row r="328" spans="1:65" s="2" customFormat="1" ht="11.25">
      <c r="A328" s="34"/>
      <c r="B328" s="35"/>
      <c r="C328" s="36"/>
      <c r="D328" s="191" t="s">
        <v>138</v>
      </c>
      <c r="E328" s="36"/>
      <c r="F328" s="192" t="s">
        <v>384</v>
      </c>
      <c r="G328" s="36"/>
      <c r="H328" s="36"/>
      <c r="I328" s="188"/>
      <c r="J328" s="36"/>
      <c r="K328" s="36"/>
      <c r="L328" s="39"/>
      <c r="M328" s="189"/>
      <c r="N328" s="190"/>
      <c r="O328" s="64"/>
      <c r="P328" s="64"/>
      <c r="Q328" s="64"/>
      <c r="R328" s="64"/>
      <c r="S328" s="64"/>
      <c r="T328" s="65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138</v>
      </c>
      <c r="AU328" s="17" t="s">
        <v>134</v>
      </c>
    </row>
    <row r="329" spans="1:65" s="2" customFormat="1" ht="16.5" customHeight="1">
      <c r="A329" s="34"/>
      <c r="B329" s="35"/>
      <c r="C329" s="173" t="s">
        <v>537</v>
      </c>
      <c r="D329" s="173" t="s">
        <v>128</v>
      </c>
      <c r="E329" s="174" t="s">
        <v>387</v>
      </c>
      <c r="F329" s="175" t="s">
        <v>388</v>
      </c>
      <c r="G329" s="176" t="s">
        <v>193</v>
      </c>
      <c r="H329" s="177">
        <v>5</v>
      </c>
      <c r="I329" s="178"/>
      <c r="J329" s="179">
        <f>ROUND(I329*H329,2)</f>
        <v>0</v>
      </c>
      <c r="K329" s="175" t="s">
        <v>132</v>
      </c>
      <c r="L329" s="39"/>
      <c r="M329" s="180" t="s">
        <v>21</v>
      </c>
      <c r="N329" s="181" t="s">
        <v>50</v>
      </c>
      <c r="O329" s="64"/>
      <c r="P329" s="182">
        <f>O329*H329</f>
        <v>0</v>
      </c>
      <c r="Q329" s="182">
        <v>0</v>
      </c>
      <c r="R329" s="182">
        <f>Q329*H329</f>
        <v>0</v>
      </c>
      <c r="S329" s="182">
        <v>0</v>
      </c>
      <c r="T329" s="183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84" t="s">
        <v>389</v>
      </c>
      <c r="AT329" s="184" t="s">
        <v>128</v>
      </c>
      <c r="AU329" s="184" t="s">
        <v>134</v>
      </c>
      <c r="AY329" s="17" t="s">
        <v>124</v>
      </c>
      <c r="BE329" s="185">
        <f>IF(N329="základní",J329,0)</f>
        <v>0</v>
      </c>
      <c r="BF329" s="185">
        <f>IF(N329="snížená",J329,0)</f>
        <v>0</v>
      </c>
      <c r="BG329" s="185">
        <f>IF(N329="zákl. přenesená",J329,0)</f>
        <v>0</v>
      </c>
      <c r="BH329" s="185">
        <f>IF(N329="sníž. přenesená",J329,0)</f>
        <v>0</v>
      </c>
      <c r="BI329" s="185">
        <f>IF(N329="nulová",J329,0)</f>
        <v>0</v>
      </c>
      <c r="BJ329" s="17" t="s">
        <v>87</v>
      </c>
      <c r="BK329" s="185">
        <f>ROUND(I329*H329,2)</f>
        <v>0</v>
      </c>
      <c r="BL329" s="17" t="s">
        <v>389</v>
      </c>
      <c r="BM329" s="184" t="s">
        <v>538</v>
      </c>
    </row>
    <row r="330" spans="1:65" s="2" customFormat="1" ht="11.25">
      <c r="A330" s="34"/>
      <c r="B330" s="35"/>
      <c r="C330" s="36"/>
      <c r="D330" s="186" t="s">
        <v>136</v>
      </c>
      <c r="E330" s="36"/>
      <c r="F330" s="187" t="s">
        <v>388</v>
      </c>
      <c r="G330" s="36"/>
      <c r="H330" s="36"/>
      <c r="I330" s="188"/>
      <c r="J330" s="36"/>
      <c r="K330" s="36"/>
      <c r="L330" s="39"/>
      <c r="M330" s="189"/>
      <c r="N330" s="190"/>
      <c r="O330" s="64"/>
      <c r="P330" s="64"/>
      <c r="Q330" s="64"/>
      <c r="R330" s="64"/>
      <c r="S330" s="64"/>
      <c r="T330" s="65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136</v>
      </c>
      <c r="AU330" s="17" t="s">
        <v>134</v>
      </c>
    </row>
    <row r="331" spans="1:65" s="2" customFormat="1" ht="11.25">
      <c r="A331" s="34"/>
      <c r="B331" s="35"/>
      <c r="C331" s="36"/>
      <c r="D331" s="191" t="s">
        <v>138</v>
      </c>
      <c r="E331" s="36"/>
      <c r="F331" s="192" t="s">
        <v>391</v>
      </c>
      <c r="G331" s="36"/>
      <c r="H331" s="36"/>
      <c r="I331" s="188"/>
      <c r="J331" s="36"/>
      <c r="K331" s="36"/>
      <c r="L331" s="39"/>
      <c r="M331" s="189"/>
      <c r="N331" s="190"/>
      <c r="O331" s="64"/>
      <c r="P331" s="64"/>
      <c r="Q331" s="64"/>
      <c r="R331" s="64"/>
      <c r="S331" s="64"/>
      <c r="T331" s="65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138</v>
      </c>
      <c r="AU331" s="17" t="s">
        <v>134</v>
      </c>
    </row>
    <row r="332" spans="1:65" s="12" customFormat="1" ht="20.85" customHeight="1">
      <c r="B332" s="157"/>
      <c r="C332" s="158"/>
      <c r="D332" s="159" t="s">
        <v>78</v>
      </c>
      <c r="E332" s="171" t="s">
        <v>539</v>
      </c>
      <c r="F332" s="171" t="s">
        <v>540</v>
      </c>
      <c r="G332" s="158"/>
      <c r="H332" s="158"/>
      <c r="I332" s="161"/>
      <c r="J332" s="172">
        <f>BK332</f>
        <v>0</v>
      </c>
      <c r="K332" s="158"/>
      <c r="L332" s="163"/>
      <c r="M332" s="164"/>
      <c r="N332" s="165"/>
      <c r="O332" s="165"/>
      <c r="P332" s="166">
        <f>SUM(P333:P385)</f>
        <v>0</v>
      </c>
      <c r="Q332" s="165"/>
      <c r="R332" s="166">
        <f>SUM(R333:R385)</f>
        <v>8.6033502999999989</v>
      </c>
      <c r="S332" s="165"/>
      <c r="T332" s="167">
        <f>SUM(T333:T385)</f>
        <v>0</v>
      </c>
      <c r="AR332" s="168" t="s">
        <v>87</v>
      </c>
      <c r="AT332" s="169" t="s">
        <v>78</v>
      </c>
      <c r="AU332" s="169" t="s">
        <v>89</v>
      </c>
      <c r="AY332" s="168" t="s">
        <v>124</v>
      </c>
      <c r="BK332" s="170">
        <f>SUM(BK333:BK385)</f>
        <v>0</v>
      </c>
    </row>
    <row r="333" spans="1:65" s="2" customFormat="1" ht="16.5" customHeight="1">
      <c r="A333" s="34"/>
      <c r="B333" s="35"/>
      <c r="C333" s="173" t="s">
        <v>541</v>
      </c>
      <c r="D333" s="173" t="s">
        <v>128</v>
      </c>
      <c r="E333" s="174" t="s">
        <v>542</v>
      </c>
      <c r="F333" s="175" t="s">
        <v>543</v>
      </c>
      <c r="G333" s="176" t="s">
        <v>131</v>
      </c>
      <c r="H333" s="177">
        <v>78</v>
      </c>
      <c r="I333" s="178"/>
      <c r="J333" s="179">
        <f>ROUND(I333*H333,2)</f>
        <v>0</v>
      </c>
      <c r="K333" s="175" t="s">
        <v>132</v>
      </c>
      <c r="L333" s="39"/>
      <c r="M333" s="180" t="s">
        <v>21</v>
      </c>
      <c r="N333" s="181" t="s">
        <v>50</v>
      </c>
      <c r="O333" s="64"/>
      <c r="P333" s="182">
        <f>O333*H333</f>
        <v>0</v>
      </c>
      <c r="Q333" s="182">
        <v>2.7610999999999998E-3</v>
      </c>
      <c r="R333" s="182">
        <f>Q333*H333</f>
        <v>0.2153658</v>
      </c>
      <c r="S333" s="182">
        <v>0</v>
      </c>
      <c r="T333" s="183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4" t="s">
        <v>133</v>
      </c>
      <c r="AT333" s="184" t="s">
        <v>128</v>
      </c>
      <c r="AU333" s="184" t="s">
        <v>134</v>
      </c>
      <c r="AY333" s="17" t="s">
        <v>124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17" t="s">
        <v>87</v>
      </c>
      <c r="BK333" s="185">
        <f>ROUND(I333*H333,2)</f>
        <v>0</v>
      </c>
      <c r="BL333" s="17" t="s">
        <v>133</v>
      </c>
      <c r="BM333" s="184" t="s">
        <v>544</v>
      </c>
    </row>
    <row r="334" spans="1:65" s="2" customFormat="1" ht="19.5">
      <c r="A334" s="34"/>
      <c r="B334" s="35"/>
      <c r="C334" s="36"/>
      <c r="D334" s="186" t="s">
        <v>136</v>
      </c>
      <c r="E334" s="36"/>
      <c r="F334" s="187" t="s">
        <v>545</v>
      </c>
      <c r="G334" s="36"/>
      <c r="H334" s="36"/>
      <c r="I334" s="188"/>
      <c r="J334" s="36"/>
      <c r="K334" s="36"/>
      <c r="L334" s="39"/>
      <c r="M334" s="189"/>
      <c r="N334" s="190"/>
      <c r="O334" s="64"/>
      <c r="P334" s="64"/>
      <c r="Q334" s="64"/>
      <c r="R334" s="64"/>
      <c r="S334" s="64"/>
      <c r="T334" s="65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136</v>
      </c>
      <c r="AU334" s="17" t="s">
        <v>134</v>
      </c>
    </row>
    <row r="335" spans="1:65" s="2" customFormat="1" ht="11.25">
      <c r="A335" s="34"/>
      <c r="B335" s="35"/>
      <c r="C335" s="36"/>
      <c r="D335" s="191" t="s">
        <v>138</v>
      </c>
      <c r="E335" s="36"/>
      <c r="F335" s="192" t="s">
        <v>546</v>
      </c>
      <c r="G335" s="36"/>
      <c r="H335" s="36"/>
      <c r="I335" s="188"/>
      <c r="J335" s="36"/>
      <c r="K335" s="36"/>
      <c r="L335" s="39"/>
      <c r="M335" s="189"/>
      <c r="N335" s="190"/>
      <c r="O335" s="64"/>
      <c r="P335" s="64"/>
      <c r="Q335" s="64"/>
      <c r="R335" s="64"/>
      <c r="S335" s="64"/>
      <c r="T335" s="65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138</v>
      </c>
      <c r="AU335" s="17" t="s">
        <v>134</v>
      </c>
    </row>
    <row r="336" spans="1:65" s="2" customFormat="1" ht="16.5" customHeight="1">
      <c r="A336" s="34"/>
      <c r="B336" s="35"/>
      <c r="C336" s="216" t="s">
        <v>547</v>
      </c>
      <c r="D336" s="216" t="s">
        <v>318</v>
      </c>
      <c r="E336" s="217" t="s">
        <v>548</v>
      </c>
      <c r="F336" s="218" t="s">
        <v>549</v>
      </c>
      <c r="G336" s="219" t="s">
        <v>131</v>
      </c>
      <c r="H336" s="220">
        <v>78</v>
      </c>
      <c r="I336" s="221"/>
      <c r="J336" s="222">
        <f>ROUND(I336*H336,2)</f>
        <v>0</v>
      </c>
      <c r="K336" s="218" t="s">
        <v>132</v>
      </c>
      <c r="L336" s="223"/>
      <c r="M336" s="224" t="s">
        <v>21</v>
      </c>
      <c r="N336" s="225" t="s">
        <v>50</v>
      </c>
      <c r="O336" s="64"/>
      <c r="P336" s="182">
        <f>O336*H336</f>
        <v>0</v>
      </c>
      <c r="Q336" s="182">
        <v>2.6700000000000001E-3</v>
      </c>
      <c r="R336" s="182">
        <f>Q336*H336</f>
        <v>0.20826</v>
      </c>
      <c r="S336" s="182">
        <v>0</v>
      </c>
      <c r="T336" s="183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4" t="s">
        <v>178</v>
      </c>
      <c r="AT336" s="184" t="s">
        <v>318</v>
      </c>
      <c r="AU336" s="184" t="s">
        <v>134</v>
      </c>
      <c r="AY336" s="17" t="s">
        <v>124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17" t="s">
        <v>87</v>
      </c>
      <c r="BK336" s="185">
        <f>ROUND(I336*H336,2)</f>
        <v>0</v>
      </c>
      <c r="BL336" s="17" t="s">
        <v>133</v>
      </c>
      <c r="BM336" s="184" t="s">
        <v>550</v>
      </c>
    </row>
    <row r="337" spans="1:65" s="2" customFormat="1" ht="11.25">
      <c r="A337" s="34"/>
      <c r="B337" s="35"/>
      <c r="C337" s="36"/>
      <c r="D337" s="186" t="s">
        <v>136</v>
      </c>
      <c r="E337" s="36"/>
      <c r="F337" s="187" t="s">
        <v>549</v>
      </c>
      <c r="G337" s="36"/>
      <c r="H337" s="36"/>
      <c r="I337" s="188"/>
      <c r="J337" s="36"/>
      <c r="K337" s="36"/>
      <c r="L337" s="39"/>
      <c r="M337" s="189"/>
      <c r="N337" s="190"/>
      <c r="O337" s="64"/>
      <c r="P337" s="64"/>
      <c r="Q337" s="64"/>
      <c r="R337" s="64"/>
      <c r="S337" s="64"/>
      <c r="T337" s="65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7" t="s">
        <v>136</v>
      </c>
      <c r="AU337" s="17" t="s">
        <v>134</v>
      </c>
    </row>
    <row r="338" spans="1:65" s="2" customFormat="1" ht="11.25">
      <c r="A338" s="34"/>
      <c r="B338" s="35"/>
      <c r="C338" s="36"/>
      <c r="D338" s="191" t="s">
        <v>138</v>
      </c>
      <c r="E338" s="36"/>
      <c r="F338" s="192" t="s">
        <v>551</v>
      </c>
      <c r="G338" s="36"/>
      <c r="H338" s="36"/>
      <c r="I338" s="188"/>
      <c r="J338" s="36"/>
      <c r="K338" s="36"/>
      <c r="L338" s="39"/>
      <c r="M338" s="189"/>
      <c r="N338" s="190"/>
      <c r="O338" s="64"/>
      <c r="P338" s="64"/>
      <c r="Q338" s="64"/>
      <c r="R338" s="64"/>
      <c r="S338" s="64"/>
      <c r="T338" s="65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138</v>
      </c>
      <c r="AU338" s="17" t="s">
        <v>134</v>
      </c>
    </row>
    <row r="339" spans="1:65" s="2" customFormat="1" ht="21.75" customHeight="1">
      <c r="A339" s="34"/>
      <c r="B339" s="35"/>
      <c r="C339" s="173" t="s">
        <v>552</v>
      </c>
      <c r="D339" s="173" t="s">
        <v>128</v>
      </c>
      <c r="E339" s="174" t="s">
        <v>553</v>
      </c>
      <c r="F339" s="175" t="s">
        <v>554</v>
      </c>
      <c r="G339" s="176" t="s">
        <v>193</v>
      </c>
      <c r="H339" s="177">
        <v>18</v>
      </c>
      <c r="I339" s="178"/>
      <c r="J339" s="179">
        <f>ROUND(I339*H339,2)</f>
        <v>0</v>
      </c>
      <c r="K339" s="175" t="s">
        <v>132</v>
      </c>
      <c r="L339" s="39"/>
      <c r="M339" s="180" t="s">
        <v>21</v>
      </c>
      <c r="N339" s="181" t="s">
        <v>50</v>
      </c>
      <c r="O339" s="64"/>
      <c r="P339" s="182">
        <f>O339*H339</f>
        <v>0</v>
      </c>
      <c r="Q339" s="182">
        <v>3.7500000000000001E-6</v>
      </c>
      <c r="R339" s="182">
        <f>Q339*H339</f>
        <v>6.7500000000000001E-5</v>
      </c>
      <c r="S339" s="182">
        <v>0</v>
      </c>
      <c r="T339" s="183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84" t="s">
        <v>133</v>
      </c>
      <c r="AT339" s="184" t="s">
        <v>128</v>
      </c>
      <c r="AU339" s="184" t="s">
        <v>134</v>
      </c>
      <c r="AY339" s="17" t="s">
        <v>124</v>
      </c>
      <c r="BE339" s="185">
        <f>IF(N339="základní",J339,0)</f>
        <v>0</v>
      </c>
      <c r="BF339" s="185">
        <f>IF(N339="snížená",J339,0)</f>
        <v>0</v>
      </c>
      <c r="BG339" s="185">
        <f>IF(N339="zákl. přenesená",J339,0)</f>
        <v>0</v>
      </c>
      <c r="BH339" s="185">
        <f>IF(N339="sníž. přenesená",J339,0)</f>
        <v>0</v>
      </c>
      <c r="BI339" s="185">
        <f>IF(N339="nulová",J339,0)</f>
        <v>0</v>
      </c>
      <c r="BJ339" s="17" t="s">
        <v>87</v>
      </c>
      <c r="BK339" s="185">
        <f>ROUND(I339*H339,2)</f>
        <v>0</v>
      </c>
      <c r="BL339" s="17" t="s">
        <v>133</v>
      </c>
      <c r="BM339" s="184" t="s">
        <v>555</v>
      </c>
    </row>
    <row r="340" spans="1:65" s="2" customFormat="1" ht="11.25">
      <c r="A340" s="34"/>
      <c r="B340" s="35"/>
      <c r="C340" s="36"/>
      <c r="D340" s="186" t="s">
        <v>136</v>
      </c>
      <c r="E340" s="36"/>
      <c r="F340" s="187" t="s">
        <v>556</v>
      </c>
      <c r="G340" s="36"/>
      <c r="H340" s="36"/>
      <c r="I340" s="188"/>
      <c r="J340" s="36"/>
      <c r="K340" s="36"/>
      <c r="L340" s="39"/>
      <c r="M340" s="189"/>
      <c r="N340" s="190"/>
      <c r="O340" s="64"/>
      <c r="P340" s="64"/>
      <c r="Q340" s="64"/>
      <c r="R340" s="64"/>
      <c r="S340" s="64"/>
      <c r="T340" s="65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136</v>
      </c>
      <c r="AU340" s="17" t="s">
        <v>134</v>
      </c>
    </row>
    <row r="341" spans="1:65" s="2" customFormat="1" ht="11.25">
      <c r="A341" s="34"/>
      <c r="B341" s="35"/>
      <c r="C341" s="36"/>
      <c r="D341" s="191" t="s">
        <v>138</v>
      </c>
      <c r="E341" s="36"/>
      <c r="F341" s="192" t="s">
        <v>557</v>
      </c>
      <c r="G341" s="36"/>
      <c r="H341" s="36"/>
      <c r="I341" s="188"/>
      <c r="J341" s="36"/>
      <c r="K341" s="36"/>
      <c r="L341" s="39"/>
      <c r="M341" s="189"/>
      <c r="N341" s="190"/>
      <c r="O341" s="64"/>
      <c r="P341" s="64"/>
      <c r="Q341" s="64"/>
      <c r="R341" s="64"/>
      <c r="S341" s="64"/>
      <c r="T341" s="65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138</v>
      </c>
      <c r="AU341" s="17" t="s">
        <v>134</v>
      </c>
    </row>
    <row r="342" spans="1:65" s="2" customFormat="1" ht="16.5" customHeight="1">
      <c r="A342" s="34"/>
      <c r="B342" s="35"/>
      <c r="C342" s="216" t="s">
        <v>558</v>
      </c>
      <c r="D342" s="216" t="s">
        <v>318</v>
      </c>
      <c r="E342" s="217" t="s">
        <v>559</v>
      </c>
      <c r="F342" s="218" t="s">
        <v>560</v>
      </c>
      <c r="G342" s="219" t="s">
        <v>193</v>
      </c>
      <c r="H342" s="220">
        <v>7</v>
      </c>
      <c r="I342" s="221"/>
      <c r="J342" s="222">
        <f>ROUND(I342*H342,2)</f>
        <v>0</v>
      </c>
      <c r="K342" s="218" t="s">
        <v>132</v>
      </c>
      <c r="L342" s="223"/>
      <c r="M342" s="224" t="s">
        <v>21</v>
      </c>
      <c r="N342" s="225" t="s">
        <v>50</v>
      </c>
      <c r="O342" s="64"/>
      <c r="P342" s="182">
        <f>O342*H342</f>
        <v>0</v>
      </c>
      <c r="Q342" s="182">
        <v>7.2000000000000005E-4</v>
      </c>
      <c r="R342" s="182">
        <f>Q342*H342</f>
        <v>5.0400000000000002E-3</v>
      </c>
      <c r="S342" s="182">
        <v>0</v>
      </c>
      <c r="T342" s="183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4" t="s">
        <v>178</v>
      </c>
      <c r="AT342" s="184" t="s">
        <v>318</v>
      </c>
      <c r="AU342" s="184" t="s">
        <v>134</v>
      </c>
      <c r="AY342" s="17" t="s">
        <v>124</v>
      </c>
      <c r="BE342" s="185">
        <f>IF(N342="základní",J342,0)</f>
        <v>0</v>
      </c>
      <c r="BF342" s="185">
        <f>IF(N342="snížená",J342,0)</f>
        <v>0</v>
      </c>
      <c r="BG342" s="185">
        <f>IF(N342="zákl. přenesená",J342,0)</f>
        <v>0</v>
      </c>
      <c r="BH342" s="185">
        <f>IF(N342="sníž. přenesená",J342,0)</f>
        <v>0</v>
      </c>
      <c r="BI342" s="185">
        <f>IF(N342="nulová",J342,0)</f>
        <v>0</v>
      </c>
      <c r="BJ342" s="17" t="s">
        <v>87</v>
      </c>
      <c r="BK342" s="185">
        <f>ROUND(I342*H342,2)</f>
        <v>0</v>
      </c>
      <c r="BL342" s="17" t="s">
        <v>133</v>
      </c>
      <c r="BM342" s="184" t="s">
        <v>561</v>
      </c>
    </row>
    <row r="343" spans="1:65" s="2" customFormat="1" ht="11.25">
      <c r="A343" s="34"/>
      <c r="B343" s="35"/>
      <c r="C343" s="36"/>
      <c r="D343" s="186" t="s">
        <v>136</v>
      </c>
      <c r="E343" s="36"/>
      <c r="F343" s="187" t="s">
        <v>560</v>
      </c>
      <c r="G343" s="36"/>
      <c r="H343" s="36"/>
      <c r="I343" s="188"/>
      <c r="J343" s="36"/>
      <c r="K343" s="36"/>
      <c r="L343" s="39"/>
      <c r="M343" s="189"/>
      <c r="N343" s="190"/>
      <c r="O343" s="64"/>
      <c r="P343" s="64"/>
      <c r="Q343" s="64"/>
      <c r="R343" s="64"/>
      <c r="S343" s="64"/>
      <c r="T343" s="65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7" t="s">
        <v>136</v>
      </c>
      <c r="AU343" s="17" t="s">
        <v>134</v>
      </c>
    </row>
    <row r="344" spans="1:65" s="2" customFormat="1" ht="11.25">
      <c r="A344" s="34"/>
      <c r="B344" s="35"/>
      <c r="C344" s="36"/>
      <c r="D344" s="191" t="s">
        <v>138</v>
      </c>
      <c r="E344" s="36"/>
      <c r="F344" s="192" t="s">
        <v>562</v>
      </c>
      <c r="G344" s="36"/>
      <c r="H344" s="36"/>
      <c r="I344" s="188"/>
      <c r="J344" s="36"/>
      <c r="K344" s="36"/>
      <c r="L344" s="39"/>
      <c r="M344" s="189"/>
      <c r="N344" s="190"/>
      <c r="O344" s="64"/>
      <c r="P344" s="64"/>
      <c r="Q344" s="64"/>
      <c r="R344" s="64"/>
      <c r="S344" s="64"/>
      <c r="T344" s="65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138</v>
      </c>
      <c r="AU344" s="17" t="s">
        <v>134</v>
      </c>
    </row>
    <row r="345" spans="1:65" s="2" customFormat="1" ht="16.5" customHeight="1">
      <c r="A345" s="34"/>
      <c r="B345" s="35"/>
      <c r="C345" s="216" t="s">
        <v>563</v>
      </c>
      <c r="D345" s="216" t="s">
        <v>318</v>
      </c>
      <c r="E345" s="217" t="s">
        <v>564</v>
      </c>
      <c r="F345" s="218" t="s">
        <v>565</v>
      </c>
      <c r="G345" s="219" t="s">
        <v>193</v>
      </c>
      <c r="H345" s="220">
        <v>7</v>
      </c>
      <c r="I345" s="221"/>
      <c r="J345" s="222">
        <f>ROUND(I345*H345,2)</f>
        <v>0</v>
      </c>
      <c r="K345" s="218" t="s">
        <v>132</v>
      </c>
      <c r="L345" s="223"/>
      <c r="M345" s="224" t="s">
        <v>21</v>
      </c>
      <c r="N345" s="225" t="s">
        <v>50</v>
      </c>
      <c r="O345" s="64"/>
      <c r="P345" s="182">
        <f>O345*H345</f>
        <v>0</v>
      </c>
      <c r="Q345" s="182">
        <v>8.8000000000000003E-4</v>
      </c>
      <c r="R345" s="182">
        <f>Q345*H345</f>
        <v>6.1600000000000005E-3</v>
      </c>
      <c r="S345" s="182">
        <v>0</v>
      </c>
      <c r="T345" s="183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84" t="s">
        <v>178</v>
      </c>
      <c r="AT345" s="184" t="s">
        <v>318</v>
      </c>
      <c r="AU345" s="184" t="s">
        <v>134</v>
      </c>
      <c r="AY345" s="17" t="s">
        <v>124</v>
      </c>
      <c r="BE345" s="185">
        <f>IF(N345="základní",J345,0)</f>
        <v>0</v>
      </c>
      <c r="BF345" s="185">
        <f>IF(N345="snížená",J345,0)</f>
        <v>0</v>
      </c>
      <c r="BG345" s="185">
        <f>IF(N345="zákl. přenesená",J345,0)</f>
        <v>0</v>
      </c>
      <c r="BH345" s="185">
        <f>IF(N345="sníž. přenesená",J345,0)</f>
        <v>0</v>
      </c>
      <c r="BI345" s="185">
        <f>IF(N345="nulová",J345,0)</f>
        <v>0</v>
      </c>
      <c r="BJ345" s="17" t="s">
        <v>87</v>
      </c>
      <c r="BK345" s="185">
        <f>ROUND(I345*H345,2)</f>
        <v>0</v>
      </c>
      <c r="BL345" s="17" t="s">
        <v>133</v>
      </c>
      <c r="BM345" s="184" t="s">
        <v>566</v>
      </c>
    </row>
    <row r="346" spans="1:65" s="2" customFormat="1" ht="11.25">
      <c r="A346" s="34"/>
      <c r="B346" s="35"/>
      <c r="C346" s="36"/>
      <c r="D346" s="186" t="s">
        <v>136</v>
      </c>
      <c r="E346" s="36"/>
      <c r="F346" s="187" t="s">
        <v>565</v>
      </c>
      <c r="G346" s="36"/>
      <c r="H346" s="36"/>
      <c r="I346" s="188"/>
      <c r="J346" s="36"/>
      <c r="K346" s="36"/>
      <c r="L346" s="39"/>
      <c r="M346" s="189"/>
      <c r="N346" s="190"/>
      <c r="O346" s="64"/>
      <c r="P346" s="64"/>
      <c r="Q346" s="64"/>
      <c r="R346" s="64"/>
      <c r="S346" s="64"/>
      <c r="T346" s="65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136</v>
      </c>
      <c r="AU346" s="17" t="s">
        <v>134</v>
      </c>
    </row>
    <row r="347" spans="1:65" s="2" customFormat="1" ht="11.25">
      <c r="A347" s="34"/>
      <c r="B347" s="35"/>
      <c r="C347" s="36"/>
      <c r="D347" s="191" t="s">
        <v>138</v>
      </c>
      <c r="E347" s="36"/>
      <c r="F347" s="192" t="s">
        <v>567</v>
      </c>
      <c r="G347" s="36"/>
      <c r="H347" s="36"/>
      <c r="I347" s="188"/>
      <c r="J347" s="36"/>
      <c r="K347" s="36"/>
      <c r="L347" s="39"/>
      <c r="M347" s="189"/>
      <c r="N347" s="190"/>
      <c r="O347" s="64"/>
      <c r="P347" s="64"/>
      <c r="Q347" s="64"/>
      <c r="R347" s="64"/>
      <c r="S347" s="64"/>
      <c r="T347" s="65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138</v>
      </c>
      <c r="AU347" s="17" t="s">
        <v>134</v>
      </c>
    </row>
    <row r="348" spans="1:65" s="2" customFormat="1" ht="21.75" customHeight="1">
      <c r="A348" s="34"/>
      <c r="B348" s="35"/>
      <c r="C348" s="173" t="s">
        <v>568</v>
      </c>
      <c r="D348" s="173" t="s">
        <v>128</v>
      </c>
      <c r="E348" s="174" t="s">
        <v>569</v>
      </c>
      <c r="F348" s="175" t="s">
        <v>570</v>
      </c>
      <c r="G348" s="176" t="s">
        <v>193</v>
      </c>
      <c r="H348" s="177">
        <v>2</v>
      </c>
      <c r="I348" s="178"/>
      <c r="J348" s="179">
        <f>ROUND(I348*H348,2)</f>
        <v>0</v>
      </c>
      <c r="K348" s="175" t="s">
        <v>132</v>
      </c>
      <c r="L348" s="39"/>
      <c r="M348" s="180" t="s">
        <v>21</v>
      </c>
      <c r="N348" s="181" t="s">
        <v>50</v>
      </c>
      <c r="O348" s="64"/>
      <c r="P348" s="182">
        <f>O348*H348</f>
        <v>0</v>
      </c>
      <c r="Q348" s="182">
        <v>1.0000000000000001E-5</v>
      </c>
      <c r="R348" s="182">
        <f>Q348*H348</f>
        <v>2.0000000000000002E-5</v>
      </c>
      <c r="S348" s="182">
        <v>0</v>
      </c>
      <c r="T348" s="183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84" t="s">
        <v>133</v>
      </c>
      <c r="AT348" s="184" t="s">
        <v>128</v>
      </c>
      <c r="AU348" s="184" t="s">
        <v>134</v>
      </c>
      <c r="AY348" s="17" t="s">
        <v>124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17" t="s">
        <v>87</v>
      </c>
      <c r="BK348" s="185">
        <f>ROUND(I348*H348,2)</f>
        <v>0</v>
      </c>
      <c r="BL348" s="17" t="s">
        <v>133</v>
      </c>
      <c r="BM348" s="184" t="s">
        <v>571</v>
      </c>
    </row>
    <row r="349" spans="1:65" s="2" customFormat="1" ht="11.25">
      <c r="A349" s="34"/>
      <c r="B349" s="35"/>
      <c r="C349" s="36"/>
      <c r="D349" s="186" t="s">
        <v>136</v>
      </c>
      <c r="E349" s="36"/>
      <c r="F349" s="187" t="s">
        <v>572</v>
      </c>
      <c r="G349" s="36"/>
      <c r="H349" s="36"/>
      <c r="I349" s="188"/>
      <c r="J349" s="36"/>
      <c r="K349" s="36"/>
      <c r="L349" s="39"/>
      <c r="M349" s="189"/>
      <c r="N349" s="190"/>
      <c r="O349" s="64"/>
      <c r="P349" s="64"/>
      <c r="Q349" s="64"/>
      <c r="R349" s="64"/>
      <c r="S349" s="64"/>
      <c r="T349" s="65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136</v>
      </c>
      <c r="AU349" s="17" t="s">
        <v>134</v>
      </c>
    </row>
    <row r="350" spans="1:65" s="2" customFormat="1" ht="11.25">
      <c r="A350" s="34"/>
      <c r="B350" s="35"/>
      <c r="C350" s="36"/>
      <c r="D350" s="191" t="s">
        <v>138</v>
      </c>
      <c r="E350" s="36"/>
      <c r="F350" s="192" t="s">
        <v>573</v>
      </c>
      <c r="G350" s="36"/>
      <c r="H350" s="36"/>
      <c r="I350" s="188"/>
      <c r="J350" s="36"/>
      <c r="K350" s="36"/>
      <c r="L350" s="39"/>
      <c r="M350" s="189"/>
      <c r="N350" s="190"/>
      <c r="O350" s="64"/>
      <c r="P350" s="64"/>
      <c r="Q350" s="64"/>
      <c r="R350" s="64"/>
      <c r="S350" s="64"/>
      <c r="T350" s="65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138</v>
      </c>
      <c r="AU350" s="17" t="s">
        <v>134</v>
      </c>
    </row>
    <row r="351" spans="1:65" s="2" customFormat="1" ht="16.5" customHeight="1">
      <c r="A351" s="34"/>
      <c r="B351" s="35"/>
      <c r="C351" s="216" t="s">
        <v>574</v>
      </c>
      <c r="D351" s="216" t="s">
        <v>318</v>
      </c>
      <c r="E351" s="217" t="s">
        <v>575</v>
      </c>
      <c r="F351" s="218" t="s">
        <v>576</v>
      </c>
      <c r="G351" s="219" t="s">
        <v>193</v>
      </c>
      <c r="H351" s="220">
        <v>2</v>
      </c>
      <c r="I351" s="221"/>
      <c r="J351" s="222">
        <f>ROUND(I351*H351,2)</f>
        <v>0</v>
      </c>
      <c r="K351" s="218" t="s">
        <v>132</v>
      </c>
      <c r="L351" s="223"/>
      <c r="M351" s="224" t="s">
        <v>21</v>
      </c>
      <c r="N351" s="225" t="s">
        <v>50</v>
      </c>
      <c r="O351" s="64"/>
      <c r="P351" s="182">
        <f>O351*H351</f>
        <v>0</v>
      </c>
      <c r="Q351" s="182">
        <v>2.2000000000000001E-3</v>
      </c>
      <c r="R351" s="182">
        <f>Q351*H351</f>
        <v>4.4000000000000003E-3</v>
      </c>
      <c r="S351" s="182">
        <v>0</v>
      </c>
      <c r="T351" s="183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84" t="s">
        <v>178</v>
      </c>
      <c r="AT351" s="184" t="s">
        <v>318</v>
      </c>
      <c r="AU351" s="184" t="s">
        <v>134</v>
      </c>
      <c r="AY351" s="17" t="s">
        <v>124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17" t="s">
        <v>87</v>
      </c>
      <c r="BK351" s="185">
        <f>ROUND(I351*H351,2)</f>
        <v>0</v>
      </c>
      <c r="BL351" s="17" t="s">
        <v>133</v>
      </c>
      <c r="BM351" s="184" t="s">
        <v>577</v>
      </c>
    </row>
    <row r="352" spans="1:65" s="2" customFormat="1" ht="11.25">
      <c r="A352" s="34"/>
      <c r="B352" s="35"/>
      <c r="C352" s="36"/>
      <c r="D352" s="186" t="s">
        <v>136</v>
      </c>
      <c r="E352" s="36"/>
      <c r="F352" s="187" t="s">
        <v>576</v>
      </c>
      <c r="G352" s="36"/>
      <c r="H352" s="36"/>
      <c r="I352" s="188"/>
      <c r="J352" s="36"/>
      <c r="K352" s="36"/>
      <c r="L352" s="39"/>
      <c r="M352" s="189"/>
      <c r="N352" s="190"/>
      <c r="O352" s="64"/>
      <c r="P352" s="64"/>
      <c r="Q352" s="64"/>
      <c r="R352" s="64"/>
      <c r="S352" s="64"/>
      <c r="T352" s="65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7" t="s">
        <v>136</v>
      </c>
      <c r="AU352" s="17" t="s">
        <v>134</v>
      </c>
    </row>
    <row r="353" spans="1:65" s="2" customFormat="1" ht="11.25">
      <c r="A353" s="34"/>
      <c r="B353" s="35"/>
      <c r="C353" s="36"/>
      <c r="D353" s="191" t="s">
        <v>138</v>
      </c>
      <c r="E353" s="36"/>
      <c r="F353" s="192" t="s">
        <v>578</v>
      </c>
      <c r="G353" s="36"/>
      <c r="H353" s="36"/>
      <c r="I353" s="188"/>
      <c r="J353" s="36"/>
      <c r="K353" s="36"/>
      <c r="L353" s="39"/>
      <c r="M353" s="189"/>
      <c r="N353" s="190"/>
      <c r="O353" s="64"/>
      <c r="P353" s="64"/>
      <c r="Q353" s="64"/>
      <c r="R353" s="64"/>
      <c r="S353" s="64"/>
      <c r="T353" s="65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7" t="s">
        <v>138</v>
      </c>
      <c r="AU353" s="17" t="s">
        <v>134</v>
      </c>
    </row>
    <row r="354" spans="1:65" s="2" customFormat="1" ht="16.5" customHeight="1">
      <c r="A354" s="34"/>
      <c r="B354" s="35"/>
      <c r="C354" s="173" t="s">
        <v>579</v>
      </c>
      <c r="D354" s="173" t="s">
        <v>128</v>
      </c>
      <c r="E354" s="174" t="s">
        <v>580</v>
      </c>
      <c r="F354" s="175" t="s">
        <v>581</v>
      </c>
      <c r="G354" s="176" t="s">
        <v>193</v>
      </c>
      <c r="H354" s="177">
        <v>7</v>
      </c>
      <c r="I354" s="178"/>
      <c r="J354" s="179">
        <f>ROUND(I354*H354,2)</f>
        <v>0</v>
      </c>
      <c r="K354" s="175" t="s">
        <v>132</v>
      </c>
      <c r="L354" s="39"/>
      <c r="M354" s="180" t="s">
        <v>21</v>
      </c>
      <c r="N354" s="181" t="s">
        <v>50</v>
      </c>
      <c r="O354" s="64"/>
      <c r="P354" s="182">
        <f>O354*H354</f>
        <v>0</v>
      </c>
      <c r="Q354" s="182">
        <v>0.34089999999999998</v>
      </c>
      <c r="R354" s="182">
        <f>Q354*H354</f>
        <v>2.3862999999999999</v>
      </c>
      <c r="S354" s="182">
        <v>0</v>
      </c>
      <c r="T354" s="183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84" t="s">
        <v>133</v>
      </c>
      <c r="AT354" s="184" t="s">
        <v>128</v>
      </c>
      <c r="AU354" s="184" t="s">
        <v>134</v>
      </c>
      <c r="AY354" s="17" t="s">
        <v>124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17" t="s">
        <v>87</v>
      </c>
      <c r="BK354" s="185">
        <f>ROUND(I354*H354,2)</f>
        <v>0</v>
      </c>
      <c r="BL354" s="17" t="s">
        <v>133</v>
      </c>
      <c r="BM354" s="184" t="s">
        <v>582</v>
      </c>
    </row>
    <row r="355" spans="1:65" s="2" customFormat="1" ht="11.25">
      <c r="A355" s="34"/>
      <c r="B355" s="35"/>
      <c r="C355" s="36"/>
      <c r="D355" s="186" t="s">
        <v>136</v>
      </c>
      <c r="E355" s="36"/>
      <c r="F355" s="187" t="s">
        <v>581</v>
      </c>
      <c r="G355" s="36"/>
      <c r="H355" s="36"/>
      <c r="I355" s="188"/>
      <c r="J355" s="36"/>
      <c r="K355" s="36"/>
      <c r="L355" s="39"/>
      <c r="M355" s="189"/>
      <c r="N355" s="190"/>
      <c r="O355" s="64"/>
      <c r="P355" s="64"/>
      <c r="Q355" s="64"/>
      <c r="R355" s="64"/>
      <c r="S355" s="64"/>
      <c r="T355" s="65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136</v>
      </c>
      <c r="AU355" s="17" t="s">
        <v>134</v>
      </c>
    </row>
    <row r="356" spans="1:65" s="2" customFormat="1" ht="11.25">
      <c r="A356" s="34"/>
      <c r="B356" s="35"/>
      <c r="C356" s="36"/>
      <c r="D356" s="191" t="s">
        <v>138</v>
      </c>
      <c r="E356" s="36"/>
      <c r="F356" s="192" t="s">
        <v>583</v>
      </c>
      <c r="G356" s="36"/>
      <c r="H356" s="36"/>
      <c r="I356" s="188"/>
      <c r="J356" s="36"/>
      <c r="K356" s="36"/>
      <c r="L356" s="39"/>
      <c r="M356" s="189"/>
      <c r="N356" s="190"/>
      <c r="O356" s="64"/>
      <c r="P356" s="64"/>
      <c r="Q356" s="64"/>
      <c r="R356" s="64"/>
      <c r="S356" s="64"/>
      <c r="T356" s="65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138</v>
      </c>
      <c r="AU356" s="17" t="s">
        <v>134</v>
      </c>
    </row>
    <row r="357" spans="1:65" s="2" customFormat="1" ht="16.5" customHeight="1">
      <c r="A357" s="34"/>
      <c r="B357" s="35"/>
      <c r="C357" s="173" t="s">
        <v>584</v>
      </c>
      <c r="D357" s="173" t="s">
        <v>128</v>
      </c>
      <c r="E357" s="174" t="s">
        <v>585</v>
      </c>
      <c r="F357" s="175" t="s">
        <v>586</v>
      </c>
      <c r="G357" s="176" t="s">
        <v>193</v>
      </c>
      <c r="H357" s="177">
        <v>7</v>
      </c>
      <c r="I357" s="178"/>
      <c r="J357" s="179">
        <f>ROUND(I357*H357,2)</f>
        <v>0</v>
      </c>
      <c r="K357" s="175" t="s">
        <v>132</v>
      </c>
      <c r="L357" s="39"/>
      <c r="M357" s="180" t="s">
        <v>21</v>
      </c>
      <c r="N357" s="181" t="s">
        <v>50</v>
      </c>
      <c r="O357" s="64"/>
      <c r="P357" s="182">
        <f>O357*H357</f>
        <v>0</v>
      </c>
      <c r="Q357" s="182">
        <v>0.217338</v>
      </c>
      <c r="R357" s="182">
        <f>Q357*H357</f>
        <v>1.521366</v>
      </c>
      <c r="S357" s="182">
        <v>0</v>
      </c>
      <c r="T357" s="183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84" t="s">
        <v>133</v>
      </c>
      <c r="AT357" s="184" t="s">
        <v>128</v>
      </c>
      <c r="AU357" s="184" t="s">
        <v>134</v>
      </c>
      <c r="AY357" s="17" t="s">
        <v>124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17" t="s">
        <v>87</v>
      </c>
      <c r="BK357" s="185">
        <f>ROUND(I357*H357,2)</f>
        <v>0</v>
      </c>
      <c r="BL357" s="17" t="s">
        <v>133</v>
      </c>
      <c r="BM357" s="184" t="s">
        <v>587</v>
      </c>
    </row>
    <row r="358" spans="1:65" s="2" customFormat="1" ht="11.25">
      <c r="A358" s="34"/>
      <c r="B358" s="35"/>
      <c r="C358" s="36"/>
      <c r="D358" s="186" t="s">
        <v>136</v>
      </c>
      <c r="E358" s="36"/>
      <c r="F358" s="187" t="s">
        <v>586</v>
      </c>
      <c r="G358" s="36"/>
      <c r="H358" s="36"/>
      <c r="I358" s="188"/>
      <c r="J358" s="36"/>
      <c r="K358" s="36"/>
      <c r="L358" s="39"/>
      <c r="M358" s="189"/>
      <c r="N358" s="190"/>
      <c r="O358" s="64"/>
      <c r="P358" s="64"/>
      <c r="Q358" s="64"/>
      <c r="R358" s="64"/>
      <c r="S358" s="64"/>
      <c r="T358" s="65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136</v>
      </c>
      <c r="AU358" s="17" t="s">
        <v>134</v>
      </c>
    </row>
    <row r="359" spans="1:65" s="2" customFormat="1" ht="11.25">
      <c r="A359" s="34"/>
      <c r="B359" s="35"/>
      <c r="C359" s="36"/>
      <c r="D359" s="191" t="s">
        <v>138</v>
      </c>
      <c r="E359" s="36"/>
      <c r="F359" s="192" t="s">
        <v>588</v>
      </c>
      <c r="G359" s="36"/>
      <c r="H359" s="36"/>
      <c r="I359" s="188"/>
      <c r="J359" s="36"/>
      <c r="K359" s="36"/>
      <c r="L359" s="39"/>
      <c r="M359" s="189"/>
      <c r="N359" s="190"/>
      <c r="O359" s="64"/>
      <c r="P359" s="64"/>
      <c r="Q359" s="64"/>
      <c r="R359" s="64"/>
      <c r="S359" s="64"/>
      <c r="T359" s="65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138</v>
      </c>
      <c r="AU359" s="17" t="s">
        <v>134</v>
      </c>
    </row>
    <row r="360" spans="1:65" s="2" customFormat="1" ht="16.5" customHeight="1">
      <c r="A360" s="34"/>
      <c r="B360" s="35"/>
      <c r="C360" s="216" t="s">
        <v>589</v>
      </c>
      <c r="D360" s="216" t="s">
        <v>318</v>
      </c>
      <c r="E360" s="217" t="s">
        <v>590</v>
      </c>
      <c r="F360" s="218" t="s">
        <v>591</v>
      </c>
      <c r="G360" s="219" t="s">
        <v>193</v>
      </c>
      <c r="H360" s="220">
        <v>7</v>
      </c>
      <c r="I360" s="221"/>
      <c r="J360" s="222">
        <f>ROUND(I360*H360,2)</f>
        <v>0</v>
      </c>
      <c r="K360" s="218" t="s">
        <v>21</v>
      </c>
      <c r="L360" s="223"/>
      <c r="M360" s="224" t="s">
        <v>21</v>
      </c>
      <c r="N360" s="225" t="s">
        <v>50</v>
      </c>
      <c r="O360" s="64"/>
      <c r="P360" s="182">
        <f>O360*H360</f>
        <v>0</v>
      </c>
      <c r="Q360" s="182">
        <v>3.5000000000000003E-2</v>
      </c>
      <c r="R360" s="182">
        <f>Q360*H360</f>
        <v>0.24500000000000002</v>
      </c>
      <c r="S360" s="182">
        <v>0</v>
      </c>
      <c r="T360" s="183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84" t="s">
        <v>178</v>
      </c>
      <c r="AT360" s="184" t="s">
        <v>318</v>
      </c>
      <c r="AU360" s="184" t="s">
        <v>134</v>
      </c>
      <c r="AY360" s="17" t="s">
        <v>124</v>
      </c>
      <c r="BE360" s="185">
        <f>IF(N360="základní",J360,0)</f>
        <v>0</v>
      </c>
      <c r="BF360" s="185">
        <f>IF(N360="snížená",J360,0)</f>
        <v>0</v>
      </c>
      <c r="BG360" s="185">
        <f>IF(N360="zákl. přenesená",J360,0)</f>
        <v>0</v>
      </c>
      <c r="BH360" s="185">
        <f>IF(N360="sníž. přenesená",J360,0)</f>
        <v>0</v>
      </c>
      <c r="BI360" s="185">
        <f>IF(N360="nulová",J360,0)</f>
        <v>0</v>
      </c>
      <c r="BJ360" s="17" t="s">
        <v>87</v>
      </c>
      <c r="BK360" s="185">
        <f>ROUND(I360*H360,2)</f>
        <v>0</v>
      </c>
      <c r="BL360" s="17" t="s">
        <v>133</v>
      </c>
      <c r="BM360" s="184" t="s">
        <v>592</v>
      </c>
    </row>
    <row r="361" spans="1:65" s="2" customFormat="1" ht="11.25">
      <c r="A361" s="34"/>
      <c r="B361" s="35"/>
      <c r="C361" s="36"/>
      <c r="D361" s="186" t="s">
        <v>136</v>
      </c>
      <c r="E361" s="36"/>
      <c r="F361" s="187" t="s">
        <v>593</v>
      </c>
      <c r="G361" s="36"/>
      <c r="H361" s="36"/>
      <c r="I361" s="188"/>
      <c r="J361" s="36"/>
      <c r="K361" s="36"/>
      <c r="L361" s="39"/>
      <c r="M361" s="189"/>
      <c r="N361" s="190"/>
      <c r="O361" s="64"/>
      <c r="P361" s="64"/>
      <c r="Q361" s="64"/>
      <c r="R361" s="64"/>
      <c r="S361" s="64"/>
      <c r="T361" s="65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T361" s="17" t="s">
        <v>136</v>
      </c>
      <c r="AU361" s="17" t="s">
        <v>134</v>
      </c>
    </row>
    <row r="362" spans="1:65" s="2" customFormat="1" ht="16.5" customHeight="1">
      <c r="A362" s="34"/>
      <c r="B362" s="35"/>
      <c r="C362" s="216" t="s">
        <v>594</v>
      </c>
      <c r="D362" s="216" t="s">
        <v>318</v>
      </c>
      <c r="E362" s="217" t="s">
        <v>595</v>
      </c>
      <c r="F362" s="218" t="s">
        <v>596</v>
      </c>
      <c r="G362" s="219" t="s">
        <v>193</v>
      </c>
      <c r="H362" s="220">
        <v>7</v>
      </c>
      <c r="I362" s="221"/>
      <c r="J362" s="222">
        <f>ROUND(I362*H362,2)</f>
        <v>0</v>
      </c>
      <c r="K362" s="218" t="s">
        <v>132</v>
      </c>
      <c r="L362" s="223"/>
      <c r="M362" s="224" t="s">
        <v>21</v>
      </c>
      <c r="N362" s="225" t="s">
        <v>50</v>
      </c>
      <c r="O362" s="64"/>
      <c r="P362" s="182">
        <f>O362*H362</f>
        <v>0</v>
      </c>
      <c r="Q362" s="182">
        <v>2.7E-2</v>
      </c>
      <c r="R362" s="182">
        <f>Q362*H362</f>
        <v>0.189</v>
      </c>
      <c r="S362" s="182">
        <v>0</v>
      </c>
      <c r="T362" s="183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84" t="s">
        <v>178</v>
      </c>
      <c r="AT362" s="184" t="s">
        <v>318</v>
      </c>
      <c r="AU362" s="184" t="s">
        <v>134</v>
      </c>
      <c r="AY362" s="17" t="s">
        <v>124</v>
      </c>
      <c r="BE362" s="185">
        <f>IF(N362="základní",J362,0)</f>
        <v>0</v>
      </c>
      <c r="BF362" s="185">
        <f>IF(N362="snížená",J362,0)</f>
        <v>0</v>
      </c>
      <c r="BG362" s="185">
        <f>IF(N362="zákl. přenesená",J362,0)</f>
        <v>0</v>
      </c>
      <c r="BH362" s="185">
        <f>IF(N362="sníž. přenesená",J362,0)</f>
        <v>0</v>
      </c>
      <c r="BI362" s="185">
        <f>IF(N362="nulová",J362,0)</f>
        <v>0</v>
      </c>
      <c r="BJ362" s="17" t="s">
        <v>87</v>
      </c>
      <c r="BK362" s="185">
        <f>ROUND(I362*H362,2)</f>
        <v>0</v>
      </c>
      <c r="BL362" s="17" t="s">
        <v>133</v>
      </c>
      <c r="BM362" s="184" t="s">
        <v>597</v>
      </c>
    </row>
    <row r="363" spans="1:65" s="2" customFormat="1" ht="11.25">
      <c r="A363" s="34"/>
      <c r="B363" s="35"/>
      <c r="C363" s="36"/>
      <c r="D363" s="186" t="s">
        <v>136</v>
      </c>
      <c r="E363" s="36"/>
      <c r="F363" s="187" t="s">
        <v>596</v>
      </c>
      <c r="G363" s="36"/>
      <c r="H363" s="36"/>
      <c r="I363" s="188"/>
      <c r="J363" s="36"/>
      <c r="K363" s="36"/>
      <c r="L363" s="39"/>
      <c r="M363" s="189"/>
      <c r="N363" s="190"/>
      <c r="O363" s="64"/>
      <c r="P363" s="64"/>
      <c r="Q363" s="64"/>
      <c r="R363" s="64"/>
      <c r="S363" s="64"/>
      <c r="T363" s="65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7" t="s">
        <v>136</v>
      </c>
      <c r="AU363" s="17" t="s">
        <v>134</v>
      </c>
    </row>
    <row r="364" spans="1:65" s="2" customFormat="1" ht="11.25">
      <c r="A364" s="34"/>
      <c r="B364" s="35"/>
      <c r="C364" s="36"/>
      <c r="D364" s="191" t="s">
        <v>138</v>
      </c>
      <c r="E364" s="36"/>
      <c r="F364" s="192" t="s">
        <v>598</v>
      </c>
      <c r="G364" s="36"/>
      <c r="H364" s="36"/>
      <c r="I364" s="188"/>
      <c r="J364" s="36"/>
      <c r="K364" s="36"/>
      <c r="L364" s="39"/>
      <c r="M364" s="189"/>
      <c r="N364" s="190"/>
      <c r="O364" s="64"/>
      <c r="P364" s="64"/>
      <c r="Q364" s="64"/>
      <c r="R364" s="64"/>
      <c r="S364" s="64"/>
      <c r="T364" s="65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138</v>
      </c>
      <c r="AU364" s="17" t="s">
        <v>134</v>
      </c>
    </row>
    <row r="365" spans="1:65" s="2" customFormat="1" ht="16.5" customHeight="1">
      <c r="A365" s="34"/>
      <c r="B365" s="35"/>
      <c r="C365" s="216" t="s">
        <v>599</v>
      </c>
      <c r="D365" s="216" t="s">
        <v>318</v>
      </c>
      <c r="E365" s="217" t="s">
        <v>600</v>
      </c>
      <c r="F365" s="218" t="s">
        <v>601</v>
      </c>
      <c r="G365" s="219" t="s">
        <v>193</v>
      </c>
      <c r="H365" s="220">
        <v>7</v>
      </c>
      <c r="I365" s="221"/>
      <c r="J365" s="222">
        <f>ROUND(I365*H365,2)</f>
        <v>0</v>
      </c>
      <c r="K365" s="218" t="s">
        <v>21</v>
      </c>
      <c r="L365" s="223"/>
      <c r="M365" s="224" t="s">
        <v>21</v>
      </c>
      <c r="N365" s="225" t="s">
        <v>50</v>
      </c>
      <c r="O365" s="64"/>
      <c r="P365" s="182">
        <f>O365*H365</f>
        <v>0</v>
      </c>
      <c r="Q365" s="182">
        <v>0.10299999999999999</v>
      </c>
      <c r="R365" s="182">
        <f>Q365*H365</f>
        <v>0.72099999999999997</v>
      </c>
      <c r="S365" s="182">
        <v>0</v>
      </c>
      <c r="T365" s="183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184" t="s">
        <v>178</v>
      </c>
      <c r="AT365" s="184" t="s">
        <v>318</v>
      </c>
      <c r="AU365" s="184" t="s">
        <v>134</v>
      </c>
      <c r="AY365" s="17" t="s">
        <v>124</v>
      </c>
      <c r="BE365" s="185">
        <f>IF(N365="základní",J365,0)</f>
        <v>0</v>
      </c>
      <c r="BF365" s="185">
        <f>IF(N365="snížená",J365,0)</f>
        <v>0</v>
      </c>
      <c r="BG365" s="185">
        <f>IF(N365="zákl. přenesená",J365,0)</f>
        <v>0</v>
      </c>
      <c r="BH365" s="185">
        <f>IF(N365="sníž. přenesená",J365,0)</f>
        <v>0</v>
      </c>
      <c r="BI365" s="185">
        <f>IF(N365="nulová",J365,0)</f>
        <v>0</v>
      </c>
      <c r="BJ365" s="17" t="s">
        <v>87</v>
      </c>
      <c r="BK365" s="185">
        <f>ROUND(I365*H365,2)</f>
        <v>0</v>
      </c>
      <c r="BL365" s="17" t="s">
        <v>133</v>
      </c>
      <c r="BM365" s="184" t="s">
        <v>602</v>
      </c>
    </row>
    <row r="366" spans="1:65" s="2" customFormat="1" ht="11.25">
      <c r="A366" s="34"/>
      <c r="B366" s="35"/>
      <c r="C366" s="36"/>
      <c r="D366" s="186" t="s">
        <v>136</v>
      </c>
      <c r="E366" s="36"/>
      <c r="F366" s="187" t="s">
        <v>601</v>
      </c>
      <c r="G366" s="36"/>
      <c r="H366" s="36"/>
      <c r="I366" s="188"/>
      <c r="J366" s="36"/>
      <c r="K366" s="36"/>
      <c r="L366" s="39"/>
      <c r="M366" s="189"/>
      <c r="N366" s="190"/>
      <c r="O366" s="64"/>
      <c r="P366" s="64"/>
      <c r="Q366" s="64"/>
      <c r="R366" s="64"/>
      <c r="S366" s="64"/>
      <c r="T366" s="65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136</v>
      </c>
      <c r="AU366" s="17" t="s">
        <v>134</v>
      </c>
    </row>
    <row r="367" spans="1:65" s="2" customFormat="1" ht="16.5" customHeight="1">
      <c r="A367" s="34"/>
      <c r="B367" s="35"/>
      <c r="C367" s="216" t="s">
        <v>603</v>
      </c>
      <c r="D367" s="216" t="s">
        <v>318</v>
      </c>
      <c r="E367" s="217" t="s">
        <v>604</v>
      </c>
      <c r="F367" s="218" t="s">
        <v>605</v>
      </c>
      <c r="G367" s="219" t="s">
        <v>193</v>
      </c>
      <c r="H367" s="220">
        <v>7</v>
      </c>
      <c r="I367" s="221"/>
      <c r="J367" s="222">
        <f>ROUND(I367*H367,2)</f>
        <v>0</v>
      </c>
      <c r="K367" s="218" t="s">
        <v>132</v>
      </c>
      <c r="L367" s="223"/>
      <c r="M367" s="224" t="s">
        <v>21</v>
      </c>
      <c r="N367" s="225" t="s">
        <v>50</v>
      </c>
      <c r="O367" s="64"/>
      <c r="P367" s="182">
        <f>O367*H367</f>
        <v>0</v>
      </c>
      <c r="Q367" s="182">
        <v>8.6999999999999994E-2</v>
      </c>
      <c r="R367" s="182">
        <f>Q367*H367</f>
        <v>0.60899999999999999</v>
      </c>
      <c r="S367" s="182">
        <v>0</v>
      </c>
      <c r="T367" s="183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84" t="s">
        <v>178</v>
      </c>
      <c r="AT367" s="184" t="s">
        <v>318</v>
      </c>
      <c r="AU367" s="184" t="s">
        <v>134</v>
      </c>
      <c r="AY367" s="17" t="s">
        <v>124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7" t="s">
        <v>87</v>
      </c>
      <c r="BK367" s="185">
        <f>ROUND(I367*H367,2)</f>
        <v>0</v>
      </c>
      <c r="BL367" s="17" t="s">
        <v>133</v>
      </c>
      <c r="BM367" s="184" t="s">
        <v>606</v>
      </c>
    </row>
    <row r="368" spans="1:65" s="2" customFormat="1" ht="11.25">
      <c r="A368" s="34"/>
      <c r="B368" s="35"/>
      <c r="C368" s="36"/>
      <c r="D368" s="186" t="s">
        <v>136</v>
      </c>
      <c r="E368" s="36"/>
      <c r="F368" s="187" t="s">
        <v>605</v>
      </c>
      <c r="G368" s="36"/>
      <c r="H368" s="36"/>
      <c r="I368" s="188"/>
      <c r="J368" s="36"/>
      <c r="K368" s="36"/>
      <c r="L368" s="39"/>
      <c r="M368" s="189"/>
      <c r="N368" s="190"/>
      <c r="O368" s="64"/>
      <c r="P368" s="64"/>
      <c r="Q368" s="64"/>
      <c r="R368" s="64"/>
      <c r="S368" s="64"/>
      <c r="T368" s="65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136</v>
      </c>
      <c r="AU368" s="17" t="s">
        <v>134</v>
      </c>
    </row>
    <row r="369" spans="1:65" s="2" customFormat="1" ht="11.25">
      <c r="A369" s="34"/>
      <c r="B369" s="35"/>
      <c r="C369" s="36"/>
      <c r="D369" s="191" t="s">
        <v>138</v>
      </c>
      <c r="E369" s="36"/>
      <c r="F369" s="192" t="s">
        <v>607</v>
      </c>
      <c r="G369" s="36"/>
      <c r="H369" s="36"/>
      <c r="I369" s="188"/>
      <c r="J369" s="36"/>
      <c r="K369" s="36"/>
      <c r="L369" s="39"/>
      <c r="M369" s="189"/>
      <c r="N369" s="190"/>
      <c r="O369" s="64"/>
      <c r="P369" s="64"/>
      <c r="Q369" s="64"/>
      <c r="R369" s="64"/>
      <c r="S369" s="64"/>
      <c r="T369" s="65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7" t="s">
        <v>138</v>
      </c>
      <c r="AU369" s="17" t="s">
        <v>134</v>
      </c>
    </row>
    <row r="370" spans="1:65" s="2" customFormat="1" ht="16.5" customHeight="1">
      <c r="A370" s="34"/>
      <c r="B370" s="35"/>
      <c r="C370" s="216" t="s">
        <v>608</v>
      </c>
      <c r="D370" s="216" t="s">
        <v>318</v>
      </c>
      <c r="E370" s="217" t="s">
        <v>609</v>
      </c>
      <c r="F370" s="218" t="s">
        <v>610</v>
      </c>
      <c r="G370" s="219" t="s">
        <v>193</v>
      </c>
      <c r="H370" s="220">
        <v>7</v>
      </c>
      <c r="I370" s="221"/>
      <c r="J370" s="222">
        <f>ROUND(I370*H370,2)</f>
        <v>0</v>
      </c>
      <c r="K370" s="218" t="s">
        <v>21</v>
      </c>
      <c r="L370" s="223"/>
      <c r="M370" s="224" t="s">
        <v>21</v>
      </c>
      <c r="N370" s="225" t="s">
        <v>50</v>
      </c>
      <c r="O370" s="64"/>
      <c r="P370" s="182">
        <f>O370*H370</f>
        <v>0</v>
      </c>
      <c r="Q370" s="182">
        <v>0.17</v>
      </c>
      <c r="R370" s="182">
        <f>Q370*H370</f>
        <v>1.1900000000000002</v>
      </c>
      <c r="S370" s="182">
        <v>0</v>
      </c>
      <c r="T370" s="183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84" t="s">
        <v>178</v>
      </c>
      <c r="AT370" s="184" t="s">
        <v>318</v>
      </c>
      <c r="AU370" s="184" t="s">
        <v>134</v>
      </c>
      <c r="AY370" s="17" t="s">
        <v>124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7" t="s">
        <v>87</v>
      </c>
      <c r="BK370" s="185">
        <f>ROUND(I370*H370,2)</f>
        <v>0</v>
      </c>
      <c r="BL370" s="17" t="s">
        <v>133</v>
      </c>
      <c r="BM370" s="184" t="s">
        <v>611</v>
      </c>
    </row>
    <row r="371" spans="1:65" s="2" customFormat="1" ht="11.25">
      <c r="A371" s="34"/>
      <c r="B371" s="35"/>
      <c r="C371" s="36"/>
      <c r="D371" s="186" t="s">
        <v>136</v>
      </c>
      <c r="E371" s="36"/>
      <c r="F371" s="187" t="s">
        <v>610</v>
      </c>
      <c r="G371" s="36"/>
      <c r="H371" s="36"/>
      <c r="I371" s="188"/>
      <c r="J371" s="36"/>
      <c r="K371" s="36"/>
      <c r="L371" s="39"/>
      <c r="M371" s="189"/>
      <c r="N371" s="190"/>
      <c r="O371" s="64"/>
      <c r="P371" s="64"/>
      <c r="Q371" s="64"/>
      <c r="R371" s="64"/>
      <c r="S371" s="64"/>
      <c r="T371" s="65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136</v>
      </c>
      <c r="AU371" s="17" t="s">
        <v>134</v>
      </c>
    </row>
    <row r="372" spans="1:65" s="2" customFormat="1" ht="16.5" customHeight="1">
      <c r="A372" s="34"/>
      <c r="B372" s="35"/>
      <c r="C372" s="216" t="s">
        <v>612</v>
      </c>
      <c r="D372" s="216" t="s">
        <v>318</v>
      </c>
      <c r="E372" s="217" t="s">
        <v>613</v>
      </c>
      <c r="F372" s="218" t="s">
        <v>614</v>
      </c>
      <c r="G372" s="219" t="s">
        <v>193</v>
      </c>
      <c r="H372" s="220">
        <v>7</v>
      </c>
      <c r="I372" s="221"/>
      <c r="J372" s="222">
        <f>ROUND(I372*H372,2)</f>
        <v>0</v>
      </c>
      <c r="K372" s="218" t="s">
        <v>21</v>
      </c>
      <c r="L372" s="223"/>
      <c r="M372" s="224" t="s">
        <v>21</v>
      </c>
      <c r="N372" s="225" t="s">
        <v>50</v>
      </c>
      <c r="O372" s="64"/>
      <c r="P372" s="182">
        <f>O372*H372</f>
        <v>0</v>
      </c>
      <c r="Q372" s="182">
        <v>0.17499999999999999</v>
      </c>
      <c r="R372" s="182">
        <f>Q372*H372</f>
        <v>1.2249999999999999</v>
      </c>
      <c r="S372" s="182">
        <v>0</v>
      </c>
      <c r="T372" s="183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84" t="s">
        <v>178</v>
      </c>
      <c r="AT372" s="184" t="s">
        <v>318</v>
      </c>
      <c r="AU372" s="184" t="s">
        <v>134</v>
      </c>
      <c r="AY372" s="17" t="s">
        <v>124</v>
      </c>
      <c r="BE372" s="185">
        <f>IF(N372="základní",J372,0)</f>
        <v>0</v>
      </c>
      <c r="BF372" s="185">
        <f>IF(N372="snížená",J372,0)</f>
        <v>0</v>
      </c>
      <c r="BG372" s="185">
        <f>IF(N372="zákl. přenesená",J372,0)</f>
        <v>0</v>
      </c>
      <c r="BH372" s="185">
        <f>IF(N372="sníž. přenesená",J372,0)</f>
        <v>0</v>
      </c>
      <c r="BI372" s="185">
        <f>IF(N372="nulová",J372,0)</f>
        <v>0</v>
      </c>
      <c r="BJ372" s="17" t="s">
        <v>87</v>
      </c>
      <c r="BK372" s="185">
        <f>ROUND(I372*H372,2)</f>
        <v>0</v>
      </c>
      <c r="BL372" s="17" t="s">
        <v>133</v>
      </c>
      <c r="BM372" s="184" t="s">
        <v>615</v>
      </c>
    </row>
    <row r="373" spans="1:65" s="2" customFormat="1" ht="11.25">
      <c r="A373" s="34"/>
      <c r="B373" s="35"/>
      <c r="C373" s="36"/>
      <c r="D373" s="186" t="s">
        <v>136</v>
      </c>
      <c r="E373" s="36"/>
      <c r="F373" s="187" t="s">
        <v>614</v>
      </c>
      <c r="G373" s="36"/>
      <c r="H373" s="36"/>
      <c r="I373" s="188"/>
      <c r="J373" s="36"/>
      <c r="K373" s="36"/>
      <c r="L373" s="39"/>
      <c r="M373" s="189"/>
      <c r="N373" s="190"/>
      <c r="O373" s="64"/>
      <c r="P373" s="64"/>
      <c r="Q373" s="64"/>
      <c r="R373" s="64"/>
      <c r="S373" s="64"/>
      <c r="T373" s="65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136</v>
      </c>
      <c r="AU373" s="17" t="s">
        <v>134</v>
      </c>
    </row>
    <row r="374" spans="1:65" s="2" customFormat="1" ht="16.5" customHeight="1">
      <c r="A374" s="34"/>
      <c r="B374" s="35"/>
      <c r="C374" s="216" t="s">
        <v>616</v>
      </c>
      <c r="D374" s="216" t="s">
        <v>318</v>
      </c>
      <c r="E374" s="217" t="s">
        <v>617</v>
      </c>
      <c r="F374" s="218" t="s">
        <v>618</v>
      </c>
      <c r="G374" s="219" t="s">
        <v>193</v>
      </c>
      <c r="H374" s="220">
        <v>7</v>
      </c>
      <c r="I374" s="221"/>
      <c r="J374" s="222">
        <f>ROUND(I374*H374,2)</f>
        <v>0</v>
      </c>
      <c r="K374" s="218" t="s">
        <v>21</v>
      </c>
      <c r="L374" s="223"/>
      <c r="M374" s="224" t="s">
        <v>21</v>
      </c>
      <c r="N374" s="225" t="s">
        <v>50</v>
      </c>
      <c r="O374" s="64"/>
      <c r="P374" s="182">
        <f>O374*H374</f>
        <v>0</v>
      </c>
      <c r="Q374" s="182">
        <v>0.01</v>
      </c>
      <c r="R374" s="182">
        <f>Q374*H374</f>
        <v>7.0000000000000007E-2</v>
      </c>
      <c r="S374" s="182">
        <v>0</v>
      </c>
      <c r="T374" s="183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84" t="s">
        <v>178</v>
      </c>
      <c r="AT374" s="184" t="s">
        <v>318</v>
      </c>
      <c r="AU374" s="184" t="s">
        <v>134</v>
      </c>
      <c r="AY374" s="17" t="s">
        <v>124</v>
      </c>
      <c r="BE374" s="185">
        <f>IF(N374="základní",J374,0)</f>
        <v>0</v>
      </c>
      <c r="BF374" s="185">
        <f>IF(N374="snížená",J374,0)</f>
        <v>0</v>
      </c>
      <c r="BG374" s="185">
        <f>IF(N374="zákl. přenesená",J374,0)</f>
        <v>0</v>
      </c>
      <c r="BH374" s="185">
        <f>IF(N374="sníž. přenesená",J374,0)</f>
        <v>0</v>
      </c>
      <c r="BI374" s="185">
        <f>IF(N374="nulová",J374,0)</f>
        <v>0</v>
      </c>
      <c r="BJ374" s="17" t="s">
        <v>87</v>
      </c>
      <c r="BK374" s="185">
        <f>ROUND(I374*H374,2)</f>
        <v>0</v>
      </c>
      <c r="BL374" s="17" t="s">
        <v>133</v>
      </c>
      <c r="BM374" s="184" t="s">
        <v>619</v>
      </c>
    </row>
    <row r="375" spans="1:65" s="2" customFormat="1" ht="11.25">
      <c r="A375" s="34"/>
      <c r="B375" s="35"/>
      <c r="C375" s="36"/>
      <c r="D375" s="186" t="s">
        <v>136</v>
      </c>
      <c r="E375" s="36"/>
      <c r="F375" s="187" t="s">
        <v>618</v>
      </c>
      <c r="G375" s="36"/>
      <c r="H375" s="36"/>
      <c r="I375" s="188"/>
      <c r="J375" s="36"/>
      <c r="K375" s="36"/>
      <c r="L375" s="39"/>
      <c r="M375" s="189"/>
      <c r="N375" s="190"/>
      <c r="O375" s="64"/>
      <c r="P375" s="64"/>
      <c r="Q375" s="64"/>
      <c r="R375" s="64"/>
      <c r="S375" s="64"/>
      <c r="T375" s="65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136</v>
      </c>
      <c r="AU375" s="17" t="s">
        <v>134</v>
      </c>
    </row>
    <row r="376" spans="1:65" s="2" customFormat="1" ht="16.5" customHeight="1">
      <c r="A376" s="34"/>
      <c r="B376" s="35"/>
      <c r="C376" s="173" t="s">
        <v>620</v>
      </c>
      <c r="D376" s="173" t="s">
        <v>128</v>
      </c>
      <c r="E376" s="174" t="s">
        <v>621</v>
      </c>
      <c r="F376" s="175" t="s">
        <v>622</v>
      </c>
      <c r="G376" s="176" t="s">
        <v>131</v>
      </c>
      <c r="H376" s="177">
        <v>78</v>
      </c>
      <c r="I376" s="178"/>
      <c r="J376" s="179">
        <f>ROUND(I376*H376,2)</f>
        <v>0</v>
      </c>
      <c r="K376" s="175" t="s">
        <v>132</v>
      </c>
      <c r="L376" s="39"/>
      <c r="M376" s="180" t="s">
        <v>21</v>
      </c>
      <c r="N376" s="181" t="s">
        <v>50</v>
      </c>
      <c r="O376" s="64"/>
      <c r="P376" s="182">
        <f>O376*H376</f>
        <v>0</v>
      </c>
      <c r="Q376" s="182">
        <v>9.4500000000000007E-5</v>
      </c>
      <c r="R376" s="182">
        <f>Q376*H376</f>
        <v>7.3710000000000008E-3</v>
      </c>
      <c r="S376" s="182">
        <v>0</v>
      </c>
      <c r="T376" s="183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84" t="s">
        <v>133</v>
      </c>
      <c r="AT376" s="184" t="s">
        <v>128</v>
      </c>
      <c r="AU376" s="184" t="s">
        <v>134</v>
      </c>
      <c r="AY376" s="17" t="s">
        <v>124</v>
      </c>
      <c r="BE376" s="185">
        <f>IF(N376="základní",J376,0)</f>
        <v>0</v>
      </c>
      <c r="BF376" s="185">
        <f>IF(N376="snížená",J376,0)</f>
        <v>0</v>
      </c>
      <c r="BG376" s="185">
        <f>IF(N376="zákl. přenesená",J376,0)</f>
        <v>0</v>
      </c>
      <c r="BH376" s="185">
        <f>IF(N376="sníž. přenesená",J376,0)</f>
        <v>0</v>
      </c>
      <c r="BI376" s="185">
        <f>IF(N376="nulová",J376,0)</f>
        <v>0</v>
      </c>
      <c r="BJ376" s="17" t="s">
        <v>87</v>
      </c>
      <c r="BK376" s="185">
        <f>ROUND(I376*H376,2)</f>
        <v>0</v>
      </c>
      <c r="BL376" s="17" t="s">
        <v>133</v>
      </c>
      <c r="BM376" s="184" t="s">
        <v>623</v>
      </c>
    </row>
    <row r="377" spans="1:65" s="2" customFormat="1" ht="11.25">
      <c r="A377" s="34"/>
      <c r="B377" s="35"/>
      <c r="C377" s="36"/>
      <c r="D377" s="186" t="s">
        <v>136</v>
      </c>
      <c r="E377" s="36"/>
      <c r="F377" s="187" t="s">
        <v>624</v>
      </c>
      <c r="G377" s="36"/>
      <c r="H377" s="36"/>
      <c r="I377" s="188"/>
      <c r="J377" s="36"/>
      <c r="K377" s="36"/>
      <c r="L377" s="39"/>
      <c r="M377" s="189"/>
      <c r="N377" s="190"/>
      <c r="O377" s="64"/>
      <c r="P377" s="64"/>
      <c r="Q377" s="64"/>
      <c r="R377" s="64"/>
      <c r="S377" s="64"/>
      <c r="T377" s="65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136</v>
      </c>
      <c r="AU377" s="17" t="s">
        <v>134</v>
      </c>
    </row>
    <row r="378" spans="1:65" s="2" customFormat="1" ht="11.25">
      <c r="A378" s="34"/>
      <c r="B378" s="35"/>
      <c r="C378" s="36"/>
      <c r="D378" s="191" t="s">
        <v>138</v>
      </c>
      <c r="E378" s="36"/>
      <c r="F378" s="192" t="s">
        <v>625</v>
      </c>
      <c r="G378" s="36"/>
      <c r="H378" s="36"/>
      <c r="I378" s="188"/>
      <c r="J378" s="36"/>
      <c r="K378" s="36"/>
      <c r="L378" s="39"/>
      <c r="M378" s="189"/>
      <c r="N378" s="190"/>
      <c r="O378" s="64"/>
      <c r="P378" s="64"/>
      <c r="Q378" s="64"/>
      <c r="R378" s="64"/>
      <c r="S378" s="64"/>
      <c r="T378" s="65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138</v>
      </c>
      <c r="AU378" s="17" t="s">
        <v>134</v>
      </c>
    </row>
    <row r="379" spans="1:65" s="2" customFormat="1" ht="16.5" customHeight="1">
      <c r="A379" s="34"/>
      <c r="B379" s="35"/>
      <c r="C379" s="173" t="s">
        <v>626</v>
      </c>
      <c r="D379" s="173" t="s">
        <v>128</v>
      </c>
      <c r="E379" s="174" t="s">
        <v>627</v>
      </c>
      <c r="F379" s="175" t="s">
        <v>628</v>
      </c>
      <c r="G379" s="176" t="s">
        <v>193</v>
      </c>
      <c r="H379" s="177">
        <v>3</v>
      </c>
      <c r="I379" s="178"/>
      <c r="J379" s="179">
        <f>ROUND(I379*H379,2)</f>
        <v>0</v>
      </c>
      <c r="K379" s="175" t="s">
        <v>21</v>
      </c>
      <c r="L379" s="39"/>
      <c r="M379" s="180" t="s">
        <v>21</v>
      </c>
      <c r="N379" s="181" t="s">
        <v>50</v>
      </c>
      <c r="O379" s="64"/>
      <c r="P379" s="182">
        <f>O379*H379</f>
        <v>0</v>
      </c>
      <c r="Q379" s="182">
        <v>0</v>
      </c>
      <c r="R379" s="182">
        <f>Q379*H379</f>
        <v>0</v>
      </c>
      <c r="S379" s="182">
        <v>0</v>
      </c>
      <c r="T379" s="183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84" t="s">
        <v>133</v>
      </c>
      <c r="AT379" s="184" t="s">
        <v>128</v>
      </c>
      <c r="AU379" s="184" t="s">
        <v>134</v>
      </c>
      <c r="AY379" s="17" t="s">
        <v>124</v>
      </c>
      <c r="BE379" s="185">
        <f>IF(N379="základní",J379,0)</f>
        <v>0</v>
      </c>
      <c r="BF379" s="185">
        <f>IF(N379="snížená",J379,0)</f>
        <v>0</v>
      </c>
      <c r="BG379" s="185">
        <f>IF(N379="zákl. přenesená",J379,0)</f>
        <v>0</v>
      </c>
      <c r="BH379" s="185">
        <f>IF(N379="sníž. přenesená",J379,0)</f>
        <v>0</v>
      </c>
      <c r="BI379" s="185">
        <f>IF(N379="nulová",J379,0)</f>
        <v>0</v>
      </c>
      <c r="BJ379" s="17" t="s">
        <v>87</v>
      </c>
      <c r="BK379" s="185">
        <f>ROUND(I379*H379,2)</f>
        <v>0</v>
      </c>
      <c r="BL379" s="17" t="s">
        <v>133</v>
      </c>
      <c r="BM379" s="184" t="s">
        <v>629</v>
      </c>
    </row>
    <row r="380" spans="1:65" s="2" customFormat="1" ht="11.25">
      <c r="A380" s="34"/>
      <c r="B380" s="35"/>
      <c r="C380" s="36"/>
      <c r="D380" s="186" t="s">
        <v>136</v>
      </c>
      <c r="E380" s="36"/>
      <c r="F380" s="187" t="s">
        <v>628</v>
      </c>
      <c r="G380" s="36"/>
      <c r="H380" s="36"/>
      <c r="I380" s="188"/>
      <c r="J380" s="36"/>
      <c r="K380" s="36"/>
      <c r="L380" s="39"/>
      <c r="M380" s="189"/>
      <c r="N380" s="190"/>
      <c r="O380" s="64"/>
      <c r="P380" s="64"/>
      <c r="Q380" s="64"/>
      <c r="R380" s="64"/>
      <c r="S380" s="64"/>
      <c r="T380" s="65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136</v>
      </c>
      <c r="AU380" s="17" t="s">
        <v>134</v>
      </c>
    </row>
    <row r="381" spans="1:65" s="2" customFormat="1" ht="19.5">
      <c r="A381" s="34"/>
      <c r="B381" s="35"/>
      <c r="C381" s="36"/>
      <c r="D381" s="186" t="s">
        <v>263</v>
      </c>
      <c r="E381" s="36"/>
      <c r="F381" s="204" t="s">
        <v>630</v>
      </c>
      <c r="G381" s="36"/>
      <c r="H381" s="36"/>
      <c r="I381" s="188"/>
      <c r="J381" s="36"/>
      <c r="K381" s="36"/>
      <c r="L381" s="39"/>
      <c r="M381" s="189"/>
      <c r="N381" s="190"/>
      <c r="O381" s="64"/>
      <c r="P381" s="64"/>
      <c r="Q381" s="64"/>
      <c r="R381" s="64"/>
      <c r="S381" s="64"/>
      <c r="T381" s="65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T381" s="17" t="s">
        <v>263</v>
      </c>
      <c r="AU381" s="17" t="s">
        <v>134</v>
      </c>
    </row>
    <row r="382" spans="1:65" s="2" customFormat="1" ht="16.5" customHeight="1">
      <c r="A382" s="34"/>
      <c r="B382" s="35"/>
      <c r="C382" s="173" t="s">
        <v>631</v>
      </c>
      <c r="D382" s="173" t="s">
        <v>128</v>
      </c>
      <c r="E382" s="174" t="s">
        <v>632</v>
      </c>
      <c r="F382" s="175" t="s">
        <v>633</v>
      </c>
      <c r="G382" s="176" t="s">
        <v>193</v>
      </c>
      <c r="H382" s="177">
        <v>7</v>
      </c>
      <c r="I382" s="178"/>
      <c r="J382" s="179">
        <f>ROUND(I382*H382,2)</f>
        <v>0</v>
      </c>
      <c r="K382" s="175" t="s">
        <v>21</v>
      </c>
      <c r="L382" s="39"/>
      <c r="M382" s="180" t="s">
        <v>21</v>
      </c>
      <c r="N382" s="181" t="s">
        <v>50</v>
      </c>
      <c r="O382" s="64"/>
      <c r="P382" s="182">
        <f>O382*H382</f>
        <v>0</v>
      </c>
      <c r="Q382" s="182">
        <v>0</v>
      </c>
      <c r="R382" s="182">
        <f>Q382*H382</f>
        <v>0</v>
      </c>
      <c r="S382" s="182">
        <v>0</v>
      </c>
      <c r="T382" s="183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84" t="s">
        <v>133</v>
      </c>
      <c r="AT382" s="184" t="s">
        <v>128</v>
      </c>
      <c r="AU382" s="184" t="s">
        <v>134</v>
      </c>
      <c r="AY382" s="17" t="s">
        <v>124</v>
      </c>
      <c r="BE382" s="185">
        <f>IF(N382="základní",J382,0)</f>
        <v>0</v>
      </c>
      <c r="BF382" s="185">
        <f>IF(N382="snížená",J382,0)</f>
        <v>0</v>
      </c>
      <c r="BG382" s="185">
        <f>IF(N382="zákl. přenesená",J382,0)</f>
        <v>0</v>
      </c>
      <c r="BH382" s="185">
        <f>IF(N382="sníž. přenesená",J382,0)</f>
        <v>0</v>
      </c>
      <c r="BI382" s="185">
        <f>IF(N382="nulová",J382,0)</f>
        <v>0</v>
      </c>
      <c r="BJ382" s="17" t="s">
        <v>87</v>
      </c>
      <c r="BK382" s="185">
        <f>ROUND(I382*H382,2)</f>
        <v>0</v>
      </c>
      <c r="BL382" s="17" t="s">
        <v>133</v>
      </c>
      <c r="BM382" s="184" t="s">
        <v>634</v>
      </c>
    </row>
    <row r="383" spans="1:65" s="2" customFormat="1" ht="11.25">
      <c r="A383" s="34"/>
      <c r="B383" s="35"/>
      <c r="C383" s="36"/>
      <c r="D383" s="186" t="s">
        <v>136</v>
      </c>
      <c r="E383" s="36"/>
      <c r="F383" s="187" t="s">
        <v>633</v>
      </c>
      <c r="G383" s="36"/>
      <c r="H383" s="36"/>
      <c r="I383" s="188"/>
      <c r="J383" s="36"/>
      <c r="K383" s="36"/>
      <c r="L383" s="39"/>
      <c r="M383" s="189"/>
      <c r="N383" s="190"/>
      <c r="O383" s="64"/>
      <c r="P383" s="64"/>
      <c r="Q383" s="64"/>
      <c r="R383" s="64"/>
      <c r="S383" s="64"/>
      <c r="T383" s="65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136</v>
      </c>
      <c r="AU383" s="17" t="s">
        <v>134</v>
      </c>
    </row>
    <row r="384" spans="1:65" s="2" customFormat="1" ht="16.5" customHeight="1">
      <c r="A384" s="34"/>
      <c r="B384" s="35"/>
      <c r="C384" s="216" t="s">
        <v>635</v>
      </c>
      <c r="D384" s="216" t="s">
        <v>318</v>
      </c>
      <c r="E384" s="217" t="s">
        <v>636</v>
      </c>
      <c r="F384" s="218" t="s">
        <v>637</v>
      </c>
      <c r="G384" s="219" t="s">
        <v>193</v>
      </c>
      <c r="H384" s="220">
        <v>7</v>
      </c>
      <c r="I384" s="221"/>
      <c r="J384" s="222">
        <f>ROUND(I384*H384,2)</f>
        <v>0</v>
      </c>
      <c r="K384" s="218" t="s">
        <v>21</v>
      </c>
      <c r="L384" s="223"/>
      <c r="M384" s="224" t="s">
        <v>21</v>
      </c>
      <c r="N384" s="225" t="s">
        <v>50</v>
      </c>
      <c r="O384" s="64"/>
      <c r="P384" s="182">
        <f>O384*H384</f>
        <v>0</v>
      </c>
      <c r="Q384" s="182">
        <v>0</v>
      </c>
      <c r="R384" s="182">
        <f>Q384*H384</f>
        <v>0</v>
      </c>
      <c r="S384" s="182">
        <v>0</v>
      </c>
      <c r="T384" s="183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84" t="s">
        <v>178</v>
      </c>
      <c r="AT384" s="184" t="s">
        <v>318</v>
      </c>
      <c r="AU384" s="184" t="s">
        <v>134</v>
      </c>
      <c r="AY384" s="17" t="s">
        <v>124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17" t="s">
        <v>87</v>
      </c>
      <c r="BK384" s="185">
        <f>ROUND(I384*H384,2)</f>
        <v>0</v>
      </c>
      <c r="BL384" s="17" t="s">
        <v>133</v>
      </c>
      <c r="BM384" s="184" t="s">
        <v>638</v>
      </c>
    </row>
    <row r="385" spans="1:65" s="2" customFormat="1" ht="11.25">
      <c r="A385" s="34"/>
      <c r="B385" s="35"/>
      <c r="C385" s="36"/>
      <c r="D385" s="186" t="s">
        <v>136</v>
      </c>
      <c r="E385" s="36"/>
      <c r="F385" s="187" t="s">
        <v>637</v>
      </c>
      <c r="G385" s="36"/>
      <c r="H385" s="36"/>
      <c r="I385" s="188"/>
      <c r="J385" s="36"/>
      <c r="K385" s="36"/>
      <c r="L385" s="39"/>
      <c r="M385" s="189"/>
      <c r="N385" s="190"/>
      <c r="O385" s="64"/>
      <c r="P385" s="64"/>
      <c r="Q385" s="64"/>
      <c r="R385" s="64"/>
      <c r="S385" s="64"/>
      <c r="T385" s="65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136</v>
      </c>
      <c r="AU385" s="17" t="s">
        <v>134</v>
      </c>
    </row>
    <row r="386" spans="1:65" s="12" customFormat="1" ht="20.85" customHeight="1">
      <c r="B386" s="157"/>
      <c r="C386" s="158"/>
      <c r="D386" s="159" t="s">
        <v>78</v>
      </c>
      <c r="E386" s="171" t="s">
        <v>184</v>
      </c>
      <c r="F386" s="171" t="s">
        <v>639</v>
      </c>
      <c r="G386" s="158"/>
      <c r="H386" s="158"/>
      <c r="I386" s="161"/>
      <c r="J386" s="172">
        <f>BK386</f>
        <v>0</v>
      </c>
      <c r="K386" s="158"/>
      <c r="L386" s="163"/>
      <c r="M386" s="164"/>
      <c r="N386" s="165"/>
      <c r="O386" s="165"/>
      <c r="P386" s="166">
        <f>SUM(P387:P499)</f>
        <v>0</v>
      </c>
      <c r="Q386" s="165"/>
      <c r="R386" s="166">
        <f>SUM(R387:R499)</f>
        <v>380.47943932000015</v>
      </c>
      <c r="S386" s="165"/>
      <c r="T386" s="167">
        <f>SUM(T387:T499)</f>
        <v>0</v>
      </c>
      <c r="AR386" s="168" t="s">
        <v>87</v>
      </c>
      <c r="AT386" s="169" t="s">
        <v>78</v>
      </c>
      <c r="AU386" s="169" t="s">
        <v>89</v>
      </c>
      <c r="AY386" s="168" t="s">
        <v>124</v>
      </c>
      <c r="BK386" s="170">
        <f>SUM(BK387:BK499)</f>
        <v>0</v>
      </c>
    </row>
    <row r="387" spans="1:65" s="2" customFormat="1" ht="24.2" customHeight="1">
      <c r="A387" s="34"/>
      <c r="B387" s="35"/>
      <c r="C387" s="173" t="s">
        <v>640</v>
      </c>
      <c r="D387" s="173" t="s">
        <v>128</v>
      </c>
      <c r="E387" s="174" t="s">
        <v>641</v>
      </c>
      <c r="F387" s="175" t="s">
        <v>642</v>
      </c>
      <c r="G387" s="176" t="s">
        <v>131</v>
      </c>
      <c r="H387" s="177">
        <v>470</v>
      </c>
      <c r="I387" s="178"/>
      <c r="J387" s="179">
        <f>ROUND(I387*H387,2)</f>
        <v>0</v>
      </c>
      <c r="K387" s="175" t="s">
        <v>132</v>
      </c>
      <c r="L387" s="39"/>
      <c r="M387" s="180" t="s">
        <v>21</v>
      </c>
      <c r="N387" s="181" t="s">
        <v>50</v>
      </c>
      <c r="O387" s="64"/>
      <c r="P387" s="182">
        <f>O387*H387</f>
        <v>0</v>
      </c>
      <c r="Q387" s="182">
        <v>0.20448959999999999</v>
      </c>
      <c r="R387" s="182">
        <f>Q387*H387</f>
        <v>96.110112000000001</v>
      </c>
      <c r="S387" s="182">
        <v>0</v>
      </c>
      <c r="T387" s="183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184" t="s">
        <v>133</v>
      </c>
      <c r="AT387" s="184" t="s">
        <v>128</v>
      </c>
      <c r="AU387" s="184" t="s">
        <v>134</v>
      </c>
      <c r="AY387" s="17" t="s">
        <v>124</v>
      </c>
      <c r="BE387" s="185">
        <f>IF(N387="základní",J387,0)</f>
        <v>0</v>
      </c>
      <c r="BF387" s="185">
        <f>IF(N387="snížená",J387,0)</f>
        <v>0</v>
      </c>
      <c r="BG387" s="185">
        <f>IF(N387="zákl. přenesená",J387,0)</f>
        <v>0</v>
      </c>
      <c r="BH387" s="185">
        <f>IF(N387="sníž. přenesená",J387,0)</f>
        <v>0</v>
      </c>
      <c r="BI387" s="185">
        <f>IF(N387="nulová",J387,0)</f>
        <v>0</v>
      </c>
      <c r="BJ387" s="17" t="s">
        <v>87</v>
      </c>
      <c r="BK387" s="185">
        <f>ROUND(I387*H387,2)</f>
        <v>0</v>
      </c>
      <c r="BL387" s="17" t="s">
        <v>133</v>
      </c>
      <c r="BM387" s="184" t="s">
        <v>643</v>
      </c>
    </row>
    <row r="388" spans="1:65" s="2" customFormat="1" ht="19.5">
      <c r="A388" s="34"/>
      <c r="B388" s="35"/>
      <c r="C388" s="36"/>
      <c r="D388" s="186" t="s">
        <v>136</v>
      </c>
      <c r="E388" s="36"/>
      <c r="F388" s="187" t="s">
        <v>644</v>
      </c>
      <c r="G388" s="36"/>
      <c r="H388" s="36"/>
      <c r="I388" s="188"/>
      <c r="J388" s="36"/>
      <c r="K388" s="36"/>
      <c r="L388" s="39"/>
      <c r="M388" s="189"/>
      <c r="N388" s="190"/>
      <c r="O388" s="64"/>
      <c r="P388" s="64"/>
      <c r="Q388" s="64"/>
      <c r="R388" s="64"/>
      <c r="S388" s="64"/>
      <c r="T388" s="65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136</v>
      </c>
      <c r="AU388" s="17" t="s">
        <v>134</v>
      </c>
    </row>
    <row r="389" spans="1:65" s="2" customFormat="1" ht="11.25">
      <c r="A389" s="34"/>
      <c r="B389" s="35"/>
      <c r="C389" s="36"/>
      <c r="D389" s="191" t="s">
        <v>138</v>
      </c>
      <c r="E389" s="36"/>
      <c r="F389" s="192" t="s">
        <v>645</v>
      </c>
      <c r="G389" s="36"/>
      <c r="H389" s="36"/>
      <c r="I389" s="188"/>
      <c r="J389" s="36"/>
      <c r="K389" s="36"/>
      <c r="L389" s="39"/>
      <c r="M389" s="189"/>
      <c r="N389" s="190"/>
      <c r="O389" s="64"/>
      <c r="P389" s="64"/>
      <c r="Q389" s="64"/>
      <c r="R389" s="64"/>
      <c r="S389" s="64"/>
      <c r="T389" s="65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138</v>
      </c>
      <c r="AU389" s="17" t="s">
        <v>134</v>
      </c>
    </row>
    <row r="390" spans="1:65" s="2" customFormat="1" ht="16.5" customHeight="1">
      <c r="A390" s="34"/>
      <c r="B390" s="35"/>
      <c r="C390" s="173" t="s">
        <v>646</v>
      </c>
      <c r="D390" s="173" t="s">
        <v>128</v>
      </c>
      <c r="E390" s="174" t="s">
        <v>647</v>
      </c>
      <c r="F390" s="175" t="s">
        <v>648</v>
      </c>
      <c r="G390" s="176" t="s">
        <v>193</v>
      </c>
      <c r="H390" s="177">
        <v>7</v>
      </c>
      <c r="I390" s="178"/>
      <c r="J390" s="179">
        <f>ROUND(I390*H390,2)</f>
        <v>0</v>
      </c>
      <c r="K390" s="175" t="s">
        <v>132</v>
      </c>
      <c r="L390" s="39"/>
      <c r="M390" s="180" t="s">
        <v>21</v>
      </c>
      <c r="N390" s="181" t="s">
        <v>50</v>
      </c>
      <c r="O390" s="64"/>
      <c r="P390" s="182">
        <f>O390*H390</f>
        <v>0</v>
      </c>
      <c r="Q390" s="182">
        <v>2.3755E-4</v>
      </c>
      <c r="R390" s="182">
        <f>Q390*H390</f>
        <v>1.66285E-3</v>
      </c>
      <c r="S390" s="182">
        <v>0</v>
      </c>
      <c r="T390" s="183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84" t="s">
        <v>133</v>
      </c>
      <c r="AT390" s="184" t="s">
        <v>128</v>
      </c>
      <c r="AU390" s="184" t="s">
        <v>134</v>
      </c>
      <c r="AY390" s="17" t="s">
        <v>124</v>
      </c>
      <c r="BE390" s="185">
        <f>IF(N390="základní",J390,0)</f>
        <v>0</v>
      </c>
      <c r="BF390" s="185">
        <f>IF(N390="snížená",J390,0)</f>
        <v>0</v>
      </c>
      <c r="BG390" s="185">
        <f>IF(N390="zákl. přenesená",J390,0)</f>
        <v>0</v>
      </c>
      <c r="BH390" s="185">
        <f>IF(N390="sníž. přenesená",J390,0)</f>
        <v>0</v>
      </c>
      <c r="BI390" s="185">
        <f>IF(N390="nulová",J390,0)</f>
        <v>0</v>
      </c>
      <c r="BJ390" s="17" t="s">
        <v>87</v>
      </c>
      <c r="BK390" s="185">
        <f>ROUND(I390*H390,2)</f>
        <v>0</v>
      </c>
      <c r="BL390" s="17" t="s">
        <v>133</v>
      </c>
      <c r="BM390" s="184" t="s">
        <v>649</v>
      </c>
    </row>
    <row r="391" spans="1:65" s="2" customFormat="1" ht="11.25">
      <c r="A391" s="34"/>
      <c r="B391" s="35"/>
      <c r="C391" s="36"/>
      <c r="D391" s="186" t="s">
        <v>136</v>
      </c>
      <c r="E391" s="36"/>
      <c r="F391" s="187" t="s">
        <v>650</v>
      </c>
      <c r="G391" s="36"/>
      <c r="H391" s="36"/>
      <c r="I391" s="188"/>
      <c r="J391" s="36"/>
      <c r="K391" s="36"/>
      <c r="L391" s="39"/>
      <c r="M391" s="189"/>
      <c r="N391" s="190"/>
      <c r="O391" s="64"/>
      <c r="P391" s="64"/>
      <c r="Q391" s="64"/>
      <c r="R391" s="64"/>
      <c r="S391" s="64"/>
      <c r="T391" s="65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136</v>
      </c>
      <c r="AU391" s="17" t="s">
        <v>134</v>
      </c>
    </row>
    <row r="392" spans="1:65" s="2" customFormat="1" ht="11.25">
      <c r="A392" s="34"/>
      <c r="B392" s="35"/>
      <c r="C392" s="36"/>
      <c r="D392" s="191" t="s">
        <v>138</v>
      </c>
      <c r="E392" s="36"/>
      <c r="F392" s="192" t="s">
        <v>651</v>
      </c>
      <c r="G392" s="36"/>
      <c r="H392" s="36"/>
      <c r="I392" s="188"/>
      <c r="J392" s="36"/>
      <c r="K392" s="36"/>
      <c r="L392" s="39"/>
      <c r="M392" s="189"/>
      <c r="N392" s="190"/>
      <c r="O392" s="64"/>
      <c r="P392" s="64"/>
      <c r="Q392" s="64"/>
      <c r="R392" s="64"/>
      <c r="S392" s="64"/>
      <c r="T392" s="65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138</v>
      </c>
      <c r="AU392" s="17" t="s">
        <v>134</v>
      </c>
    </row>
    <row r="393" spans="1:65" s="2" customFormat="1" ht="19.5">
      <c r="A393" s="34"/>
      <c r="B393" s="35"/>
      <c r="C393" s="36"/>
      <c r="D393" s="186" t="s">
        <v>263</v>
      </c>
      <c r="E393" s="36"/>
      <c r="F393" s="204" t="s">
        <v>652</v>
      </c>
      <c r="G393" s="36"/>
      <c r="H393" s="36"/>
      <c r="I393" s="188"/>
      <c r="J393" s="36"/>
      <c r="K393" s="36"/>
      <c r="L393" s="39"/>
      <c r="M393" s="189"/>
      <c r="N393" s="190"/>
      <c r="O393" s="64"/>
      <c r="P393" s="64"/>
      <c r="Q393" s="64"/>
      <c r="R393" s="64"/>
      <c r="S393" s="64"/>
      <c r="T393" s="65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263</v>
      </c>
      <c r="AU393" s="17" t="s">
        <v>134</v>
      </c>
    </row>
    <row r="394" spans="1:65" s="2" customFormat="1" ht="16.5" customHeight="1">
      <c r="A394" s="34"/>
      <c r="B394" s="35"/>
      <c r="C394" s="216" t="s">
        <v>653</v>
      </c>
      <c r="D394" s="216" t="s">
        <v>318</v>
      </c>
      <c r="E394" s="217" t="s">
        <v>654</v>
      </c>
      <c r="F394" s="218" t="s">
        <v>655</v>
      </c>
      <c r="G394" s="219" t="s">
        <v>193</v>
      </c>
      <c r="H394" s="220">
        <v>7</v>
      </c>
      <c r="I394" s="221"/>
      <c r="J394" s="222">
        <f>ROUND(I394*H394,2)</f>
        <v>0</v>
      </c>
      <c r="K394" s="218" t="s">
        <v>132</v>
      </c>
      <c r="L394" s="223"/>
      <c r="M394" s="224" t="s">
        <v>21</v>
      </c>
      <c r="N394" s="225" t="s">
        <v>50</v>
      </c>
      <c r="O394" s="64"/>
      <c r="P394" s="182">
        <f>O394*H394</f>
        <v>0</v>
      </c>
      <c r="Q394" s="182">
        <v>5.0000000000000001E-4</v>
      </c>
      <c r="R394" s="182">
        <f>Q394*H394</f>
        <v>3.5000000000000001E-3</v>
      </c>
      <c r="S394" s="182">
        <v>0</v>
      </c>
      <c r="T394" s="183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84" t="s">
        <v>178</v>
      </c>
      <c r="AT394" s="184" t="s">
        <v>318</v>
      </c>
      <c r="AU394" s="184" t="s">
        <v>134</v>
      </c>
      <c r="AY394" s="17" t="s">
        <v>124</v>
      </c>
      <c r="BE394" s="185">
        <f>IF(N394="základní",J394,0)</f>
        <v>0</v>
      </c>
      <c r="BF394" s="185">
        <f>IF(N394="snížená",J394,0)</f>
        <v>0</v>
      </c>
      <c r="BG394" s="185">
        <f>IF(N394="zákl. přenesená",J394,0)</f>
        <v>0</v>
      </c>
      <c r="BH394" s="185">
        <f>IF(N394="sníž. přenesená",J394,0)</f>
        <v>0</v>
      </c>
      <c r="BI394" s="185">
        <f>IF(N394="nulová",J394,0)</f>
        <v>0</v>
      </c>
      <c r="BJ394" s="17" t="s">
        <v>87</v>
      </c>
      <c r="BK394" s="185">
        <f>ROUND(I394*H394,2)</f>
        <v>0</v>
      </c>
      <c r="BL394" s="17" t="s">
        <v>133</v>
      </c>
      <c r="BM394" s="184" t="s">
        <v>656</v>
      </c>
    </row>
    <row r="395" spans="1:65" s="2" customFormat="1" ht="11.25">
      <c r="A395" s="34"/>
      <c r="B395" s="35"/>
      <c r="C395" s="36"/>
      <c r="D395" s="186" t="s">
        <v>136</v>
      </c>
      <c r="E395" s="36"/>
      <c r="F395" s="187" t="s">
        <v>655</v>
      </c>
      <c r="G395" s="36"/>
      <c r="H395" s="36"/>
      <c r="I395" s="188"/>
      <c r="J395" s="36"/>
      <c r="K395" s="36"/>
      <c r="L395" s="39"/>
      <c r="M395" s="189"/>
      <c r="N395" s="190"/>
      <c r="O395" s="64"/>
      <c r="P395" s="64"/>
      <c r="Q395" s="64"/>
      <c r="R395" s="64"/>
      <c r="S395" s="64"/>
      <c r="T395" s="65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136</v>
      </c>
      <c r="AU395" s="17" t="s">
        <v>134</v>
      </c>
    </row>
    <row r="396" spans="1:65" s="2" customFormat="1" ht="11.25">
      <c r="A396" s="34"/>
      <c r="B396" s="35"/>
      <c r="C396" s="36"/>
      <c r="D396" s="191" t="s">
        <v>138</v>
      </c>
      <c r="E396" s="36"/>
      <c r="F396" s="192" t="s">
        <v>657</v>
      </c>
      <c r="G396" s="36"/>
      <c r="H396" s="36"/>
      <c r="I396" s="188"/>
      <c r="J396" s="36"/>
      <c r="K396" s="36"/>
      <c r="L396" s="39"/>
      <c r="M396" s="189"/>
      <c r="N396" s="190"/>
      <c r="O396" s="64"/>
      <c r="P396" s="64"/>
      <c r="Q396" s="64"/>
      <c r="R396" s="64"/>
      <c r="S396" s="64"/>
      <c r="T396" s="65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T396" s="17" t="s">
        <v>138</v>
      </c>
      <c r="AU396" s="17" t="s">
        <v>134</v>
      </c>
    </row>
    <row r="397" spans="1:65" s="2" customFormat="1" ht="16.5" customHeight="1">
      <c r="A397" s="34"/>
      <c r="B397" s="35"/>
      <c r="C397" s="216" t="s">
        <v>658</v>
      </c>
      <c r="D397" s="216" t="s">
        <v>318</v>
      </c>
      <c r="E397" s="217" t="s">
        <v>659</v>
      </c>
      <c r="F397" s="218" t="s">
        <v>660</v>
      </c>
      <c r="G397" s="219" t="s">
        <v>193</v>
      </c>
      <c r="H397" s="220">
        <v>2</v>
      </c>
      <c r="I397" s="221"/>
      <c r="J397" s="222">
        <f>ROUND(I397*H397,2)</f>
        <v>0</v>
      </c>
      <c r="K397" s="218" t="s">
        <v>132</v>
      </c>
      <c r="L397" s="223"/>
      <c r="M397" s="224" t="s">
        <v>21</v>
      </c>
      <c r="N397" s="225" t="s">
        <v>50</v>
      </c>
      <c r="O397" s="64"/>
      <c r="P397" s="182">
        <f>O397*H397</f>
        <v>0</v>
      </c>
      <c r="Q397" s="182">
        <v>6.4999999999999997E-4</v>
      </c>
      <c r="R397" s="182">
        <f>Q397*H397</f>
        <v>1.2999999999999999E-3</v>
      </c>
      <c r="S397" s="182">
        <v>0</v>
      </c>
      <c r="T397" s="183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84" t="s">
        <v>178</v>
      </c>
      <c r="AT397" s="184" t="s">
        <v>318</v>
      </c>
      <c r="AU397" s="184" t="s">
        <v>134</v>
      </c>
      <c r="AY397" s="17" t="s">
        <v>124</v>
      </c>
      <c r="BE397" s="185">
        <f>IF(N397="základní",J397,0)</f>
        <v>0</v>
      </c>
      <c r="BF397" s="185">
        <f>IF(N397="snížená",J397,0)</f>
        <v>0</v>
      </c>
      <c r="BG397" s="185">
        <f>IF(N397="zákl. přenesená",J397,0)</f>
        <v>0</v>
      </c>
      <c r="BH397" s="185">
        <f>IF(N397="sníž. přenesená",J397,0)</f>
        <v>0</v>
      </c>
      <c r="BI397" s="185">
        <f>IF(N397="nulová",J397,0)</f>
        <v>0</v>
      </c>
      <c r="BJ397" s="17" t="s">
        <v>87</v>
      </c>
      <c r="BK397" s="185">
        <f>ROUND(I397*H397,2)</f>
        <v>0</v>
      </c>
      <c r="BL397" s="17" t="s">
        <v>133</v>
      </c>
      <c r="BM397" s="184" t="s">
        <v>661</v>
      </c>
    </row>
    <row r="398" spans="1:65" s="2" customFormat="1" ht="11.25">
      <c r="A398" s="34"/>
      <c r="B398" s="35"/>
      <c r="C398" s="36"/>
      <c r="D398" s="186" t="s">
        <v>136</v>
      </c>
      <c r="E398" s="36"/>
      <c r="F398" s="187" t="s">
        <v>660</v>
      </c>
      <c r="G398" s="36"/>
      <c r="H398" s="36"/>
      <c r="I398" s="188"/>
      <c r="J398" s="36"/>
      <c r="K398" s="36"/>
      <c r="L398" s="39"/>
      <c r="M398" s="189"/>
      <c r="N398" s="190"/>
      <c r="O398" s="64"/>
      <c r="P398" s="64"/>
      <c r="Q398" s="64"/>
      <c r="R398" s="64"/>
      <c r="S398" s="64"/>
      <c r="T398" s="65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136</v>
      </c>
      <c r="AU398" s="17" t="s">
        <v>134</v>
      </c>
    </row>
    <row r="399" spans="1:65" s="2" customFormat="1" ht="11.25">
      <c r="A399" s="34"/>
      <c r="B399" s="35"/>
      <c r="C399" s="36"/>
      <c r="D399" s="191" t="s">
        <v>138</v>
      </c>
      <c r="E399" s="36"/>
      <c r="F399" s="192" t="s">
        <v>662</v>
      </c>
      <c r="G399" s="36"/>
      <c r="H399" s="36"/>
      <c r="I399" s="188"/>
      <c r="J399" s="36"/>
      <c r="K399" s="36"/>
      <c r="L399" s="39"/>
      <c r="M399" s="189"/>
      <c r="N399" s="190"/>
      <c r="O399" s="64"/>
      <c r="P399" s="64"/>
      <c r="Q399" s="64"/>
      <c r="R399" s="64"/>
      <c r="S399" s="64"/>
      <c r="T399" s="65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T399" s="17" t="s">
        <v>138</v>
      </c>
      <c r="AU399" s="17" t="s">
        <v>134</v>
      </c>
    </row>
    <row r="400" spans="1:65" s="2" customFormat="1" ht="19.5">
      <c r="A400" s="34"/>
      <c r="B400" s="35"/>
      <c r="C400" s="36"/>
      <c r="D400" s="186" t="s">
        <v>263</v>
      </c>
      <c r="E400" s="36"/>
      <c r="F400" s="204" t="s">
        <v>652</v>
      </c>
      <c r="G400" s="36"/>
      <c r="H400" s="36"/>
      <c r="I400" s="188"/>
      <c r="J400" s="36"/>
      <c r="K400" s="36"/>
      <c r="L400" s="39"/>
      <c r="M400" s="189"/>
      <c r="N400" s="190"/>
      <c r="O400" s="64"/>
      <c r="P400" s="64"/>
      <c r="Q400" s="64"/>
      <c r="R400" s="64"/>
      <c r="S400" s="64"/>
      <c r="T400" s="65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7" t="s">
        <v>263</v>
      </c>
      <c r="AU400" s="17" t="s">
        <v>134</v>
      </c>
    </row>
    <row r="401" spans="1:65" s="2" customFormat="1" ht="16.5" customHeight="1">
      <c r="A401" s="34"/>
      <c r="B401" s="35"/>
      <c r="C401" s="216" t="s">
        <v>663</v>
      </c>
      <c r="D401" s="216" t="s">
        <v>318</v>
      </c>
      <c r="E401" s="217" t="s">
        <v>664</v>
      </c>
      <c r="F401" s="218" t="s">
        <v>665</v>
      </c>
      <c r="G401" s="219" t="s">
        <v>193</v>
      </c>
      <c r="H401" s="220">
        <v>2</v>
      </c>
      <c r="I401" s="221"/>
      <c r="J401" s="222">
        <f>ROUND(I401*H401,2)</f>
        <v>0</v>
      </c>
      <c r="K401" s="218" t="s">
        <v>132</v>
      </c>
      <c r="L401" s="223"/>
      <c r="M401" s="224" t="s">
        <v>21</v>
      </c>
      <c r="N401" s="225" t="s">
        <v>50</v>
      </c>
      <c r="O401" s="64"/>
      <c r="P401" s="182">
        <f>O401*H401</f>
        <v>0</v>
      </c>
      <c r="Q401" s="182">
        <v>4.6000000000000001E-4</v>
      </c>
      <c r="R401" s="182">
        <f>Q401*H401</f>
        <v>9.2000000000000003E-4</v>
      </c>
      <c r="S401" s="182">
        <v>0</v>
      </c>
      <c r="T401" s="183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84" t="s">
        <v>178</v>
      </c>
      <c r="AT401" s="184" t="s">
        <v>318</v>
      </c>
      <c r="AU401" s="184" t="s">
        <v>134</v>
      </c>
      <c r="AY401" s="17" t="s">
        <v>124</v>
      </c>
      <c r="BE401" s="185">
        <f>IF(N401="základní",J401,0)</f>
        <v>0</v>
      </c>
      <c r="BF401" s="185">
        <f>IF(N401="snížená",J401,0)</f>
        <v>0</v>
      </c>
      <c r="BG401" s="185">
        <f>IF(N401="zákl. přenesená",J401,0)</f>
        <v>0</v>
      </c>
      <c r="BH401" s="185">
        <f>IF(N401="sníž. přenesená",J401,0)</f>
        <v>0</v>
      </c>
      <c r="BI401" s="185">
        <f>IF(N401="nulová",J401,0)</f>
        <v>0</v>
      </c>
      <c r="BJ401" s="17" t="s">
        <v>87</v>
      </c>
      <c r="BK401" s="185">
        <f>ROUND(I401*H401,2)</f>
        <v>0</v>
      </c>
      <c r="BL401" s="17" t="s">
        <v>133</v>
      </c>
      <c r="BM401" s="184" t="s">
        <v>666</v>
      </c>
    </row>
    <row r="402" spans="1:65" s="2" customFormat="1" ht="11.25">
      <c r="A402" s="34"/>
      <c r="B402" s="35"/>
      <c r="C402" s="36"/>
      <c r="D402" s="186" t="s">
        <v>136</v>
      </c>
      <c r="E402" s="36"/>
      <c r="F402" s="187" t="s">
        <v>665</v>
      </c>
      <c r="G402" s="36"/>
      <c r="H402" s="36"/>
      <c r="I402" s="188"/>
      <c r="J402" s="36"/>
      <c r="K402" s="36"/>
      <c r="L402" s="39"/>
      <c r="M402" s="189"/>
      <c r="N402" s="190"/>
      <c r="O402" s="64"/>
      <c r="P402" s="64"/>
      <c r="Q402" s="64"/>
      <c r="R402" s="64"/>
      <c r="S402" s="64"/>
      <c r="T402" s="65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7" t="s">
        <v>136</v>
      </c>
      <c r="AU402" s="17" t="s">
        <v>134</v>
      </c>
    </row>
    <row r="403" spans="1:65" s="2" customFormat="1" ht="11.25">
      <c r="A403" s="34"/>
      <c r="B403" s="35"/>
      <c r="C403" s="36"/>
      <c r="D403" s="191" t="s">
        <v>138</v>
      </c>
      <c r="E403" s="36"/>
      <c r="F403" s="192" t="s">
        <v>667</v>
      </c>
      <c r="G403" s="36"/>
      <c r="H403" s="36"/>
      <c r="I403" s="188"/>
      <c r="J403" s="36"/>
      <c r="K403" s="36"/>
      <c r="L403" s="39"/>
      <c r="M403" s="189"/>
      <c r="N403" s="190"/>
      <c r="O403" s="64"/>
      <c r="P403" s="64"/>
      <c r="Q403" s="64"/>
      <c r="R403" s="64"/>
      <c r="S403" s="64"/>
      <c r="T403" s="65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138</v>
      </c>
      <c r="AU403" s="17" t="s">
        <v>134</v>
      </c>
    </row>
    <row r="404" spans="1:65" s="2" customFormat="1" ht="19.5">
      <c r="A404" s="34"/>
      <c r="B404" s="35"/>
      <c r="C404" s="36"/>
      <c r="D404" s="186" t="s">
        <v>263</v>
      </c>
      <c r="E404" s="36"/>
      <c r="F404" s="204" t="s">
        <v>652</v>
      </c>
      <c r="G404" s="36"/>
      <c r="H404" s="36"/>
      <c r="I404" s="188"/>
      <c r="J404" s="36"/>
      <c r="K404" s="36"/>
      <c r="L404" s="39"/>
      <c r="M404" s="189"/>
      <c r="N404" s="190"/>
      <c r="O404" s="64"/>
      <c r="P404" s="64"/>
      <c r="Q404" s="64"/>
      <c r="R404" s="64"/>
      <c r="S404" s="64"/>
      <c r="T404" s="65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7" t="s">
        <v>263</v>
      </c>
      <c r="AU404" s="17" t="s">
        <v>134</v>
      </c>
    </row>
    <row r="405" spans="1:65" s="2" customFormat="1" ht="16.5" customHeight="1">
      <c r="A405" s="34"/>
      <c r="B405" s="35"/>
      <c r="C405" s="173" t="s">
        <v>539</v>
      </c>
      <c r="D405" s="173" t="s">
        <v>128</v>
      </c>
      <c r="E405" s="174" t="s">
        <v>668</v>
      </c>
      <c r="F405" s="175" t="s">
        <v>669</v>
      </c>
      <c r="G405" s="176" t="s">
        <v>131</v>
      </c>
      <c r="H405" s="177">
        <v>422</v>
      </c>
      <c r="I405" s="178"/>
      <c r="J405" s="179">
        <f>ROUND(I405*H405,2)</f>
        <v>0</v>
      </c>
      <c r="K405" s="175" t="s">
        <v>132</v>
      </c>
      <c r="L405" s="39"/>
      <c r="M405" s="180" t="s">
        <v>21</v>
      </c>
      <c r="N405" s="181" t="s">
        <v>50</v>
      </c>
      <c r="O405" s="64"/>
      <c r="P405" s="182">
        <f>O405*H405</f>
        <v>0</v>
      </c>
      <c r="Q405" s="182">
        <v>0.15539952000000001</v>
      </c>
      <c r="R405" s="182">
        <f>Q405*H405</f>
        <v>65.57859744000001</v>
      </c>
      <c r="S405" s="182">
        <v>0</v>
      </c>
      <c r="T405" s="183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184" t="s">
        <v>133</v>
      </c>
      <c r="AT405" s="184" t="s">
        <v>128</v>
      </c>
      <c r="AU405" s="184" t="s">
        <v>134</v>
      </c>
      <c r="AY405" s="17" t="s">
        <v>124</v>
      </c>
      <c r="BE405" s="185">
        <f>IF(N405="základní",J405,0)</f>
        <v>0</v>
      </c>
      <c r="BF405" s="185">
        <f>IF(N405="snížená",J405,0)</f>
        <v>0</v>
      </c>
      <c r="BG405" s="185">
        <f>IF(N405="zákl. přenesená",J405,0)</f>
        <v>0</v>
      </c>
      <c r="BH405" s="185">
        <f>IF(N405="sníž. přenesená",J405,0)</f>
        <v>0</v>
      </c>
      <c r="BI405" s="185">
        <f>IF(N405="nulová",J405,0)</f>
        <v>0</v>
      </c>
      <c r="BJ405" s="17" t="s">
        <v>87</v>
      </c>
      <c r="BK405" s="185">
        <f>ROUND(I405*H405,2)</f>
        <v>0</v>
      </c>
      <c r="BL405" s="17" t="s">
        <v>133</v>
      </c>
      <c r="BM405" s="184" t="s">
        <v>670</v>
      </c>
    </row>
    <row r="406" spans="1:65" s="2" customFormat="1" ht="19.5">
      <c r="A406" s="34"/>
      <c r="B406" s="35"/>
      <c r="C406" s="36"/>
      <c r="D406" s="186" t="s">
        <v>136</v>
      </c>
      <c r="E406" s="36"/>
      <c r="F406" s="187" t="s">
        <v>671</v>
      </c>
      <c r="G406" s="36"/>
      <c r="H406" s="36"/>
      <c r="I406" s="188"/>
      <c r="J406" s="36"/>
      <c r="K406" s="36"/>
      <c r="L406" s="39"/>
      <c r="M406" s="189"/>
      <c r="N406" s="190"/>
      <c r="O406" s="64"/>
      <c r="P406" s="64"/>
      <c r="Q406" s="64"/>
      <c r="R406" s="64"/>
      <c r="S406" s="64"/>
      <c r="T406" s="65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T406" s="17" t="s">
        <v>136</v>
      </c>
      <c r="AU406" s="17" t="s">
        <v>134</v>
      </c>
    </row>
    <row r="407" spans="1:65" s="2" customFormat="1" ht="11.25">
      <c r="A407" s="34"/>
      <c r="B407" s="35"/>
      <c r="C407" s="36"/>
      <c r="D407" s="191" t="s">
        <v>138</v>
      </c>
      <c r="E407" s="36"/>
      <c r="F407" s="192" t="s">
        <v>672</v>
      </c>
      <c r="G407" s="36"/>
      <c r="H407" s="36"/>
      <c r="I407" s="188"/>
      <c r="J407" s="36"/>
      <c r="K407" s="36"/>
      <c r="L407" s="39"/>
      <c r="M407" s="189"/>
      <c r="N407" s="190"/>
      <c r="O407" s="64"/>
      <c r="P407" s="64"/>
      <c r="Q407" s="64"/>
      <c r="R407" s="64"/>
      <c r="S407" s="64"/>
      <c r="T407" s="65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7" t="s">
        <v>138</v>
      </c>
      <c r="AU407" s="17" t="s">
        <v>134</v>
      </c>
    </row>
    <row r="408" spans="1:65" s="13" customFormat="1" ht="11.25">
      <c r="B408" s="193"/>
      <c r="C408" s="194"/>
      <c r="D408" s="186" t="s">
        <v>146</v>
      </c>
      <c r="E408" s="195" t="s">
        <v>21</v>
      </c>
      <c r="F408" s="196" t="s">
        <v>673</v>
      </c>
      <c r="G408" s="194"/>
      <c r="H408" s="197">
        <v>422</v>
      </c>
      <c r="I408" s="198"/>
      <c r="J408" s="194"/>
      <c r="K408" s="194"/>
      <c r="L408" s="199"/>
      <c r="M408" s="200"/>
      <c r="N408" s="201"/>
      <c r="O408" s="201"/>
      <c r="P408" s="201"/>
      <c r="Q408" s="201"/>
      <c r="R408" s="201"/>
      <c r="S408" s="201"/>
      <c r="T408" s="202"/>
      <c r="AT408" s="203" t="s">
        <v>146</v>
      </c>
      <c r="AU408" s="203" t="s">
        <v>134</v>
      </c>
      <c r="AV408" s="13" t="s">
        <v>89</v>
      </c>
      <c r="AW408" s="13" t="s">
        <v>38</v>
      </c>
      <c r="AX408" s="13" t="s">
        <v>87</v>
      </c>
      <c r="AY408" s="203" t="s">
        <v>124</v>
      </c>
    </row>
    <row r="409" spans="1:65" s="2" customFormat="1" ht="16.5" customHeight="1">
      <c r="A409" s="34"/>
      <c r="B409" s="35"/>
      <c r="C409" s="216" t="s">
        <v>674</v>
      </c>
      <c r="D409" s="216" t="s">
        <v>318</v>
      </c>
      <c r="E409" s="217" t="s">
        <v>675</v>
      </c>
      <c r="F409" s="218" t="s">
        <v>676</v>
      </c>
      <c r="G409" s="219" t="s">
        <v>131</v>
      </c>
      <c r="H409" s="220">
        <v>421</v>
      </c>
      <c r="I409" s="221"/>
      <c r="J409" s="222">
        <f>ROUND(I409*H409,2)</f>
        <v>0</v>
      </c>
      <c r="K409" s="218" t="s">
        <v>132</v>
      </c>
      <c r="L409" s="223"/>
      <c r="M409" s="224" t="s">
        <v>21</v>
      </c>
      <c r="N409" s="225" t="s">
        <v>50</v>
      </c>
      <c r="O409" s="64"/>
      <c r="P409" s="182">
        <f>O409*H409</f>
        <v>0</v>
      </c>
      <c r="Q409" s="182">
        <v>0.08</v>
      </c>
      <c r="R409" s="182">
        <f>Q409*H409</f>
        <v>33.68</v>
      </c>
      <c r="S409" s="182">
        <v>0</v>
      </c>
      <c r="T409" s="183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84" t="s">
        <v>178</v>
      </c>
      <c r="AT409" s="184" t="s">
        <v>318</v>
      </c>
      <c r="AU409" s="184" t="s">
        <v>134</v>
      </c>
      <c r="AY409" s="17" t="s">
        <v>124</v>
      </c>
      <c r="BE409" s="185">
        <f>IF(N409="základní",J409,0)</f>
        <v>0</v>
      </c>
      <c r="BF409" s="185">
        <f>IF(N409="snížená",J409,0)</f>
        <v>0</v>
      </c>
      <c r="BG409" s="185">
        <f>IF(N409="zákl. přenesená",J409,0)</f>
        <v>0</v>
      </c>
      <c r="BH409" s="185">
        <f>IF(N409="sníž. přenesená",J409,0)</f>
        <v>0</v>
      </c>
      <c r="BI409" s="185">
        <f>IF(N409="nulová",J409,0)</f>
        <v>0</v>
      </c>
      <c r="BJ409" s="17" t="s">
        <v>87</v>
      </c>
      <c r="BK409" s="185">
        <f>ROUND(I409*H409,2)</f>
        <v>0</v>
      </c>
      <c r="BL409" s="17" t="s">
        <v>133</v>
      </c>
      <c r="BM409" s="184" t="s">
        <v>677</v>
      </c>
    </row>
    <row r="410" spans="1:65" s="2" customFormat="1" ht="11.25">
      <c r="A410" s="34"/>
      <c r="B410" s="35"/>
      <c r="C410" s="36"/>
      <c r="D410" s="186" t="s">
        <v>136</v>
      </c>
      <c r="E410" s="36"/>
      <c r="F410" s="187" t="s">
        <v>676</v>
      </c>
      <c r="G410" s="36"/>
      <c r="H410" s="36"/>
      <c r="I410" s="188"/>
      <c r="J410" s="36"/>
      <c r="K410" s="36"/>
      <c r="L410" s="39"/>
      <c r="M410" s="189"/>
      <c r="N410" s="190"/>
      <c r="O410" s="64"/>
      <c r="P410" s="64"/>
      <c r="Q410" s="64"/>
      <c r="R410" s="64"/>
      <c r="S410" s="64"/>
      <c r="T410" s="65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136</v>
      </c>
      <c r="AU410" s="17" t="s">
        <v>134</v>
      </c>
    </row>
    <row r="411" spans="1:65" s="2" customFormat="1" ht="11.25">
      <c r="A411" s="34"/>
      <c r="B411" s="35"/>
      <c r="C411" s="36"/>
      <c r="D411" s="191" t="s">
        <v>138</v>
      </c>
      <c r="E411" s="36"/>
      <c r="F411" s="192" t="s">
        <v>678</v>
      </c>
      <c r="G411" s="36"/>
      <c r="H411" s="36"/>
      <c r="I411" s="188"/>
      <c r="J411" s="36"/>
      <c r="K411" s="36"/>
      <c r="L411" s="39"/>
      <c r="M411" s="189"/>
      <c r="N411" s="190"/>
      <c r="O411" s="64"/>
      <c r="P411" s="64"/>
      <c r="Q411" s="64"/>
      <c r="R411" s="64"/>
      <c r="S411" s="64"/>
      <c r="T411" s="65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T411" s="17" t="s">
        <v>138</v>
      </c>
      <c r="AU411" s="17" t="s">
        <v>134</v>
      </c>
    </row>
    <row r="412" spans="1:65" s="2" customFormat="1" ht="16.5" customHeight="1">
      <c r="A412" s="34"/>
      <c r="B412" s="35"/>
      <c r="C412" s="216" t="s">
        <v>679</v>
      </c>
      <c r="D412" s="216" t="s">
        <v>318</v>
      </c>
      <c r="E412" s="217" t="s">
        <v>680</v>
      </c>
      <c r="F412" s="218" t="s">
        <v>681</v>
      </c>
      <c r="G412" s="219" t="s">
        <v>193</v>
      </c>
      <c r="H412" s="220">
        <v>10</v>
      </c>
      <c r="I412" s="221"/>
      <c r="J412" s="222">
        <f>ROUND(I412*H412,2)</f>
        <v>0</v>
      </c>
      <c r="K412" s="218" t="s">
        <v>21</v>
      </c>
      <c r="L412" s="223"/>
      <c r="M412" s="224" t="s">
        <v>21</v>
      </c>
      <c r="N412" s="225" t="s">
        <v>50</v>
      </c>
      <c r="O412" s="64"/>
      <c r="P412" s="182">
        <f>O412*H412</f>
        <v>0</v>
      </c>
      <c r="Q412" s="182">
        <v>5.5E-2</v>
      </c>
      <c r="R412" s="182">
        <f>Q412*H412</f>
        <v>0.55000000000000004</v>
      </c>
      <c r="S412" s="182">
        <v>0</v>
      </c>
      <c r="T412" s="183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84" t="s">
        <v>178</v>
      </c>
      <c r="AT412" s="184" t="s">
        <v>318</v>
      </c>
      <c r="AU412" s="184" t="s">
        <v>134</v>
      </c>
      <c r="AY412" s="17" t="s">
        <v>124</v>
      </c>
      <c r="BE412" s="185">
        <f>IF(N412="základní",J412,0)</f>
        <v>0</v>
      </c>
      <c r="BF412" s="185">
        <f>IF(N412="snížená",J412,0)</f>
        <v>0</v>
      </c>
      <c r="BG412" s="185">
        <f>IF(N412="zákl. přenesená",J412,0)</f>
        <v>0</v>
      </c>
      <c r="BH412" s="185">
        <f>IF(N412="sníž. přenesená",J412,0)</f>
        <v>0</v>
      </c>
      <c r="BI412" s="185">
        <f>IF(N412="nulová",J412,0)</f>
        <v>0</v>
      </c>
      <c r="BJ412" s="17" t="s">
        <v>87</v>
      </c>
      <c r="BK412" s="185">
        <f>ROUND(I412*H412,2)</f>
        <v>0</v>
      </c>
      <c r="BL412" s="17" t="s">
        <v>133</v>
      </c>
      <c r="BM412" s="184" t="s">
        <v>682</v>
      </c>
    </row>
    <row r="413" spans="1:65" s="2" customFormat="1" ht="11.25">
      <c r="A413" s="34"/>
      <c r="B413" s="35"/>
      <c r="C413" s="36"/>
      <c r="D413" s="186" t="s">
        <v>136</v>
      </c>
      <c r="E413" s="36"/>
      <c r="F413" s="187" t="s">
        <v>681</v>
      </c>
      <c r="G413" s="36"/>
      <c r="H413" s="36"/>
      <c r="I413" s="188"/>
      <c r="J413" s="36"/>
      <c r="K413" s="36"/>
      <c r="L413" s="39"/>
      <c r="M413" s="189"/>
      <c r="N413" s="190"/>
      <c r="O413" s="64"/>
      <c r="P413" s="64"/>
      <c r="Q413" s="64"/>
      <c r="R413" s="64"/>
      <c r="S413" s="64"/>
      <c r="T413" s="65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136</v>
      </c>
      <c r="AU413" s="17" t="s">
        <v>134</v>
      </c>
    </row>
    <row r="414" spans="1:65" s="2" customFormat="1" ht="16.5" customHeight="1">
      <c r="A414" s="34"/>
      <c r="B414" s="35"/>
      <c r="C414" s="173" t="s">
        <v>683</v>
      </c>
      <c r="D414" s="173" t="s">
        <v>128</v>
      </c>
      <c r="E414" s="174" t="s">
        <v>684</v>
      </c>
      <c r="F414" s="175" t="s">
        <v>685</v>
      </c>
      <c r="G414" s="176" t="s">
        <v>131</v>
      </c>
      <c r="H414" s="177">
        <v>456</v>
      </c>
      <c r="I414" s="178"/>
      <c r="J414" s="179">
        <f>ROUND(I414*H414,2)</f>
        <v>0</v>
      </c>
      <c r="K414" s="175" t="s">
        <v>132</v>
      </c>
      <c r="L414" s="39"/>
      <c r="M414" s="180" t="s">
        <v>21</v>
      </c>
      <c r="N414" s="181" t="s">
        <v>50</v>
      </c>
      <c r="O414" s="64"/>
      <c r="P414" s="182">
        <f>O414*H414</f>
        <v>0</v>
      </c>
      <c r="Q414" s="182">
        <v>8.9779999999999999E-2</v>
      </c>
      <c r="R414" s="182">
        <f>Q414*H414</f>
        <v>40.939680000000003</v>
      </c>
      <c r="S414" s="182">
        <v>0</v>
      </c>
      <c r="T414" s="183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84" t="s">
        <v>133</v>
      </c>
      <c r="AT414" s="184" t="s">
        <v>128</v>
      </c>
      <c r="AU414" s="184" t="s">
        <v>134</v>
      </c>
      <c r="AY414" s="17" t="s">
        <v>124</v>
      </c>
      <c r="BE414" s="185">
        <f>IF(N414="základní",J414,0)</f>
        <v>0</v>
      </c>
      <c r="BF414" s="185">
        <f>IF(N414="snížená",J414,0)</f>
        <v>0</v>
      </c>
      <c r="BG414" s="185">
        <f>IF(N414="zákl. přenesená",J414,0)</f>
        <v>0</v>
      </c>
      <c r="BH414" s="185">
        <f>IF(N414="sníž. přenesená",J414,0)</f>
        <v>0</v>
      </c>
      <c r="BI414" s="185">
        <f>IF(N414="nulová",J414,0)</f>
        <v>0</v>
      </c>
      <c r="BJ414" s="17" t="s">
        <v>87</v>
      </c>
      <c r="BK414" s="185">
        <f>ROUND(I414*H414,2)</f>
        <v>0</v>
      </c>
      <c r="BL414" s="17" t="s">
        <v>133</v>
      </c>
      <c r="BM414" s="184" t="s">
        <v>686</v>
      </c>
    </row>
    <row r="415" spans="1:65" s="2" customFormat="1" ht="19.5">
      <c r="A415" s="34"/>
      <c r="B415" s="35"/>
      <c r="C415" s="36"/>
      <c r="D415" s="186" t="s">
        <v>136</v>
      </c>
      <c r="E415" s="36"/>
      <c r="F415" s="187" t="s">
        <v>687</v>
      </c>
      <c r="G415" s="36"/>
      <c r="H415" s="36"/>
      <c r="I415" s="188"/>
      <c r="J415" s="36"/>
      <c r="K415" s="36"/>
      <c r="L415" s="39"/>
      <c r="M415" s="189"/>
      <c r="N415" s="190"/>
      <c r="O415" s="64"/>
      <c r="P415" s="64"/>
      <c r="Q415" s="64"/>
      <c r="R415" s="64"/>
      <c r="S415" s="64"/>
      <c r="T415" s="65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T415" s="17" t="s">
        <v>136</v>
      </c>
      <c r="AU415" s="17" t="s">
        <v>134</v>
      </c>
    </row>
    <row r="416" spans="1:65" s="2" customFormat="1" ht="11.25">
      <c r="A416" s="34"/>
      <c r="B416" s="35"/>
      <c r="C416" s="36"/>
      <c r="D416" s="191" t="s">
        <v>138</v>
      </c>
      <c r="E416" s="36"/>
      <c r="F416" s="192" t="s">
        <v>688</v>
      </c>
      <c r="G416" s="36"/>
      <c r="H416" s="36"/>
      <c r="I416" s="188"/>
      <c r="J416" s="36"/>
      <c r="K416" s="36"/>
      <c r="L416" s="39"/>
      <c r="M416" s="189"/>
      <c r="N416" s="190"/>
      <c r="O416" s="64"/>
      <c r="P416" s="64"/>
      <c r="Q416" s="64"/>
      <c r="R416" s="64"/>
      <c r="S416" s="64"/>
      <c r="T416" s="65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7" t="s">
        <v>138</v>
      </c>
      <c r="AU416" s="17" t="s">
        <v>134</v>
      </c>
    </row>
    <row r="417" spans="1:65" s="13" customFormat="1" ht="11.25">
      <c r="B417" s="193"/>
      <c r="C417" s="194"/>
      <c r="D417" s="186" t="s">
        <v>146</v>
      </c>
      <c r="E417" s="195" t="s">
        <v>21</v>
      </c>
      <c r="F417" s="196" t="s">
        <v>689</v>
      </c>
      <c r="G417" s="194"/>
      <c r="H417" s="197">
        <v>456</v>
      </c>
      <c r="I417" s="198"/>
      <c r="J417" s="194"/>
      <c r="K417" s="194"/>
      <c r="L417" s="199"/>
      <c r="M417" s="200"/>
      <c r="N417" s="201"/>
      <c r="O417" s="201"/>
      <c r="P417" s="201"/>
      <c r="Q417" s="201"/>
      <c r="R417" s="201"/>
      <c r="S417" s="201"/>
      <c r="T417" s="202"/>
      <c r="AT417" s="203" t="s">
        <v>146</v>
      </c>
      <c r="AU417" s="203" t="s">
        <v>134</v>
      </c>
      <c r="AV417" s="13" t="s">
        <v>89</v>
      </c>
      <c r="AW417" s="13" t="s">
        <v>38</v>
      </c>
      <c r="AX417" s="13" t="s">
        <v>87</v>
      </c>
      <c r="AY417" s="203" t="s">
        <v>124</v>
      </c>
    </row>
    <row r="418" spans="1:65" s="2" customFormat="1" ht="16.5" customHeight="1">
      <c r="A418" s="34"/>
      <c r="B418" s="35"/>
      <c r="C418" s="216" t="s">
        <v>690</v>
      </c>
      <c r="D418" s="216" t="s">
        <v>318</v>
      </c>
      <c r="E418" s="217" t="s">
        <v>691</v>
      </c>
      <c r="F418" s="218" t="s">
        <v>692</v>
      </c>
      <c r="G418" s="219" t="s">
        <v>142</v>
      </c>
      <c r="H418" s="220">
        <v>46</v>
      </c>
      <c r="I418" s="221"/>
      <c r="J418" s="222">
        <f>ROUND(I418*H418,2)</f>
        <v>0</v>
      </c>
      <c r="K418" s="218" t="s">
        <v>132</v>
      </c>
      <c r="L418" s="223"/>
      <c r="M418" s="224" t="s">
        <v>21</v>
      </c>
      <c r="N418" s="225" t="s">
        <v>50</v>
      </c>
      <c r="O418" s="64"/>
      <c r="P418" s="182">
        <f>O418*H418</f>
        <v>0</v>
      </c>
      <c r="Q418" s="182">
        <v>0.222</v>
      </c>
      <c r="R418" s="182">
        <f>Q418*H418</f>
        <v>10.212</v>
      </c>
      <c r="S418" s="182">
        <v>0</v>
      </c>
      <c r="T418" s="183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84" t="s">
        <v>178</v>
      </c>
      <c r="AT418" s="184" t="s">
        <v>318</v>
      </c>
      <c r="AU418" s="184" t="s">
        <v>134</v>
      </c>
      <c r="AY418" s="17" t="s">
        <v>124</v>
      </c>
      <c r="BE418" s="185">
        <f>IF(N418="základní",J418,0)</f>
        <v>0</v>
      </c>
      <c r="BF418" s="185">
        <f>IF(N418="snížená",J418,0)</f>
        <v>0</v>
      </c>
      <c r="BG418" s="185">
        <f>IF(N418="zákl. přenesená",J418,0)</f>
        <v>0</v>
      </c>
      <c r="BH418" s="185">
        <f>IF(N418="sníž. přenesená",J418,0)</f>
        <v>0</v>
      </c>
      <c r="BI418" s="185">
        <f>IF(N418="nulová",J418,0)</f>
        <v>0</v>
      </c>
      <c r="BJ418" s="17" t="s">
        <v>87</v>
      </c>
      <c r="BK418" s="185">
        <f>ROUND(I418*H418,2)</f>
        <v>0</v>
      </c>
      <c r="BL418" s="17" t="s">
        <v>133</v>
      </c>
      <c r="BM418" s="184" t="s">
        <v>693</v>
      </c>
    </row>
    <row r="419" spans="1:65" s="2" customFormat="1" ht="11.25">
      <c r="A419" s="34"/>
      <c r="B419" s="35"/>
      <c r="C419" s="36"/>
      <c r="D419" s="186" t="s">
        <v>136</v>
      </c>
      <c r="E419" s="36"/>
      <c r="F419" s="187" t="s">
        <v>692</v>
      </c>
      <c r="G419" s="36"/>
      <c r="H419" s="36"/>
      <c r="I419" s="188"/>
      <c r="J419" s="36"/>
      <c r="K419" s="36"/>
      <c r="L419" s="39"/>
      <c r="M419" s="189"/>
      <c r="N419" s="190"/>
      <c r="O419" s="64"/>
      <c r="P419" s="64"/>
      <c r="Q419" s="64"/>
      <c r="R419" s="64"/>
      <c r="S419" s="64"/>
      <c r="T419" s="65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T419" s="17" t="s">
        <v>136</v>
      </c>
      <c r="AU419" s="17" t="s">
        <v>134</v>
      </c>
    </row>
    <row r="420" spans="1:65" s="2" customFormat="1" ht="11.25">
      <c r="A420" s="34"/>
      <c r="B420" s="35"/>
      <c r="C420" s="36"/>
      <c r="D420" s="191" t="s">
        <v>138</v>
      </c>
      <c r="E420" s="36"/>
      <c r="F420" s="192" t="s">
        <v>694</v>
      </c>
      <c r="G420" s="36"/>
      <c r="H420" s="36"/>
      <c r="I420" s="188"/>
      <c r="J420" s="36"/>
      <c r="K420" s="36"/>
      <c r="L420" s="39"/>
      <c r="M420" s="189"/>
      <c r="N420" s="190"/>
      <c r="O420" s="64"/>
      <c r="P420" s="64"/>
      <c r="Q420" s="64"/>
      <c r="R420" s="64"/>
      <c r="S420" s="64"/>
      <c r="T420" s="65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T420" s="17" t="s">
        <v>138</v>
      </c>
      <c r="AU420" s="17" t="s">
        <v>134</v>
      </c>
    </row>
    <row r="421" spans="1:65" s="2" customFormat="1" ht="16.5" customHeight="1">
      <c r="A421" s="34"/>
      <c r="B421" s="35"/>
      <c r="C421" s="173" t="s">
        <v>695</v>
      </c>
      <c r="D421" s="173" t="s">
        <v>128</v>
      </c>
      <c r="E421" s="174" t="s">
        <v>696</v>
      </c>
      <c r="F421" s="175" t="s">
        <v>697</v>
      </c>
      <c r="G421" s="176" t="s">
        <v>131</v>
      </c>
      <c r="H421" s="177">
        <v>803</v>
      </c>
      <c r="I421" s="178"/>
      <c r="J421" s="179">
        <f>ROUND(I421*H421,2)</f>
        <v>0</v>
      </c>
      <c r="K421" s="175" t="s">
        <v>132</v>
      </c>
      <c r="L421" s="39"/>
      <c r="M421" s="180" t="s">
        <v>21</v>
      </c>
      <c r="N421" s="181" t="s">
        <v>50</v>
      </c>
      <c r="O421" s="64"/>
      <c r="P421" s="182">
        <f>O421*H421</f>
        <v>0</v>
      </c>
      <c r="Q421" s="182">
        <v>0.12095</v>
      </c>
      <c r="R421" s="182">
        <f>Q421*H421</f>
        <v>97.12285</v>
      </c>
      <c r="S421" s="182">
        <v>0</v>
      </c>
      <c r="T421" s="183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84" t="s">
        <v>133</v>
      </c>
      <c r="AT421" s="184" t="s">
        <v>128</v>
      </c>
      <c r="AU421" s="184" t="s">
        <v>134</v>
      </c>
      <c r="AY421" s="17" t="s">
        <v>124</v>
      </c>
      <c r="BE421" s="185">
        <f>IF(N421="základní",J421,0)</f>
        <v>0</v>
      </c>
      <c r="BF421" s="185">
        <f>IF(N421="snížená",J421,0)</f>
        <v>0</v>
      </c>
      <c r="BG421" s="185">
        <f>IF(N421="zákl. přenesená",J421,0)</f>
        <v>0</v>
      </c>
      <c r="BH421" s="185">
        <f>IF(N421="sníž. přenesená",J421,0)</f>
        <v>0</v>
      </c>
      <c r="BI421" s="185">
        <f>IF(N421="nulová",J421,0)</f>
        <v>0</v>
      </c>
      <c r="BJ421" s="17" t="s">
        <v>87</v>
      </c>
      <c r="BK421" s="185">
        <f>ROUND(I421*H421,2)</f>
        <v>0</v>
      </c>
      <c r="BL421" s="17" t="s">
        <v>133</v>
      </c>
      <c r="BM421" s="184" t="s">
        <v>698</v>
      </c>
    </row>
    <row r="422" spans="1:65" s="2" customFormat="1" ht="19.5">
      <c r="A422" s="34"/>
      <c r="B422" s="35"/>
      <c r="C422" s="36"/>
      <c r="D422" s="186" t="s">
        <v>136</v>
      </c>
      <c r="E422" s="36"/>
      <c r="F422" s="187" t="s">
        <v>699</v>
      </c>
      <c r="G422" s="36"/>
      <c r="H422" s="36"/>
      <c r="I422" s="188"/>
      <c r="J422" s="36"/>
      <c r="K422" s="36"/>
      <c r="L422" s="39"/>
      <c r="M422" s="189"/>
      <c r="N422" s="190"/>
      <c r="O422" s="64"/>
      <c r="P422" s="64"/>
      <c r="Q422" s="64"/>
      <c r="R422" s="64"/>
      <c r="S422" s="64"/>
      <c r="T422" s="65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7" t="s">
        <v>136</v>
      </c>
      <c r="AU422" s="17" t="s">
        <v>134</v>
      </c>
    </row>
    <row r="423" spans="1:65" s="2" customFormat="1" ht="11.25">
      <c r="A423" s="34"/>
      <c r="B423" s="35"/>
      <c r="C423" s="36"/>
      <c r="D423" s="191" t="s">
        <v>138</v>
      </c>
      <c r="E423" s="36"/>
      <c r="F423" s="192" t="s">
        <v>700</v>
      </c>
      <c r="G423" s="36"/>
      <c r="H423" s="36"/>
      <c r="I423" s="188"/>
      <c r="J423" s="36"/>
      <c r="K423" s="36"/>
      <c r="L423" s="39"/>
      <c r="M423" s="189"/>
      <c r="N423" s="190"/>
      <c r="O423" s="64"/>
      <c r="P423" s="64"/>
      <c r="Q423" s="64"/>
      <c r="R423" s="64"/>
      <c r="S423" s="64"/>
      <c r="T423" s="65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138</v>
      </c>
      <c r="AU423" s="17" t="s">
        <v>134</v>
      </c>
    </row>
    <row r="424" spans="1:65" s="13" customFormat="1" ht="11.25">
      <c r="B424" s="193"/>
      <c r="C424" s="194"/>
      <c r="D424" s="186" t="s">
        <v>146</v>
      </c>
      <c r="E424" s="195" t="s">
        <v>21</v>
      </c>
      <c r="F424" s="196" t="s">
        <v>701</v>
      </c>
      <c r="G424" s="194"/>
      <c r="H424" s="197">
        <v>803</v>
      </c>
      <c r="I424" s="198"/>
      <c r="J424" s="194"/>
      <c r="K424" s="194"/>
      <c r="L424" s="199"/>
      <c r="M424" s="200"/>
      <c r="N424" s="201"/>
      <c r="O424" s="201"/>
      <c r="P424" s="201"/>
      <c r="Q424" s="201"/>
      <c r="R424" s="201"/>
      <c r="S424" s="201"/>
      <c r="T424" s="202"/>
      <c r="AT424" s="203" t="s">
        <v>146</v>
      </c>
      <c r="AU424" s="203" t="s">
        <v>134</v>
      </c>
      <c r="AV424" s="13" t="s">
        <v>89</v>
      </c>
      <c r="AW424" s="13" t="s">
        <v>38</v>
      </c>
      <c r="AX424" s="13" t="s">
        <v>87</v>
      </c>
      <c r="AY424" s="203" t="s">
        <v>124</v>
      </c>
    </row>
    <row r="425" spans="1:65" s="2" customFormat="1" ht="16.5" customHeight="1">
      <c r="A425" s="34"/>
      <c r="B425" s="35"/>
      <c r="C425" s="216" t="s">
        <v>702</v>
      </c>
      <c r="D425" s="216" t="s">
        <v>318</v>
      </c>
      <c r="E425" s="217" t="s">
        <v>703</v>
      </c>
      <c r="F425" s="218" t="s">
        <v>704</v>
      </c>
      <c r="G425" s="219" t="s">
        <v>131</v>
      </c>
      <c r="H425" s="220">
        <v>816</v>
      </c>
      <c r="I425" s="221"/>
      <c r="J425" s="222">
        <f>ROUND(I425*H425,2)</f>
        <v>0</v>
      </c>
      <c r="K425" s="218" t="s">
        <v>21</v>
      </c>
      <c r="L425" s="223"/>
      <c r="M425" s="224" t="s">
        <v>21</v>
      </c>
      <c r="N425" s="225" t="s">
        <v>50</v>
      </c>
      <c r="O425" s="64"/>
      <c r="P425" s="182">
        <f>O425*H425</f>
        <v>0</v>
      </c>
      <c r="Q425" s="182">
        <v>2.3E-2</v>
      </c>
      <c r="R425" s="182">
        <f>Q425*H425</f>
        <v>18.768000000000001</v>
      </c>
      <c r="S425" s="182">
        <v>0</v>
      </c>
      <c r="T425" s="183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184" t="s">
        <v>178</v>
      </c>
      <c r="AT425" s="184" t="s">
        <v>318</v>
      </c>
      <c r="AU425" s="184" t="s">
        <v>134</v>
      </c>
      <c r="AY425" s="17" t="s">
        <v>124</v>
      </c>
      <c r="BE425" s="185">
        <f>IF(N425="základní",J425,0)</f>
        <v>0</v>
      </c>
      <c r="BF425" s="185">
        <f>IF(N425="snížená",J425,0)</f>
        <v>0</v>
      </c>
      <c r="BG425" s="185">
        <f>IF(N425="zákl. přenesená",J425,0)</f>
        <v>0</v>
      </c>
      <c r="BH425" s="185">
        <f>IF(N425="sníž. přenesená",J425,0)</f>
        <v>0</v>
      </c>
      <c r="BI425" s="185">
        <f>IF(N425="nulová",J425,0)</f>
        <v>0</v>
      </c>
      <c r="BJ425" s="17" t="s">
        <v>87</v>
      </c>
      <c r="BK425" s="185">
        <f>ROUND(I425*H425,2)</f>
        <v>0</v>
      </c>
      <c r="BL425" s="17" t="s">
        <v>133</v>
      </c>
      <c r="BM425" s="184" t="s">
        <v>705</v>
      </c>
    </row>
    <row r="426" spans="1:65" s="2" customFormat="1" ht="11.25">
      <c r="A426" s="34"/>
      <c r="B426" s="35"/>
      <c r="C426" s="36"/>
      <c r="D426" s="186" t="s">
        <v>136</v>
      </c>
      <c r="E426" s="36"/>
      <c r="F426" s="187" t="s">
        <v>704</v>
      </c>
      <c r="G426" s="36"/>
      <c r="H426" s="36"/>
      <c r="I426" s="188"/>
      <c r="J426" s="36"/>
      <c r="K426" s="36"/>
      <c r="L426" s="39"/>
      <c r="M426" s="189"/>
      <c r="N426" s="190"/>
      <c r="O426" s="64"/>
      <c r="P426" s="64"/>
      <c r="Q426" s="64"/>
      <c r="R426" s="64"/>
      <c r="S426" s="64"/>
      <c r="T426" s="65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T426" s="17" t="s">
        <v>136</v>
      </c>
      <c r="AU426" s="17" t="s">
        <v>134</v>
      </c>
    </row>
    <row r="427" spans="1:65" s="2" customFormat="1" ht="16.5" customHeight="1">
      <c r="A427" s="34"/>
      <c r="B427" s="35"/>
      <c r="C427" s="173" t="s">
        <v>706</v>
      </c>
      <c r="D427" s="173" t="s">
        <v>128</v>
      </c>
      <c r="E427" s="174" t="s">
        <v>707</v>
      </c>
      <c r="F427" s="175" t="s">
        <v>708</v>
      </c>
      <c r="G427" s="176" t="s">
        <v>193</v>
      </c>
      <c r="H427" s="177">
        <v>21</v>
      </c>
      <c r="I427" s="178"/>
      <c r="J427" s="179">
        <f>ROUND(I427*H427,2)</f>
        <v>0</v>
      </c>
      <c r="K427" s="175" t="s">
        <v>132</v>
      </c>
      <c r="L427" s="39"/>
      <c r="M427" s="180" t="s">
        <v>21</v>
      </c>
      <c r="N427" s="181" t="s">
        <v>50</v>
      </c>
      <c r="O427" s="64"/>
      <c r="P427" s="182">
        <f>O427*H427</f>
        <v>0</v>
      </c>
      <c r="Q427" s="182">
        <v>0.109405</v>
      </c>
      <c r="R427" s="182">
        <f>Q427*H427</f>
        <v>2.2975050000000001</v>
      </c>
      <c r="S427" s="182">
        <v>0</v>
      </c>
      <c r="T427" s="183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184" t="s">
        <v>133</v>
      </c>
      <c r="AT427" s="184" t="s">
        <v>128</v>
      </c>
      <c r="AU427" s="184" t="s">
        <v>134</v>
      </c>
      <c r="AY427" s="17" t="s">
        <v>124</v>
      </c>
      <c r="BE427" s="185">
        <f>IF(N427="základní",J427,0)</f>
        <v>0</v>
      </c>
      <c r="BF427" s="185">
        <f>IF(N427="snížená",J427,0)</f>
        <v>0</v>
      </c>
      <c r="BG427" s="185">
        <f>IF(N427="zákl. přenesená",J427,0)</f>
        <v>0</v>
      </c>
      <c r="BH427" s="185">
        <f>IF(N427="sníž. přenesená",J427,0)</f>
        <v>0</v>
      </c>
      <c r="BI427" s="185">
        <f>IF(N427="nulová",J427,0)</f>
        <v>0</v>
      </c>
      <c r="BJ427" s="17" t="s">
        <v>87</v>
      </c>
      <c r="BK427" s="185">
        <f>ROUND(I427*H427,2)</f>
        <v>0</v>
      </c>
      <c r="BL427" s="17" t="s">
        <v>133</v>
      </c>
      <c r="BM427" s="184" t="s">
        <v>709</v>
      </c>
    </row>
    <row r="428" spans="1:65" s="2" customFormat="1" ht="11.25">
      <c r="A428" s="34"/>
      <c r="B428" s="35"/>
      <c r="C428" s="36"/>
      <c r="D428" s="186" t="s">
        <v>136</v>
      </c>
      <c r="E428" s="36"/>
      <c r="F428" s="187" t="s">
        <v>710</v>
      </c>
      <c r="G428" s="36"/>
      <c r="H428" s="36"/>
      <c r="I428" s="188"/>
      <c r="J428" s="36"/>
      <c r="K428" s="36"/>
      <c r="L428" s="39"/>
      <c r="M428" s="189"/>
      <c r="N428" s="190"/>
      <c r="O428" s="64"/>
      <c r="P428" s="64"/>
      <c r="Q428" s="64"/>
      <c r="R428" s="64"/>
      <c r="S428" s="64"/>
      <c r="T428" s="65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7" t="s">
        <v>136</v>
      </c>
      <c r="AU428" s="17" t="s">
        <v>134</v>
      </c>
    </row>
    <row r="429" spans="1:65" s="2" customFormat="1" ht="11.25">
      <c r="A429" s="34"/>
      <c r="B429" s="35"/>
      <c r="C429" s="36"/>
      <c r="D429" s="191" t="s">
        <v>138</v>
      </c>
      <c r="E429" s="36"/>
      <c r="F429" s="192" t="s">
        <v>711</v>
      </c>
      <c r="G429" s="36"/>
      <c r="H429" s="36"/>
      <c r="I429" s="188"/>
      <c r="J429" s="36"/>
      <c r="K429" s="36"/>
      <c r="L429" s="39"/>
      <c r="M429" s="189"/>
      <c r="N429" s="190"/>
      <c r="O429" s="64"/>
      <c r="P429" s="64"/>
      <c r="Q429" s="64"/>
      <c r="R429" s="64"/>
      <c r="S429" s="64"/>
      <c r="T429" s="65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138</v>
      </c>
      <c r="AU429" s="17" t="s">
        <v>134</v>
      </c>
    </row>
    <row r="430" spans="1:65" s="2" customFormat="1" ht="16.5" customHeight="1">
      <c r="A430" s="34"/>
      <c r="B430" s="35"/>
      <c r="C430" s="216" t="s">
        <v>712</v>
      </c>
      <c r="D430" s="216" t="s">
        <v>318</v>
      </c>
      <c r="E430" s="217" t="s">
        <v>713</v>
      </c>
      <c r="F430" s="218" t="s">
        <v>714</v>
      </c>
      <c r="G430" s="219" t="s">
        <v>193</v>
      </c>
      <c r="H430" s="220">
        <v>21</v>
      </c>
      <c r="I430" s="221"/>
      <c r="J430" s="222">
        <f>ROUND(I430*H430,2)</f>
        <v>0</v>
      </c>
      <c r="K430" s="218" t="s">
        <v>132</v>
      </c>
      <c r="L430" s="223"/>
      <c r="M430" s="224" t="s">
        <v>21</v>
      </c>
      <c r="N430" s="225" t="s">
        <v>50</v>
      </c>
      <c r="O430" s="64"/>
      <c r="P430" s="182">
        <f>O430*H430</f>
        <v>0</v>
      </c>
      <c r="Q430" s="182">
        <v>6.1000000000000004E-3</v>
      </c>
      <c r="R430" s="182">
        <f>Q430*H430</f>
        <v>0.12810000000000002</v>
      </c>
      <c r="S430" s="182">
        <v>0</v>
      </c>
      <c r="T430" s="183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84" t="s">
        <v>178</v>
      </c>
      <c r="AT430" s="184" t="s">
        <v>318</v>
      </c>
      <c r="AU430" s="184" t="s">
        <v>134</v>
      </c>
      <c r="AY430" s="17" t="s">
        <v>124</v>
      </c>
      <c r="BE430" s="185">
        <f>IF(N430="základní",J430,0)</f>
        <v>0</v>
      </c>
      <c r="BF430" s="185">
        <f>IF(N430="snížená",J430,0)</f>
        <v>0</v>
      </c>
      <c r="BG430" s="185">
        <f>IF(N430="zákl. přenesená",J430,0)</f>
        <v>0</v>
      </c>
      <c r="BH430" s="185">
        <f>IF(N430="sníž. přenesená",J430,0)</f>
        <v>0</v>
      </c>
      <c r="BI430" s="185">
        <f>IF(N430="nulová",J430,0)</f>
        <v>0</v>
      </c>
      <c r="BJ430" s="17" t="s">
        <v>87</v>
      </c>
      <c r="BK430" s="185">
        <f>ROUND(I430*H430,2)</f>
        <v>0</v>
      </c>
      <c r="BL430" s="17" t="s">
        <v>133</v>
      </c>
      <c r="BM430" s="184" t="s">
        <v>715</v>
      </c>
    </row>
    <row r="431" spans="1:65" s="2" customFormat="1" ht="11.25">
      <c r="A431" s="34"/>
      <c r="B431" s="35"/>
      <c r="C431" s="36"/>
      <c r="D431" s="186" t="s">
        <v>136</v>
      </c>
      <c r="E431" s="36"/>
      <c r="F431" s="187" t="s">
        <v>714</v>
      </c>
      <c r="G431" s="36"/>
      <c r="H431" s="36"/>
      <c r="I431" s="188"/>
      <c r="J431" s="36"/>
      <c r="K431" s="36"/>
      <c r="L431" s="39"/>
      <c r="M431" s="189"/>
      <c r="N431" s="190"/>
      <c r="O431" s="64"/>
      <c r="P431" s="64"/>
      <c r="Q431" s="64"/>
      <c r="R431" s="64"/>
      <c r="S431" s="64"/>
      <c r="T431" s="65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7" t="s">
        <v>136</v>
      </c>
      <c r="AU431" s="17" t="s">
        <v>134</v>
      </c>
    </row>
    <row r="432" spans="1:65" s="2" customFormat="1" ht="11.25">
      <c r="A432" s="34"/>
      <c r="B432" s="35"/>
      <c r="C432" s="36"/>
      <c r="D432" s="191" t="s">
        <v>138</v>
      </c>
      <c r="E432" s="36"/>
      <c r="F432" s="192" t="s">
        <v>716</v>
      </c>
      <c r="G432" s="36"/>
      <c r="H432" s="36"/>
      <c r="I432" s="188"/>
      <c r="J432" s="36"/>
      <c r="K432" s="36"/>
      <c r="L432" s="39"/>
      <c r="M432" s="189"/>
      <c r="N432" s="190"/>
      <c r="O432" s="64"/>
      <c r="P432" s="64"/>
      <c r="Q432" s="64"/>
      <c r="R432" s="64"/>
      <c r="S432" s="64"/>
      <c r="T432" s="65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T432" s="17" t="s">
        <v>138</v>
      </c>
      <c r="AU432" s="17" t="s">
        <v>134</v>
      </c>
    </row>
    <row r="433" spans="1:65" s="2" customFormat="1" ht="16.5" customHeight="1">
      <c r="A433" s="34"/>
      <c r="B433" s="35"/>
      <c r="C433" s="173" t="s">
        <v>717</v>
      </c>
      <c r="D433" s="173" t="s">
        <v>128</v>
      </c>
      <c r="E433" s="174" t="s">
        <v>718</v>
      </c>
      <c r="F433" s="175" t="s">
        <v>719</v>
      </c>
      <c r="G433" s="176" t="s">
        <v>193</v>
      </c>
      <c r="H433" s="177">
        <v>32</v>
      </c>
      <c r="I433" s="178"/>
      <c r="J433" s="179">
        <f>ROUND(I433*H433,2)</f>
        <v>0</v>
      </c>
      <c r="K433" s="175" t="s">
        <v>132</v>
      </c>
      <c r="L433" s="39"/>
      <c r="M433" s="180" t="s">
        <v>21</v>
      </c>
      <c r="N433" s="181" t="s">
        <v>50</v>
      </c>
      <c r="O433" s="64"/>
      <c r="P433" s="182">
        <f>O433*H433</f>
        <v>0</v>
      </c>
      <c r="Q433" s="182">
        <v>6.9999999999999999E-4</v>
      </c>
      <c r="R433" s="182">
        <f>Q433*H433</f>
        <v>2.24E-2</v>
      </c>
      <c r="S433" s="182">
        <v>0</v>
      </c>
      <c r="T433" s="183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184" t="s">
        <v>133</v>
      </c>
      <c r="AT433" s="184" t="s">
        <v>128</v>
      </c>
      <c r="AU433" s="184" t="s">
        <v>134</v>
      </c>
      <c r="AY433" s="17" t="s">
        <v>124</v>
      </c>
      <c r="BE433" s="185">
        <f>IF(N433="základní",J433,0)</f>
        <v>0</v>
      </c>
      <c r="BF433" s="185">
        <f>IF(N433="snížená",J433,0)</f>
        <v>0</v>
      </c>
      <c r="BG433" s="185">
        <f>IF(N433="zákl. přenesená",J433,0)</f>
        <v>0</v>
      </c>
      <c r="BH433" s="185">
        <f>IF(N433="sníž. přenesená",J433,0)</f>
        <v>0</v>
      </c>
      <c r="BI433" s="185">
        <f>IF(N433="nulová",J433,0)</f>
        <v>0</v>
      </c>
      <c r="BJ433" s="17" t="s">
        <v>87</v>
      </c>
      <c r="BK433" s="185">
        <f>ROUND(I433*H433,2)</f>
        <v>0</v>
      </c>
      <c r="BL433" s="17" t="s">
        <v>133</v>
      </c>
      <c r="BM433" s="184" t="s">
        <v>720</v>
      </c>
    </row>
    <row r="434" spans="1:65" s="2" customFormat="1" ht="11.25">
      <c r="A434" s="34"/>
      <c r="B434" s="35"/>
      <c r="C434" s="36"/>
      <c r="D434" s="186" t="s">
        <v>136</v>
      </c>
      <c r="E434" s="36"/>
      <c r="F434" s="187" t="s">
        <v>721</v>
      </c>
      <c r="G434" s="36"/>
      <c r="H434" s="36"/>
      <c r="I434" s="188"/>
      <c r="J434" s="36"/>
      <c r="K434" s="36"/>
      <c r="L434" s="39"/>
      <c r="M434" s="189"/>
      <c r="N434" s="190"/>
      <c r="O434" s="64"/>
      <c r="P434" s="64"/>
      <c r="Q434" s="64"/>
      <c r="R434" s="64"/>
      <c r="S434" s="64"/>
      <c r="T434" s="65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T434" s="17" t="s">
        <v>136</v>
      </c>
      <c r="AU434" s="17" t="s">
        <v>134</v>
      </c>
    </row>
    <row r="435" spans="1:65" s="2" customFormat="1" ht="11.25">
      <c r="A435" s="34"/>
      <c r="B435" s="35"/>
      <c r="C435" s="36"/>
      <c r="D435" s="191" t="s">
        <v>138</v>
      </c>
      <c r="E435" s="36"/>
      <c r="F435" s="192" t="s">
        <v>722</v>
      </c>
      <c r="G435" s="36"/>
      <c r="H435" s="36"/>
      <c r="I435" s="188"/>
      <c r="J435" s="36"/>
      <c r="K435" s="36"/>
      <c r="L435" s="39"/>
      <c r="M435" s="189"/>
      <c r="N435" s="190"/>
      <c r="O435" s="64"/>
      <c r="P435" s="64"/>
      <c r="Q435" s="64"/>
      <c r="R435" s="64"/>
      <c r="S435" s="64"/>
      <c r="T435" s="65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7" t="s">
        <v>138</v>
      </c>
      <c r="AU435" s="17" t="s">
        <v>134</v>
      </c>
    </row>
    <row r="436" spans="1:65" s="2" customFormat="1" ht="16.5" customHeight="1">
      <c r="A436" s="34"/>
      <c r="B436" s="35"/>
      <c r="C436" s="216" t="s">
        <v>723</v>
      </c>
      <c r="D436" s="216" t="s">
        <v>318</v>
      </c>
      <c r="E436" s="217" t="s">
        <v>724</v>
      </c>
      <c r="F436" s="218" t="s">
        <v>725</v>
      </c>
      <c r="G436" s="219" t="s">
        <v>193</v>
      </c>
      <c r="H436" s="220">
        <v>15</v>
      </c>
      <c r="I436" s="221"/>
      <c r="J436" s="222">
        <f>ROUND(I436*H436,2)</f>
        <v>0</v>
      </c>
      <c r="K436" s="218" t="s">
        <v>132</v>
      </c>
      <c r="L436" s="223"/>
      <c r="M436" s="224" t="s">
        <v>21</v>
      </c>
      <c r="N436" s="225" t="s">
        <v>50</v>
      </c>
      <c r="O436" s="64"/>
      <c r="P436" s="182">
        <f>O436*H436</f>
        <v>0</v>
      </c>
      <c r="Q436" s="182">
        <v>3.5000000000000001E-3</v>
      </c>
      <c r="R436" s="182">
        <f>Q436*H436</f>
        <v>5.2499999999999998E-2</v>
      </c>
      <c r="S436" s="182">
        <v>0</v>
      </c>
      <c r="T436" s="183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84" t="s">
        <v>178</v>
      </c>
      <c r="AT436" s="184" t="s">
        <v>318</v>
      </c>
      <c r="AU436" s="184" t="s">
        <v>134</v>
      </c>
      <c r="AY436" s="17" t="s">
        <v>124</v>
      </c>
      <c r="BE436" s="185">
        <f>IF(N436="základní",J436,0)</f>
        <v>0</v>
      </c>
      <c r="BF436" s="185">
        <f>IF(N436="snížená",J436,0)</f>
        <v>0</v>
      </c>
      <c r="BG436" s="185">
        <f>IF(N436="zákl. přenesená",J436,0)</f>
        <v>0</v>
      </c>
      <c r="BH436" s="185">
        <f>IF(N436="sníž. přenesená",J436,0)</f>
        <v>0</v>
      </c>
      <c r="BI436" s="185">
        <f>IF(N436="nulová",J436,0)</f>
        <v>0</v>
      </c>
      <c r="BJ436" s="17" t="s">
        <v>87</v>
      </c>
      <c r="BK436" s="185">
        <f>ROUND(I436*H436,2)</f>
        <v>0</v>
      </c>
      <c r="BL436" s="17" t="s">
        <v>133</v>
      </c>
      <c r="BM436" s="184" t="s">
        <v>726</v>
      </c>
    </row>
    <row r="437" spans="1:65" s="2" customFormat="1" ht="11.25">
      <c r="A437" s="34"/>
      <c r="B437" s="35"/>
      <c r="C437" s="36"/>
      <c r="D437" s="186" t="s">
        <v>136</v>
      </c>
      <c r="E437" s="36"/>
      <c r="F437" s="187" t="s">
        <v>725</v>
      </c>
      <c r="G437" s="36"/>
      <c r="H437" s="36"/>
      <c r="I437" s="188"/>
      <c r="J437" s="36"/>
      <c r="K437" s="36"/>
      <c r="L437" s="39"/>
      <c r="M437" s="189"/>
      <c r="N437" s="190"/>
      <c r="O437" s="64"/>
      <c r="P437" s="64"/>
      <c r="Q437" s="64"/>
      <c r="R437" s="64"/>
      <c r="S437" s="64"/>
      <c r="T437" s="65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T437" s="17" t="s">
        <v>136</v>
      </c>
      <c r="AU437" s="17" t="s">
        <v>134</v>
      </c>
    </row>
    <row r="438" spans="1:65" s="2" customFormat="1" ht="11.25">
      <c r="A438" s="34"/>
      <c r="B438" s="35"/>
      <c r="C438" s="36"/>
      <c r="D438" s="191" t="s">
        <v>138</v>
      </c>
      <c r="E438" s="36"/>
      <c r="F438" s="192" t="s">
        <v>727</v>
      </c>
      <c r="G438" s="36"/>
      <c r="H438" s="36"/>
      <c r="I438" s="188"/>
      <c r="J438" s="36"/>
      <c r="K438" s="36"/>
      <c r="L438" s="39"/>
      <c r="M438" s="189"/>
      <c r="N438" s="190"/>
      <c r="O438" s="64"/>
      <c r="P438" s="64"/>
      <c r="Q438" s="64"/>
      <c r="R438" s="64"/>
      <c r="S438" s="64"/>
      <c r="T438" s="65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7" t="s">
        <v>138</v>
      </c>
      <c r="AU438" s="17" t="s">
        <v>134</v>
      </c>
    </row>
    <row r="439" spans="1:65" s="2" customFormat="1" ht="16.5" customHeight="1">
      <c r="A439" s="34"/>
      <c r="B439" s="35"/>
      <c r="C439" s="216" t="s">
        <v>728</v>
      </c>
      <c r="D439" s="216" t="s">
        <v>318</v>
      </c>
      <c r="E439" s="217" t="s">
        <v>729</v>
      </c>
      <c r="F439" s="218" t="s">
        <v>730</v>
      </c>
      <c r="G439" s="219" t="s">
        <v>193</v>
      </c>
      <c r="H439" s="220">
        <v>5</v>
      </c>
      <c r="I439" s="221"/>
      <c r="J439" s="222">
        <f>ROUND(I439*H439,2)</f>
        <v>0</v>
      </c>
      <c r="K439" s="218" t="s">
        <v>132</v>
      </c>
      <c r="L439" s="223"/>
      <c r="M439" s="224" t="s">
        <v>21</v>
      </c>
      <c r="N439" s="225" t="s">
        <v>50</v>
      </c>
      <c r="O439" s="64"/>
      <c r="P439" s="182">
        <f>O439*H439</f>
        <v>0</v>
      </c>
      <c r="Q439" s="182">
        <v>2.5999999999999999E-3</v>
      </c>
      <c r="R439" s="182">
        <f>Q439*H439</f>
        <v>1.2999999999999999E-2</v>
      </c>
      <c r="S439" s="182">
        <v>0</v>
      </c>
      <c r="T439" s="183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184" t="s">
        <v>178</v>
      </c>
      <c r="AT439" s="184" t="s">
        <v>318</v>
      </c>
      <c r="AU439" s="184" t="s">
        <v>134</v>
      </c>
      <c r="AY439" s="17" t="s">
        <v>124</v>
      </c>
      <c r="BE439" s="185">
        <f>IF(N439="základní",J439,0)</f>
        <v>0</v>
      </c>
      <c r="BF439" s="185">
        <f>IF(N439="snížená",J439,0)</f>
        <v>0</v>
      </c>
      <c r="BG439" s="185">
        <f>IF(N439="zákl. přenesená",J439,0)</f>
        <v>0</v>
      </c>
      <c r="BH439" s="185">
        <f>IF(N439="sníž. přenesená",J439,0)</f>
        <v>0</v>
      </c>
      <c r="BI439" s="185">
        <f>IF(N439="nulová",J439,0)</f>
        <v>0</v>
      </c>
      <c r="BJ439" s="17" t="s">
        <v>87</v>
      </c>
      <c r="BK439" s="185">
        <f>ROUND(I439*H439,2)</f>
        <v>0</v>
      </c>
      <c r="BL439" s="17" t="s">
        <v>133</v>
      </c>
      <c r="BM439" s="184" t="s">
        <v>731</v>
      </c>
    </row>
    <row r="440" spans="1:65" s="2" customFormat="1" ht="11.25">
      <c r="A440" s="34"/>
      <c r="B440" s="35"/>
      <c r="C440" s="36"/>
      <c r="D440" s="186" t="s">
        <v>136</v>
      </c>
      <c r="E440" s="36"/>
      <c r="F440" s="187" t="s">
        <v>730</v>
      </c>
      <c r="G440" s="36"/>
      <c r="H440" s="36"/>
      <c r="I440" s="188"/>
      <c r="J440" s="36"/>
      <c r="K440" s="36"/>
      <c r="L440" s="39"/>
      <c r="M440" s="189"/>
      <c r="N440" s="190"/>
      <c r="O440" s="64"/>
      <c r="P440" s="64"/>
      <c r="Q440" s="64"/>
      <c r="R440" s="64"/>
      <c r="S440" s="64"/>
      <c r="T440" s="65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7" t="s">
        <v>136</v>
      </c>
      <c r="AU440" s="17" t="s">
        <v>134</v>
      </c>
    </row>
    <row r="441" spans="1:65" s="2" customFormat="1" ht="11.25">
      <c r="A441" s="34"/>
      <c r="B441" s="35"/>
      <c r="C441" s="36"/>
      <c r="D441" s="191" t="s">
        <v>138</v>
      </c>
      <c r="E441" s="36"/>
      <c r="F441" s="192" t="s">
        <v>732</v>
      </c>
      <c r="G441" s="36"/>
      <c r="H441" s="36"/>
      <c r="I441" s="188"/>
      <c r="J441" s="36"/>
      <c r="K441" s="36"/>
      <c r="L441" s="39"/>
      <c r="M441" s="189"/>
      <c r="N441" s="190"/>
      <c r="O441" s="64"/>
      <c r="P441" s="64"/>
      <c r="Q441" s="64"/>
      <c r="R441" s="64"/>
      <c r="S441" s="64"/>
      <c r="T441" s="65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7" t="s">
        <v>138</v>
      </c>
      <c r="AU441" s="17" t="s">
        <v>134</v>
      </c>
    </row>
    <row r="442" spans="1:65" s="2" customFormat="1" ht="16.5" customHeight="1">
      <c r="A442" s="34"/>
      <c r="B442" s="35"/>
      <c r="C442" s="216" t="s">
        <v>733</v>
      </c>
      <c r="D442" s="216" t="s">
        <v>318</v>
      </c>
      <c r="E442" s="217" t="s">
        <v>734</v>
      </c>
      <c r="F442" s="218" t="s">
        <v>735</v>
      </c>
      <c r="G442" s="219" t="s">
        <v>193</v>
      </c>
      <c r="H442" s="220">
        <v>6</v>
      </c>
      <c r="I442" s="221"/>
      <c r="J442" s="222">
        <f>ROUND(I442*H442,2)</f>
        <v>0</v>
      </c>
      <c r="K442" s="218" t="s">
        <v>132</v>
      </c>
      <c r="L442" s="223"/>
      <c r="M442" s="224" t="s">
        <v>21</v>
      </c>
      <c r="N442" s="225" t="s">
        <v>50</v>
      </c>
      <c r="O442" s="64"/>
      <c r="P442" s="182">
        <f>O442*H442</f>
        <v>0</v>
      </c>
      <c r="Q442" s="182">
        <v>8.9999999999999998E-4</v>
      </c>
      <c r="R442" s="182">
        <f>Q442*H442</f>
        <v>5.4000000000000003E-3</v>
      </c>
      <c r="S442" s="182">
        <v>0</v>
      </c>
      <c r="T442" s="183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84" t="s">
        <v>178</v>
      </c>
      <c r="AT442" s="184" t="s">
        <v>318</v>
      </c>
      <c r="AU442" s="184" t="s">
        <v>134</v>
      </c>
      <c r="AY442" s="17" t="s">
        <v>124</v>
      </c>
      <c r="BE442" s="185">
        <f>IF(N442="základní",J442,0)</f>
        <v>0</v>
      </c>
      <c r="BF442" s="185">
        <f>IF(N442="snížená",J442,0)</f>
        <v>0</v>
      </c>
      <c r="BG442" s="185">
        <f>IF(N442="zákl. přenesená",J442,0)</f>
        <v>0</v>
      </c>
      <c r="BH442" s="185">
        <f>IF(N442="sníž. přenesená",J442,0)</f>
        <v>0</v>
      </c>
      <c r="BI442" s="185">
        <f>IF(N442="nulová",J442,0)</f>
        <v>0</v>
      </c>
      <c r="BJ442" s="17" t="s">
        <v>87</v>
      </c>
      <c r="BK442" s="185">
        <f>ROUND(I442*H442,2)</f>
        <v>0</v>
      </c>
      <c r="BL442" s="17" t="s">
        <v>133</v>
      </c>
      <c r="BM442" s="184" t="s">
        <v>736</v>
      </c>
    </row>
    <row r="443" spans="1:65" s="2" customFormat="1" ht="11.25">
      <c r="A443" s="34"/>
      <c r="B443" s="35"/>
      <c r="C443" s="36"/>
      <c r="D443" s="186" t="s">
        <v>136</v>
      </c>
      <c r="E443" s="36"/>
      <c r="F443" s="187" t="s">
        <v>735</v>
      </c>
      <c r="G443" s="36"/>
      <c r="H443" s="36"/>
      <c r="I443" s="188"/>
      <c r="J443" s="36"/>
      <c r="K443" s="36"/>
      <c r="L443" s="39"/>
      <c r="M443" s="189"/>
      <c r="N443" s="190"/>
      <c r="O443" s="64"/>
      <c r="P443" s="64"/>
      <c r="Q443" s="64"/>
      <c r="R443" s="64"/>
      <c r="S443" s="64"/>
      <c r="T443" s="65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T443" s="17" t="s">
        <v>136</v>
      </c>
      <c r="AU443" s="17" t="s">
        <v>134</v>
      </c>
    </row>
    <row r="444" spans="1:65" s="2" customFormat="1" ht="11.25">
      <c r="A444" s="34"/>
      <c r="B444" s="35"/>
      <c r="C444" s="36"/>
      <c r="D444" s="191" t="s">
        <v>138</v>
      </c>
      <c r="E444" s="36"/>
      <c r="F444" s="192" t="s">
        <v>737</v>
      </c>
      <c r="G444" s="36"/>
      <c r="H444" s="36"/>
      <c r="I444" s="188"/>
      <c r="J444" s="36"/>
      <c r="K444" s="36"/>
      <c r="L444" s="39"/>
      <c r="M444" s="189"/>
      <c r="N444" s="190"/>
      <c r="O444" s="64"/>
      <c r="P444" s="64"/>
      <c r="Q444" s="64"/>
      <c r="R444" s="64"/>
      <c r="S444" s="64"/>
      <c r="T444" s="65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138</v>
      </c>
      <c r="AU444" s="17" t="s">
        <v>134</v>
      </c>
    </row>
    <row r="445" spans="1:65" s="2" customFormat="1" ht="16.5" customHeight="1">
      <c r="A445" s="34"/>
      <c r="B445" s="35"/>
      <c r="C445" s="216" t="s">
        <v>738</v>
      </c>
      <c r="D445" s="216" t="s">
        <v>318</v>
      </c>
      <c r="E445" s="217" t="s">
        <v>739</v>
      </c>
      <c r="F445" s="218" t="s">
        <v>740</v>
      </c>
      <c r="G445" s="219" t="s">
        <v>193</v>
      </c>
      <c r="H445" s="220">
        <v>1</v>
      </c>
      <c r="I445" s="221"/>
      <c r="J445" s="222">
        <f>ROUND(I445*H445,2)</f>
        <v>0</v>
      </c>
      <c r="K445" s="218" t="s">
        <v>132</v>
      </c>
      <c r="L445" s="223"/>
      <c r="M445" s="224" t="s">
        <v>21</v>
      </c>
      <c r="N445" s="225" t="s">
        <v>50</v>
      </c>
      <c r="O445" s="64"/>
      <c r="P445" s="182">
        <f>O445*H445</f>
        <v>0</v>
      </c>
      <c r="Q445" s="182">
        <v>1.6999999999999999E-3</v>
      </c>
      <c r="R445" s="182">
        <f>Q445*H445</f>
        <v>1.6999999999999999E-3</v>
      </c>
      <c r="S445" s="182">
        <v>0</v>
      </c>
      <c r="T445" s="183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184" t="s">
        <v>178</v>
      </c>
      <c r="AT445" s="184" t="s">
        <v>318</v>
      </c>
      <c r="AU445" s="184" t="s">
        <v>134</v>
      </c>
      <c r="AY445" s="17" t="s">
        <v>124</v>
      </c>
      <c r="BE445" s="185">
        <f>IF(N445="základní",J445,0)</f>
        <v>0</v>
      </c>
      <c r="BF445" s="185">
        <f>IF(N445="snížená",J445,0)</f>
        <v>0</v>
      </c>
      <c r="BG445" s="185">
        <f>IF(N445="zákl. přenesená",J445,0)</f>
        <v>0</v>
      </c>
      <c r="BH445" s="185">
        <f>IF(N445="sníž. přenesená",J445,0)</f>
        <v>0</v>
      </c>
      <c r="BI445" s="185">
        <f>IF(N445="nulová",J445,0)</f>
        <v>0</v>
      </c>
      <c r="BJ445" s="17" t="s">
        <v>87</v>
      </c>
      <c r="BK445" s="185">
        <f>ROUND(I445*H445,2)</f>
        <v>0</v>
      </c>
      <c r="BL445" s="17" t="s">
        <v>133</v>
      </c>
      <c r="BM445" s="184" t="s">
        <v>741</v>
      </c>
    </row>
    <row r="446" spans="1:65" s="2" customFormat="1" ht="11.25">
      <c r="A446" s="34"/>
      <c r="B446" s="35"/>
      <c r="C446" s="36"/>
      <c r="D446" s="186" t="s">
        <v>136</v>
      </c>
      <c r="E446" s="36"/>
      <c r="F446" s="187" t="s">
        <v>740</v>
      </c>
      <c r="G446" s="36"/>
      <c r="H446" s="36"/>
      <c r="I446" s="188"/>
      <c r="J446" s="36"/>
      <c r="K446" s="36"/>
      <c r="L446" s="39"/>
      <c r="M446" s="189"/>
      <c r="N446" s="190"/>
      <c r="O446" s="64"/>
      <c r="P446" s="64"/>
      <c r="Q446" s="64"/>
      <c r="R446" s="64"/>
      <c r="S446" s="64"/>
      <c r="T446" s="65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T446" s="17" t="s">
        <v>136</v>
      </c>
      <c r="AU446" s="17" t="s">
        <v>134</v>
      </c>
    </row>
    <row r="447" spans="1:65" s="2" customFormat="1" ht="11.25">
      <c r="A447" s="34"/>
      <c r="B447" s="35"/>
      <c r="C447" s="36"/>
      <c r="D447" s="191" t="s">
        <v>138</v>
      </c>
      <c r="E447" s="36"/>
      <c r="F447" s="192" t="s">
        <v>742</v>
      </c>
      <c r="G447" s="36"/>
      <c r="H447" s="36"/>
      <c r="I447" s="188"/>
      <c r="J447" s="36"/>
      <c r="K447" s="36"/>
      <c r="L447" s="39"/>
      <c r="M447" s="189"/>
      <c r="N447" s="190"/>
      <c r="O447" s="64"/>
      <c r="P447" s="64"/>
      <c r="Q447" s="64"/>
      <c r="R447" s="64"/>
      <c r="S447" s="64"/>
      <c r="T447" s="65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T447" s="17" t="s">
        <v>138</v>
      </c>
      <c r="AU447" s="17" t="s">
        <v>134</v>
      </c>
    </row>
    <row r="448" spans="1:65" s="2" customFormat="1" ht="16.5" customHeight="1">
      <c r="A448" s="34"/>
      <c r="B448" s="35"/>
      <c r="C448" s="216" t="s">
        <v>743</v>
      </c>
      <c r="D448" s="216" t="s">
        <v>318</v>
      </c>
      <c r="E448" s="217" t="s">
        <v>744</v>
      </c>
      <c r="F448" s="218" t="s">
        <v>745</v>
      </c>
      <c r="G448" s="219" t="s">
        <v>193</v>
      </c>
      <c r="H448" s="220">
        <v>1</v>
      </c>
      <c r="I448" s="221"/>
      <c r="J448" s="222">
        <f>ROUND(I448*H448,2)</f>
        <v>0</v>
      </c>
      <c r="K448" s="218" t="s">
        <v>132</v>
      </c>
      <c r="L448" s="223"/>
      <c r="M448" s="224" t="s">
        <v>21</v>
      </c>
      <c r="N448" s="225" t="s">
        <v>50</v>
      </c>
      <c r="O448" s="64"/>
      <c r="P448" s="182">
        <f>O448*H448</f>
        <v>0</v>
      </c>
      <c r="Q448" s="182">
        <v>7.7000000000000002E-3</v>
      </c>
      <c r="R448" s="182">
        <f>Q448*H448</f>
        <v>7.7000000000000002E-3</v>
      </c>
      <c r="S448" s="182">
        <v>0</v>
      </c>
      <c r="T448" s="183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84" t="s">
        <v>178</v>
      </c>
      <c r="AT448" s="184" t="s">
        <v>318</v>
      </c>
      <c r="AU448" s="184" t="s">
        <v>134</v>
      </c>
      <c r="AY448" s="17" t="s">
        <v>124</v>
      </c>
      <c r="BE448" s="185">
        <f>IF(N448="základní",J448,0)</f>
        <v>0</v>
      </c>
      <c r="BF448" s="185">
        <f>IF(N448="snížená",J448,0)</f>
        <v>0</v>
      </c>
      <c r="BG448" s="185">
        <f>IF(N448="zákl. přenesená",J448,0)</f>
        <v>0</v>
      </c>
      <c r="BH448" s="185">
        <f>IF(N448="sníž. přenesená",J448,0)</f>
        <v>0</v>
      </c>
      <c r="BI448" s="185">
        <f>IF(N448="nulová",J448,0)</f>
        <v>0</v>
      </c>
      <c r="BJ448" s="17" t="s">
        <v>87</v>
      </c>
      <c r="BK448" s="185">
        <f>ROUND(I448*H448,2)</f>
        <v>0</v>
      </c>
      <c r="BL448" s="17" t="s">
        <v>133</v>
      </c>
      <c r="BM448" s="184" t="s">
        <v>746</v>
      </c>
    </row>
    <row r="449" spans="1:65" s="2" customFormat="1" ht="11.25">
      <c r="A449" s="34"/>
      <c r="B449" s="35"/>
      <c r="C449" s="36"/>
      <c r="D449" s="186" t="s">
        <v>136</v>
      </c>
      <c r="E449" s="36"/>
      <c r="F449" s="187" t="s">
        <v>745</v>
      </c>
      <c r="G449" s="36"/>
      <c r="H449" s="36"/>
      <c r="I449" s="188"/>
      <c r="J449" s="36"/>
      <c r="K449" s="36"/>
      <c r="L449" s="39"/>
      <c r="M449" s="189"/>
      <c r="N449" s="190"/>
      <c r="O449" s="64"/>
      <c r="P449" s="64"/>
      <c r="Q449" s="64"/>
      <c r="R449" s="64"/>
      <c r="S449" s="64"/>
      <c r="T449" s="65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136</v>
      </c>
      <c r="AU449" s="17" t="s">
        <v>134</v>
      </c>
    </row>
    <row r="450" spans="1:65" s="2" customFormat="1" ht="11.25">
      <c r="A450" s="34"/>
      <c r="B450" s="35"/>
      <c r="C450" s="36"/>
      <c r="D450" s="191" t="s">
        <v>138</v>
      </c>
      <c r="E450" s="36"/>
      <c r="F450" s="192" t="s">
        <v>747</v>
      </c>
      <c r="G450" s="36"/>
      <c r="H450" s="36"/>
      <c r="I450" s="188"/>
      <c r="J450" s="36"/>
      <c r="K450" s="36"/>
      <c r="L450" s="39"/>
      <c r="M450" s="189"/>
      <c r="N450" s="190"/>
      <c r="O450" s="64"/>
      <c r="P450" s="64"/>
      <c r="Q450" s="64"/>
      <c r="R450" s="64"/>
      <c r="S450" s="64"/>
      <c r="T450" s="65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138</v>
      </c>
      <c r="AU450" s="17" t="s">
        <v>134</v>
      </c>
    </row>
    <row r="451" spans="1:65" s="2" customFormat="1" ht="19.5">
      <c r="A451" s="34"/>
      <c r="B451" s="35"/>
      <c r="C451" s="36"/>
      <c r="D451" s="186" t="s">
        <v>263</v>
      </c>
      <c r="E451" s="36"/>
      <c r="F451" s="204" t="s">
        <v>748</v>
      </c>
      <c r="G451" s="36"/>
      <c r="H451" s="36"/>
      <c r="I451" s="188"/>
      <c r="J451" s="36"/>
      <c r="K451" s="36"/>
      <c r="L451" s="39"/>
      <c r="M451" s="189"/>
      <c r="N451" s="190"/>
      <c r="O451" s="64"/>
      <c r="P451" s="64"/>
      <c r="Q451" s="64"/>
      <c r="R451" s="64"/>
      <c r="S451" s="64"/>
      <c r="T451" s="65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263</v>
      </c>
      <c r="AU451" s="17" t="s">
        <v>134</v>
      </c>
    </row>
    <row r="452" spans="1:65" s="2" customFormat="1" ht="16.5" customHeight="1">
      <c r="A452" s="34"/>
      <c r="B452" s="35"/>
      <c r="C452" s="173" t="s">
        <v>749</v>
      </c>
      <c r="D452" s="173" t="s">
        <v>128</v>
      </c>
      <c r="E452" s="174" t="s">
        <v>750</v>
      </c>
      <c r="F452" s="175" t="s">
        <v>751</v>
      </c>
      <c r="G452" s="176" t="s">
        <v>142</v>
      </c>
      <c r="H452" s="177">
        <v>16</v>
      </c>
      <c r="I452" s="178"/>
      <c r="J452" s="179">
        <f>ROUND(I452*H452,2)</f>
        <v>0</v>
      </c>
      <c r="K452" s="175" t="s">
        <v>132</v>
      </c>
      <c r="L452" s="39"/>
      <c r="M452" s="180" t="s">
        <v>21</v>
      </c>
      <c r="N452" s="181" t="s">
        <v>50</v>
      </c>
      <c r="O452" s="64"/>
      <c r="P452" s="182">
        <f>O452*H452</f>
        <v>0</v>
      </c>
      <c r="Q452" s="182">
        <v>9.38E-6</v>
      </c>
      <c r="R452" s="182">
        <f>Q452*H452</f>
        <v>1.5008E-4</v>
      </c>
      <c r="S452" s="182">
        <v>0</v>
      </c>
      <c r="T452" s="183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84" t="s">
        <v>133</v>
      </c>
      <c r="AT452" s="184" t="s">
        <v>128</v>
      </c>
      <c r="AU452" s="184" t="s">
        <v>134</v>
      </c>
      <c r="AY452" s="17" t="s">
        <v>124</v>
      </c>
      <c r="BE452" s="185">
        <f>IF(N452="základní",J452,0)</f>
        <v>0</v>
      </c>
      <c r="BF452" s="185">
        <f>IF(N452="snížená",J452,0)</f>
        <v>0</v>
      </c>
      <c r="BG452" s="185">
        <f>IF(N452="zákl. přenesená",J452,0)</f>
        <v>0</v>
      </c>
      <c r="BH452" s="185">
        <f>IF(N452="sníž. přenesená",J452,0)</f>
        <v>0</v>
      </c>
      <c r="BI452" s="185">
        <f>IF(N452="nulová",J452,0)</f>
        <v>0</v>
      </c>
      <c r="BJ452" s="17" t="s">
        <v>87</v>
      </c>
      <c r="BK452" s="185">
        <f>ROUND(I452*H452,2)</f>
        <v>0</v>
      </c>
      <c r="BL452" s="17" t="s">
        <v>133</v>
      </c>
      <c r="BM452" s="184" t="s">
        <v>752</v>
      </c>
    </row>
    <row r="453" spans="1:65" s="2" customFormat="1" ht="11.25">
      <c r="A453" s="34"/>
      <c r="B453" s="35"/>
      <c r="C453" s="36"/>
      <c r="D453" s="186" t="s">
        <v>136</v>
      </c>
      <c r="E453" s="36"/>
      <c r="F453" s="187" t="s">
        <v>753</v>
      </c>
      <c r="G453" s="36"/>
      <c r="H453" s="36"/>
      <c r="I453" s="188"/>
      <c r="J453" s="36"/>
      <c r="K453" s="36"/>
      <c r="L453" s="39"/>
      <c r="M453" s="189"/>
      <c r="N453" s="190"/>
      <c r="O453" s="64"/>
      <c r="P453" s="64"/>
      <c r="Q453" s="64"/>
      <c r="R453" s="64"/>
      <c r="S453" s="64"/>
      <c r="T453" s="65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136</v>
      </c>
      <c r="AU453" s="17" t="s">
        <v>134</v>
      </c>
    </row>
    <row r="454" spans="1:65" s="2" customFormat="1" ht="11.25">
      <c r="A454" s="34"/>
      <c r="B454" s="35"/>
      <c r="C454" s="36"/>
      <c r="D454" s="191" t="s">
        <v>138</v>
      </c>
      <c r="E454" s="36"/>
      <c r="F454" s="192" t="s">
        <v>754</v>
      </c>
      <c r="G454" s="36"/>
      <c r="H454" s="36"/>
      <c r="I454" s="188"/>
      <c r="J454" s="36"/>
      <c r="K454" s="36"/>
      <c r="L454" s="39"/>
      <c r="M454" s="189"/>
      <c r="N454" s="190"/>
      <c r="O454" s="64"/>
      <c r="P454" s="64"/>
      <c r="Q454" s="64"/>
      <c r="R454" s="64"/>
      <c r="S454" s="64"/>
      <c r="T454" s="65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T454" s="17" t="s">
        <v>138</v>
      </c>
      <c r="AU454" s="17" t="s">
        <v>134</v>
      </c>
    </row>
    <row r="455" spans="1:65" s="2" customFormat="1" ht="16.5" customHeight="1">
      <c r="A455" s="34"/>
      <c r="B455" s="35"/>
      <c r="C455" s="173" t="s">
        <v>755</v>
      </c>
      <c r="D455" s="173" t="s">
        <v>128</v>
      </c>
      <c r="E455" s="174" t="s">
        <v>756</v>
      </c>
      <c r="F455" s="175" t="s">
        <v>757</v>
      </c>
      <c r="G455" s="176" t="s">
        <v>131</v>
      </c>
      <c r="H455" s="177">
        <v>98</v>
      </c>
      <c r="I455" s="178"/>
      <c r="J455" s="179">
        <f>ROUND(I455*H455,2)</f>
        <v>0</v>
      </c>
      <c r="K455" s="175" t="s">
        <v>132</v>
      </c>
      <c r="L455" s="39"/>
      <c r="M455" s="180" t="s">
        <v>21</v>
      </c>
      <c r="N455" s="181" t="s">
        <v>50</v>
      </c>
      <c r="O455" s="64"/>
      <c r="P455" s="182">
        <f>O455*H455</f>
        <v>0</v>
      </c>
      <c r="Q455" s="182">
        <v>0</v>
      </c>
      <c r="R455" s="182">
        <f>Q455*H455</f>
        <v>0</v>
      </c>
      <c r="S455" s="182">
        <v>0</v>
      </c>
      <c r="T455" s="183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84" t="s">
        <v>133</v>
      </c>
      <c r="AT455" s="184" t="s">
        <v>128</v>
      </c>
      <c r="AU455" s="184" t="s">
        <v>134</v>
      </c>
      <c r="AY455" s="17" t="s">
        <v>124</v>
      </c>
      <c r="BE455" s="185">
        <f>IF(N455="základní",J455,0)</f>
        <v>0</v>
      </c>
      <c r="BF455" s="185">
        <f>IF(N455="snížená",J455,0)</f>
        <v>0</v>
      </c>
      <c r="BG455" s="185">
        <f>IF(N455="zákl. přenesená",J455,0)</f>
        <v>0</v>
      </c>
      <c r="BH455" s="185">
        <f>IF(N455="sníž. přenesená",J455,0)</f>
        <v>0</v>
      </c>
      <c r="BI455" s="185">
        <f>IF(N455="nulová",J455,0)</f>
        <v>0</v>
      </c>
      <c r="BJ455" s="17" t="s">
        <v>87</v>
      </c>
      <c r="BK455" s="185">
        <f>ROUND(I455*H455,2)</f>
        <v>0</v>
      </c>
      <c r="BL455" s="17" t="s">
        <v>133</v>
      </c>
      <c r="BM455" s="184" t="s">
        <v>758</v>
      </c>
    </row>
    <row r="456" spans="1:65" s="2" customFormat="1" ht="11.25">
      <c r="A456" s="34"/>
      <c r="B456" s="35"/>
      <c r="C456" s="36"/>
      <c r="D456" s="186" t="s">
        <v>136</v>
      </c>
      <c r="E456" s="36"/>
      <c r="F456" s="187" t="s">
        <v>759</v>
      </c>
      <c r="G456" s="36"/>
      <c r="H456" s="36"/>
      <c r="I456" s="188"/>
      <c r="J456" s="36"/>
      <c r="K456" s="36"/>
      <c r="L456" s="39"/>
      <c r="M456" s="189"/>
      <c r="N456" s="190"/>
      <c r="O456" s="64"/>
      <c r="P456" s="64"/>
      <c r="Q456" s="64"/>
      <c r="R456" s="64"/>
      <c r="S456" s="64"/>
      <c r="T456" s="65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136</v>
      </c>
      <c r="AU456" s="17" t="s">
        <v>134</v>
      </c>
    </row>
    <row r="457" spans="1:65" s="2" customFormat="1" ht="11.25">
      <c r="A457" s="34"/>
      <c r="B457" s="35"/>
      <c r="C457" s="36"/>
      <c r="D457" s="191" t="s">
        <v>138</v>
      </c>
      <c r="E457" s="36"/>
      <c r="F457" s="192" t="s">
        <v>760</v>
      </c>
      <c r="G457" s="36"/>
      <c r="H457" s="36"/>
      <c r="I457" s="188"/>
      <c r="J457" s="36"/>
      <c r="K457" s="36"/>
      <c r="L457" s="39"/>
      <c r="M457" s="189"/>
      <c r="N457" s="190"/>
      <c r="O457" s="64"/>
      <c r="P457" s="64"/>
      <c r="Q457" s="64"/>
      <c r="R457" s="64"/>
      <c r="S457" s="64"/>
      <c r="T457" s="65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T457" s="17" t="s">
        <v>138</v>
      </c>
      <c r="AU457" s="17" t="s">
        <v>134</v>
      </c>
    </row>
    <row r="458" spans="1:65" s="13" customFormat="1" ht="11.25">
      <c r="B458" s="193"/>
      <c r="C458" s="194"/>
      <c r="D458" s="186" t="s">
        <v>146</v>
      </c>
      <c r="E458" s="195" t="s">
        <v>21</v>
      </c>
      <c r="F458" s="196" t="s">
        <v>761</v>
      </c>
      <c r="G458" s="194"/>
      <c r="H458" s="197">
        <v>98</v>
      </c>
      <c r="I458" s="198"/>
      <c r="J458" s="194"/>
      <c r="K458" s="194"/>
      <c r="L458" s="199"/>
      <c r="M458" s="200"/>
      <c r="N458" s="201"/>
      <c r="O458" s="201"/>
      <c r="P458" s="201"/>
      <c r="Q458" s="201"/>
      <c r="R458" s="201"/>
      <c r="S458" s="201"/>
      <c r="T458" s="202"/>
      <c r="AT458" s="203" t="s">
        <v>146</v>
      </c>
      <c r="AU458" s="203" t="s">
        <v>134</v>
      </c>
      <c r="AV458" s="13" t="s">
        <v>89</v>
      </c>
      <c r="AW458" s="13" t="s">
        <v>38</v>
      </c>
      <c r="AX458" s="13" t="s">
        <v>87</v>
      </c>
      <c r="AY458" s="203" t="s">
        <v>124</v>
      </c>
    </row>
    <row r="459" spans="1:65" s="2" customFormat="1" ht="16.5" customHeight="1">
      <c r="A459" s="34"/>
      <c r="B459" s="35"/>
      <c r="C459" s="173" t="s">
        <v>762</v>
      </c>
      <c r="D459" s="173" t="s">
        <v>128</v>
      </c>
      <c r="E459" s="174" t="s">
        <v>763</v>
      </c>
      <c r="F459" s="175" t="s">
        <v>764</v>
      </c>
      <c r="G459" s="176" t="s">
        <v>142</v>
      </c>
      <c r="H459" s="177">
        <v>16</v>
      </c>
      <c r="I459" s="178"/>
      <c r="J459" s="179">
        <f>ROUND(I459*H459,2)</f>
        <v>0</v>
      </c>
      <c r="K459" s="175" t="s">
        <v>132</v>
      </c>
      <c r="L459" s="39"/>
      <c r="M459" s="180" t="s">
        <v>21</v>
      </c>
      <c r="N459" s="181" t="s">
        <v>50</v>
      </c>
      <c r="O459" s="64"/>
      <c r="P459" s="182">
        <f>O459*H459</f>
        <v>0</v>
      </c>
      <c r="Q459" s="182">
        <v>5.9999999999999995E-4</v>
      </c>
      <c r="R459" s="182">
        <f>Q459*H459</f>
        <v>9.5999999999999992E-3</v>
      </c>
      <c r="S459" s="182">
        <v>0</v>
      </c>
      <c r="T459" s="183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84" t="s">
        <v>133</v>
      </c>
      <c r="AT459" s="184" t="s">
        <v>128</v>
      </c>
      <c r="AU459" s="184" t="s">
        <v>134</v>
      </c>
      <c r="AY459" s="17" t="s">
        <v>124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7" t="s">
        <v>87</v>
      </c>
      <c r="BK459" s="185">
        <f>ROUND(I459*H459,2)</f>
        <v>0</v>
      </c>
      <c r="BL459" s="17" t="s">
        <v>133</v>
      </c>
      <c r="BM459" s="184" t="s">
        <v>765</v>
      </c>
    </row>
    <row r="460" spans="1:65" s="2" customFormat="1" ht="11.25">
      <c r="A460" s="34"/>
      <c r="B460" s="35"/>
      <c r="C460" s="36"/>
      <c r="D460" s="186" t="s">
        <v>136</v>
      </c>
      <c r="E460" s="36"/>
      <c r="F460" s="187" t="s">
        <v>766</v>
      </c>
      <c r="G460" s="36"/>
      <c r="H460" s="36"/>
      <c r="I460" s="188"/>
      <c r="J460" s="36"/>
      <c r="K460" s="36"/>
      <c r="L460" s="39"/>
      <c r="M460" s="189"/>
      <c r="N460" s="190"/>
      <c r="O460" s="64"/>
      <c r="P460" s="64"/>
      <c r="Q460" s="64"/>
      <c r="R460" s="64"/>
      <c r="S460" s="64"/>
      <c r="T460" s="65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136</v>
      </c>
      <c r="AU460" s="17" t="s">
        <v>134</v>
      </c>
    </row>
    <row r="461" spans="1:65" s="2" customFormat="1" ht="11.25">
      <c r="A461" s="34"/>
      <c r="B461" s="35"/>
      <c r="C461" s="36"/>
      <c r="D461" s="191" t="s">
        <v>138</v>
      </c>
      <c r="E461" s="36"/>
      <c r="F461" s="192" t="s">
        <v>767</v>
      </c>
      <c r="G461" s="36"/>
      <c r="H461" s="36"/>
      <c r="I461" s="188"/>
      <c r="J461" s="36"/>
      <c r="K461" s="36"/>
      <c r="L461" s="39"/>
      <c r="M461" s="189"/>
      <c r="N461" s="190"/>
      <c r="O461" s="64"/>
      <c r="P461" s="64"/>
      <c r="Q461" s="64"/>
      <c r="R461" s="64"/>
      <c r="S461" s="64"/>
      <c r="T461" s="65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7" t="s">
        <v>138</v>
      </c>
      <c r="AU461" s="17" t="s">
        <v>134</v>
      </c>
    </row>
    <row r="462" spans="1:65" s="2" customFormat="1" ht="16.5" customHeight="1">
      <c r="A462" s="34"/>
      <c r="B462" s="35"/>
      <c r="C462" s="173" t="s">
        <v>768</v>
      </c>
      <c r="D462" s="173" t="s">
        <v>128</v>
      </c>
      <c r="E462" s="174" t="s">
        <v>769</v>
      </c>
      <c r="F462" s="175" t="s">
        <v>770</v>
      </c>
      <c r="G462" s="176" t="s">
        <v>131</v>
      </c>
      <c r="H462" s="177">
        <v>70</v>
      </c>
      <c r="I462" s="178"/>
      <c r="J462" s="179">
        <f>ROUND(I462*H462,2)</f>
        <v>0</v>
      </c>
      <c r="K462" s="175" t="s">
        <v>132</v>
      </c>
      <c r="L462" s="39"/>
      <c r="M462" s="180" t="s">
        <v>21</v>
      </c>
      <c r="N462" s="181" t="s">
        <v>50</v>
      </c>
      <c r="O462" s="64"/>
      <c r="P462" s="182">
        <f>O462*H462</f>
        <v>0</v>
      </c>
      <c r="Q462" s="182">
        <v>8.0000000000000007E-5</v>
      </c>
      <c r="R462" s="182">
        <f>Q462*H462</f>
        <v>5.6000000000000008E-3</v>
      </c>
      <c r="S462" s="182">
        <v>0</v>
      </c>
      <c r="T462" s="183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84" t="s">
        <v>133</v>
      </c>
      <c r="AT462" s="184" t="s">
        <v>128</v>
      </c>
      <c r="AU462" s="184" t="s">
        <v>134</v>
      </c>
      <c r="AY462" s="17" t="s">
        <v>124</v>
      </c>
      <c r="BE462" s="185">
        <f>IF(N462="základní",J462,0)</f>
        <v>0</v>
      </c>
      <c r="BF462" s="185">
        <f>IF(N462="snížená",J462,0)</f>
        <v>0</v>
      </c>
      <c r="BG462" s="185">
        <f>IF(N462="zákl. přenesená",J462,0)</f>
        <v>0</v>
      </c>
      <c r="BH462" s="185">
        <f>IF(N462="sníž. přenesená",J462,0)</f>
        <v>0</v>
      </c>
      <c r="BI462" s="185">
        <f>IF(N462="nulová",J462,0)</f>
        <v>0</v>
      </c>
      <c r="BJ462" s="17" t="s">
        <v>87</v>
      </c>
      <c r="BK462" s="185">
        <f>ROUND(I462*H462,2)</f>
        <v>0</v>
      </c>
      <c r="BL462" s="17" t="s">
        <v>133</v>
      </c>
      <c r="BM462" s="184" t="s">
        <v>771</v>
      </c>
    </row>
    <row r="463" spans="1:65" s="2" customFormat="1" ht="11.25">
      <c r="A463" s="34"/>
      <c r="B463" s="35"/>
      <c r="C463" s="36"/>
      <c r="D463" s="186" t="s">
        <v>136</v>
      </c>
      <c r="E463" s="36"/>
      <c r="F463" s="187" t="s">
        <v>772</v>
      </c>
      <c r="G463" s="36"/>
      <c r="H463" s="36"/>
      <c r="I463" s="188"/>
      <c r="J463" s="36"/>
      <c r="K463" s="36"/>
      <c r="L463" s="39"/>
      <c r="M463" s="189"/>
      <c r="N463" s="190"/>
      <c r="O463" s="64"/>
      <c r="P463" s="64"/>
      <c r="Q463" s="64"/>
      <c r="R463" s="64"/>
      <c r="S463" s="64"/>
      <c r="T463" s="65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7" t="s">
        <v>136</v>
      </c>
      <c r="AU463" s="17" t="s">
        <v>134</v>
      </c>
    </row>
    <row r="464" spans="1:65" s="2" customFormat="1" ht="11.25">
      <c r="A464" s="34"/>
      <c r="B464" s="35"/>
      <c r="C464" s="36"/>
      <c r="D464" s="191" t="s">
        <v>138</v>
      </c>
      <c r="E464" s="36"/>
      <c r="F464" s="192" t="s">
        <v>773</v>
      </c>
      <c r="G464" s="36"/>
      <c r="H464" s="36"/>
      <c r="I464" s="188"/>
      <c r="J464" s="36"/>
      <c r="K464" s="36"/>
      <c r="L464" s="39"/>
      <c r="M464" s="189"/>
      <c r="N464" s="190"/>
      <c r="O464" s="64"/>
      <c r="P464" s="64"/>
      <c r="Q464" s="64"/>
      <c r="R464" s="64"/>
      <c r="S464" s="64"/>
      <c r="T464" s="65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T464" s="17" t="s">
        <v>138</v>
      </c>
      <c r="AU464" s="17" t="s">
        <v>134</v>
      </c>
    </row>
    <row r="465" spans="1:65" s="2" customFormat="1" ht="16.5" customHeight="1">
      <c r="A465" s="34"/>
      <c r="B465" s="35"/>
      <c r="C465" s="173" t="s">
        <v>774</v>
      </c>
      <c r="D465" s="173" t="s">
        <v>128</v>
      </c>
      <c r="E465" s="174" t="s">
        <v>775</v>
      </c>
      <c r="F465" s="175" t="s">
        <v>776</v>
      </c>
      <c r="G465" s="176" t="s">
        <v>131</v>
      </c>
      <c r="H465" s="177">
        <v>28</v>
      </c>
      <c r="I465" s="178"/>
      <c r="J465" s="179">
        <f>ROUND(I465*H465,2)</f>
        <v>0</v>
      </c>
      <c r="K465" s="175" t="s">
        <v>132</v>
      </c>
      <c r="L465" s="39"/>
      <c r="M465" s="180" t="s">
        <v>21</v>
      </c>
      <c r="N465" s="181" t="s">
        <v>50</v>
      </c>
      <c r="O465" s="64"/>
      <c r="P465" s="182">
        <f>O465*H465</f>
        <v>0</v>
      </c>
      <c r="Q465" s="182">
        <v>8.0000000000000007E-5</v>
      </c>
      <c r="R465" s="182">
        <f>Q465*H465</f>
        <v>2.2400000000000002E-3</v>
      </c>
      <c r="S465" s="182">
        <v>0</v>
      </c>
      <c r="T465" s="183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84" t="s">
        <v>133</v>
      </c>
      <c r="AT465" s="184" t="s">
        <v>128</v>
      </c>
      <c r="AU465" s="184" t="s">
        <v>134</v>
      </c>
      <c r="AY465" s="17" t="s">
        <v>124</v>
      </c>
      <c r="BE465" s="185">
        <f>IF(N465="základní",J465,0)</f>
        <v>0</v>
      </c>
      <c r="BF465" s="185">
        <f>IF(N465="snížená",J465,0)</f>
        <v>0</v>
      </c>
      <c r="BG465" s="185">
        <f>IF(N465="zákl. přenesená",J465,0)</f>
        <v>0</v>
      </c>
      <c r="BH465" s="185">
        <f>IF(N465="sníž. přenesená",J465,0)</f>
        <v>0</v>
      </c>
      <c r="BI465" s="185">
        <f>IF(N465="nulová",J465,0)</f>
        <v>0</v>
      </c>
      <c r="BJ465" s="17" t="s">
        <v>87</v>
      </c>
      <c r="BK465" s="185">
        <f>ROUND(I465*H465,2)</f>
        <v>0</v>
      </c>
      <c r="BL465" s="17" t="s">
        <v>133</v>
      </c>
      <c r="BM465" s="184" t="s">
        <v>777</v>
      </c>
    </row>
    <row r="466" spans="1:65" s="2" customFormat="1" ht="11.25">
      <c r="A466" s="34"/>
      <c r="B466" s="35"/>
      <c r="C466" s="36"/>
      <c r="D466" s="186" t="s">
        <v>136</v>
      </c>
      <c r="E466" s="36"/>
      <c r="F466" s="187" t="s">
        <v>778</v>
      </c>
      <c r="G466" s="36"/>
      <c r="H466" s="36"/>
      <c r="I466" s="188"/>
      <c r="J466" s="36"/>
      <c r="K466" s="36"/>
      <c r="L466" s="39"/>
      <c r="M466" s="189"/>
      <c r="N466" s="190"/>
      <c r="O466" s="64"/>
      <c r="P466" s="64"/>
      <c r="Q466" s="64"/>
      <c r="R466" s="64"/>
      <c r="S466" s="64"/>
      <c r="T466" s="65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136</v>
      </c>
      <c r="AU466" s="17" t="s">
        <v>134</v>
      </c>
    </row>
    <row r="467" spans="1:65" s="2" customFormat="1" ht="11.25">
      <c r="A467" s="34"/>
      <c r="B467" s="35"/>
      <c r="C467" s="36"/>
      <c r="D467" s="191" t="s">
        <v>138</v>
      </c>
      <c r="E467" s="36"/>
      <c r="F467" s="192" t="s">
        <v>779</v>
      </c>
      <c r="G467" s="36"/>
      <c r="H467" s="36"/>
      <c r="I467" s="188"/>
      <c r="J467" s="36"/>
      <c r="K467" s="36"/>
      <c r="L467" s="39"/>
      <c r="M467" s="189"/>
      <c r="N467" s="190"/>
      <c r="O467" s="64"/>
      <c r="P467" s="64"/>
      <c r="Q467" s="64"/>
      <c r="R467" s="64"/>
      <c r="S467" s="64"/>
      <c r="T467" s="65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138</v>
      </c>
      <c r="AU467" s="17" t="s">
        <v>134</v>
      </c>
    </row>
    <row r="468" spans="1:65" s="2" customFormat="1" ht="16.5" customHeight="1">
      <c r="A468" s="34"/>
      <c r="B468" s="35"/>
      <c r="C468" s="173" t="s">
        <v>780</v>
      </c>
      <c r="D468" s="173" t="s">
        <v>128</v>
      </c>
      <c r="E468" s="174" t="s">
        <v>781</v>
      </c>
      <c r="F468" s="175" t="s">
        <v>782</v>
      </c>
      <c r="G468" s="176" t="s">
        <v>131</v>
      </c>
      <c r="H468" s="177">
        <v>48.5</v>
      </c>
      <c r="I468" s="178"/>
      <c r="J468" s="179">
        <f>ROUND(I468*H468,2)</f>
        <v>0</v>
      </c>
      <c r="K468" s="175" t="s">
        <v>132</v>
      </c>
      <c r="L468" s="39"/>
      <c r="M468" s="180" t="s">
        <v>21</v>
      </c>
      <c r="N468" s="181" t="s">
        <v>50</v>
      </c>
      <c r="O468" s="64"/>
      <c r="P468" s="182">
        <f>O468*H468</f>
        <v>0</v>
      </c>
      <c r="Q468" s="182">
        <v>0.29220869999999999</v>
      </c>
      <c r="R468" s="182">
        <f>Q468*H468</f>
        <v>14.172121949999999</v>
      </c>
      <c r="S468" s="182">
        <v>0</v>
      </c>
      <c r="T468" s="183">
        <f>S468*H468</f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184" t="s">
        <v>133</v>
      </c>
      <c r="AT468" s="184" t="s">
        <v>128</v>
      </c>
      <c r="AU468" s="184" t="s">
        <v>134</v>
      </c>
      <c r="AY468" s="17" t="s">
        <v>124</v>
      </c>
      <c r="BE468" s="185">
        <f>IF(N468="základní",J468,0)</f>
        <v>0</v>
      </c>
      <c r="BF468" s="185">
        <f>IF(N468="snížená",J468,0)</f>
        <v>0</v>
      </c>
      <c r="BG468" s="185">
        <f>IF(N468="zákl. přenesená",J468,0)</f>
        <v>0</v>
      </c>
      <c r="BH468" s="185">
        <f>IF(N468="sníž. přenesená",J468,0)</f>
        <v>0</v>
      </c>
      <c r="BI468" s="185">
        <f>IF(N468="nulová",J468,0)</f>
        <v>0</v>
      </c>
      <c r="BJ468" s="17" t="s">
        <v>87</v>
      </c>
      <c r="BK468" s="185">
        <f>ROUND(I468*H468,2)</f>
        <v>0</v>
      </c>
      <c r="BL468" s="17" t="s">
        <v>133</v>
      </c>
      <c r="BM468" s="184" t="s">
        <v>783</v>
      </c>
    </row>
    <row r="469" spans="1:65" s="2" customFormat="1" ht="11.25">
      <c r="A469" s="34"/>
      <c r="B469" s="35"/>
      <c r="C469" s="36"/>
      <c r="D469" s="186" t="s">
        <v>136</v>
      </c>
      <c r="E469" s="36"/>
      <c r="F469" s="187" t="s">
        <v>784</v>
      </c>
      <c r="G469" s="36"/>
      <c r="H469" s="36"/>
      <c r="I469" s="188"/>
      <c r="J469" s="36"/>
      <c r="K469" s="36"/>
      <c r="L469" s="39"/>
      <c r="M469" s="189"/>
      <c r="N469" s="190"/>
      <c r="O469" s="64"/>
      <c r="P469" s="64"/>
      <c r="Q469" s="64"/>
      <c r="R469" s="64"/>
      <c r="S469" s="64"/>
      <c r="T469" s="65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7" t="s">
        <v>136</v>
      </c>
      <c r="AU469" s="17" t="s">
        <v>134</v>
      </c>
    </row>
    <row r="470" spans="1:65" s="2" customFormat="1" ht="11.25">
      <c r="A470" s="34"/>
      <c r="B470" s="35"/>
      <c r="C470" s="36"/>
      <c r="D470" s="191" t="s">
        <v>138</v>
      </c>
      <c r="E470" s="36"/>
      <c r="F470" s="192" t="s">
        <v>785</v>
      </c>
      <c r="G470" s="36"/>
      <c r="H470" s="36"/>
      <c r="I470" s="188"/>
      <c r="J470" s="36"/>
      <c r="K470" s="36"/>
      <c r="L470" s="39"/>
      <c r="M470" s="189"/>
      <c r="N470" s="190"/>
      <c r="O470" s="64"/>
      <c r="P470" s="64"/>
      <c r="Q470" s="64"/>
      <c r="R470" s="64"/>
      <c r="S470" s="64"/>
      <c r="T470" s="65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T470" s="17" t="s">
        <v>138</v>
      </c>
      <c r="AU470" s="17" t="s">
        <v>134</v>
      </c>
    </row>
    <row r="471" spans="1:65" s="13" customFormat="1" ht="11.25">
      <c r="B471" s="193"/>
      <c r="C471" s="194"/>
      <c r="D471" s="186" t="s">
        <v>146</v>
      </c>
      <c r="E471" s="195" t="s">
        <v>21</v>
      </c>
      <c r="F471" s="196" t="s">
        <v>786</v>
      </c>
      <c r="G471" s="194"/>
      <c r="H471" s="197">
        <v>48.5</v>
      </c>
      <c r="I471" s="198"/>
      <c r="J471" s="194"/>
      <c r="K471" s="194"/>
      <c r="L471" s="199"/>
      <c r="M471" s="200"/>
      <c r="N471" s="201"/>
      <c r="O471" s="201"/>
      <c r="P471" s="201"/>
      <c r="Q471" s="201"/>
      <c r="R471" s="201"/>
      <c r="S471" s="201"/>
      <c r="T471" s="202"/>
      <c r="AT471" s="203" t="s">
        <v>146</v>
      </c>
      <c r="AU471" s="203" t="s">
        <v>134</v>
      </c>
      <c r="AV471" s="13" t="s">
        <v>89</v>
      </c>
      <c r="AW471" s="13" t="s">
        <v>38</v>
      </c>
      <c r="AX471" s="13" t="s">
        <v>87</v>
      </c>
      <c r="AY471" s="203" t="s">
        <v>124</v>
      </c>
    </row>
    <row r="472" spans="1:65" s="2" customFormat="1" ht="16.5" customHeight="1">
      <c r="A472" s="34"/>
      <c r="B472" s="35"/>
      <c r="C472" s="216" t="s">
        <v>787</v>
      </c>
      <c r="D472" s="216" t="s">
        <v>318</v>
      </c>
      <c r="E472" s="217" t="s">
        <v>788</v>
      </c>
      <c r="F472" s="218" t="s">
        <v>789</v>
      </c>
      <c r="G472" s="219" t="s">
        <v>193</v>
      </c>
      <c r="H472" s="220">
        <v>10</v>
      </c>
      <c r="I472" s="221"/>
      <c r="J472" s="222">
        <f>ROUND(I472*H472,2)</f>
        <v>0</v>
      </c>
      <c r="K472" s="218" t="s">
        <v>21</v>
      </c>
      <c r="L472" s="223"/>
      <c r="M472" s="224" t="s">
        <v>21</v>
      </c>
      <c r="N472" s="225" t="s">
        <v>50</v>
      </c>
      <c r="O472" s="64"/>
      <c r="P472" s="182">
        <f>O472*H472</f>
        <v>0</v>
      </c>
      <c r="Q472" s="182">
        <v>0.01</v>
      </c>
      <c r="R472" s="182">
        <f>Q472*H472</f>
        <v>0.1</v>
      </c>
      <c r="S472" s="182">
        <v>0</v>
      </c>
      <c r="T472" s="183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184" t="s">
        <v>178</v>
      </c>
      <c r="AT472" s="184" t="s">
        <v>318</v>
      </c>
      <c r="AU472" s="184" t="s">
        <v>134</v>
      </c>
      <c r="AY472" s="17" t="s">
        <v>124</v>
      </c>
      <c r="BE472" s="185">
        <f>IF(N472="základní",J472,0)</f>
        <v>0</v>
      </c>
      <c r="BF472" s="185">
        <f>IF(N472="snížená",J472,0)</f>
        <v>0</v>
      </c>
      <c r="BG472" s="185">
        <f>IF(N472="zákl. přenesená",J472,0)</f>
        <v>0</v>
      </c>
      <c r="BH472" s="185">
        <f>IF(N472="sníž. přenesená",J472,0)</f>
        <v>0</v>
      </c>
      <c r="BI472" s="185">
        <f>IF(N472="nulová",J472,0)</f>
        <v>0</v>
      </c>
      <c r="BJ472" s="17" t="s">
        <v>87</v>
      </c>
      <c r="BK472" s="185">
        <f>ROUND(I472*H472,2)</f>
        <v>0</v>
      </c>
      <c r="BL472" s="17" t="s">
        <v>133</v>
      </c>
      <c r="BM472" s="184" t="s">
        <v>790</v>
      </c>
    </row>
    <row r="473" spans="1:65" s="2" customFormat="1" ht="11.25">
      <c r="A473" s="34"/>
      <c r="B473" s="35"/>
      <c r="C473" s="36"/>
      <c r="D473" s="186" t="s">
        <v>136</v>
      </c>
      <c r="E473" s="36"/>
      <c r="F473" s="187" t="s">
        <v>789</v>
      </c>
      <c r="G473" s="36"/>
      <c r="H473" s="36"/>
      <c r="I473" s="188"/>
      <c r="J473" s="36"/>
      <c r="K473" s="36"/>
      <c r="L473" s="39"/>
      <c r="M473" s="189"/>
      <c r="N473" s="190"/>
      <c r="O473" s="64"/>
      <c r="P473" s="64"/>
      <c r="Q473" s="64"/>
      <c r="R473" s="64"/>
      <c r="S473" s="64"/>
      <c r="T473" s="65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T473" s="17" t="s">
        <v>136</v>
      </c>
      <c r="AU473" s="17" t="s">
        <v>134</v>
      </c>
    </row>
    <row r="474" spans="1:65" s="2" customFormat="1" ht="16.5" customHeight="1">
      <c r="A474" s="34"/>
      <c r="B474" s="35"/>
      <c r="C474" s="216" t="s">
        <v>791</v>
      </c>
      <c r="D474" s="216" t="s">
        <v>318</v>
      </c>
      <c r="E474" s="217" t="s">
        <v>792</v>
      </c>
      <c r="F474" s="218" t="s">
        <v>793</v>
      </c>
      <c r="G474" s="219" t="s">
        <v>193</v>
      </c>
      <c r="H474" s="220">
        <v>1</v>
      </c>
      <c r="I474" s="221"/>
      <c r="J474" s="222">
        <f>ROUND(I474*H474,2)</f>
        <v>0</v>
      </c>
      <c r="K474" s="218" t="s">
        <v>21</v>
      </c>
      <c r="L474" s="223"/>
      <c r="M474" s="224" t="s">
        <v>21</v>
      </c>
      <c r="N474" s="225" t="s">
        <v>50</v>
      </c>
      <c r="O474" s="64"/>
      <c r="P474" s="182">
        <f>O474*H474</f>
        <v>0</v>
      </c>
      <c r="Q474" s="182">
        <v>0</v>
      </c>
      <c r="R474" s="182">
        <f>Q474*H474</f>
        <v>0</v>
      </c>
      <c r="S474" s="182">
        <v>0</v>
      </c>
      <c r="T474" s="183">
        <f>S474*H474</f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184" t="s">
        <v>178</v>
      </c>
      <c r="AT474" s="184" t="s">
        <v>318</v>
      </c>
      <c r="AU474" s="184" t="s">
        <v>134</v>
      </c>
      <c r="AY474" s="17" t="s">
        <v>124</v>
      </c>
      <c r="BE474" s="185">
        <f>IF(N474="základní",J474,0)</f>
        <v>0</v>
      </c>
      <c r="BF474" s="185">
        <f>IF(N474="snížená",J474,0)</f>
        <v>0</v>
      </c>
      <c r="BG474" s="185">
        <f>IF(N474="zákl. přenesená",J474,0)</f>
        <v>0</v>
      </c>
      <c r="BH474" s="185">
        <f>IF(N474="sníž. přenesená",J474,0)</f>
        <v>0</v>
      </c>
      <c r="BI474" s="185">
        <f>IF(N474="nulová",J474,0)</f>
        <v>0</v>
      </c>
      <c r="BJ474" s="17" t="s">
        <v>87</v>
      </c>
      <c r="BK474" s="185">
        <f>ROUND(I474*H474,2)</f>
        <v>0</v>
      </c>
      <c r="BL474" s="17" t="s">
        <v>133</v>
      </c>
      <c r="BM474" s="184" t="s">
        <v>794</v>
      </c>
    </row>
    <row r="475" spans="1:65" s="2" customFormat="1" ht="11.25">
      <c r="A475" s="34"/>
      <c r="B475" s="35"/>
      <c r="C475" s="36"/>
      <c r="D475" s="186" t="s">
        <v>136</v>
      </c>
      <c r="E475" s="36"/>
      <c r="F475" s="187" t="s">
        <v>793</v>
      </c>
      <c r="G475" s="36"/>
      <c r="H475" s="36"/>
      <c r="I475" s="188"/>
      <c r="J475" s="36"/>
      <c r="K475" s="36"/>
      <c r="L475" s="39"/>
      <c r="M475" s="189"/>
      <c r="N475" s="190"/>
      <c r="O475" s="64"/>
      <c r="P475" s="64"/>
      <c r="Q475" s="64"/>
      <c r="R475" s="64"/>
      <c r="S475" s="64"/>
      <c r="T475" s="65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T475" s="17" t="s">
        <v>136</v>
      </c>
      <c r="AU475" s="17" t="s">
        <v>134</v>
      </c>
    </row>
    <row r="476" spans="1:65" s="2" customFormat="1" ht="16.5" customHeight="1">
      <c r="A476" s="34"/>
      <c r="B476" s="35"/>
      <c r="C476" s="216" t="s">
        <v>795</v>
      </c>
      <c r="D476" s="216" t="s">
        <v>318</v>
      </c>
      <c r="E476" s="217" t="s">
        <v>796</v>
      </c>
      <c r="F476" s="218" t="s">
        <v>797</v>
      </c>
      <c r="G476" s="219" t="s">
        <v>193</v>
      </c>
      <c r="H476" s="220">
        <v>6</v>
      </c>
      <c r="I476" s="221"/>
      <c r="J476" s="222">
        <f>ROUND(I476*H476,2)</f>
        <v>0</v>
      </c>
      <c r="K476" s="218" t="s">
        <v>21</v>
      </c>
      <c r="L476" s="223"/>
      <c r="M476" s="224" t="s">
        <v>21</v>
      </c>
      <c r="N476" s="225" t="s">
        <v>50</v>
      </c>
      <c r="O476" s="64"/>
      <c r="P476" s="182">
        <f>O476*H476</f>
        <v>0</v>
      </c>
      <c r="Q476" s="182">
        <v>0</v>
      </c>
      <c r="R476" s="182">
        <f>Q476*H476</f>
        <v>0</v>
      </c>
      <c r="S476" s="182">
        <v>0</v>
      </c>
      <c r="T476" s="183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84" t="s">
        <v>178</v>
      </c>
      <c r="AT476" s="184" t="s">
        <v>318</v>
      </c>
      <c r="AU476" s="184" t="s">
        <v>134</v>
      </c>
      <c r="AY476" s="17" t="s">
        <v>124</v>
      </c>
      <c r="BE476" s="185">
        <f>IF(N476="základní",J476,0)</f>
        <v>0</v>
      </c>
      <c r="BF476" s="185">
        <f>IF(N476="snížená",J476,0)</f>
        <v>0</v>
      </c>
      <c r="BG476" s="185">
        <f>IF(N476="zákl. přenesená",J476,0)</f>
        <v>0</v>
      </c>
      <c r="BH476" s="185">
        <f>IF(N476="sníž. přenesená",J476,0)</f>
        <v>0</v>
      </c>
      <c r="BI476" s="185">
        <f>IF(N476="nulová",J476,0)</f>
        <v>0</v>
      </c>
      <c r="BJ476" s="17" t="s">
        <v>87</v>
      </c>
      <c r="BK476" s="185">
        <f>ROUND(I476*H476,2)</f>
        <v>0</v>
      </c>
      <c r="BL476" s="17" t="s">
        <v>133</v>
      </c>
      <c r="BM476" s="184" t="s">
        <v>798</v>
      </c>
    </row>
    <row r="477" spans="1:65" s="2" customFormat="1" ht="11.25">
      <c r="A477" s="34"/>
      <c r="B477" s="35"/>
      <c r="C477" s="36"/>
      <c r="D477" s="186" t="s">
        <v>136</v>
      </c>
      <c r="E477" s="36"/>
      <c r="F477" s="187" t="s">
        <v>797</v>
      </c>
      <c r="G477" s="36"/>
      <c r="H477" s="36"/>
      <c r="I477" s="188"/>
      <c r="J477" s="36"/>
      <c r="K477" s="36"/>
      <c r="L477" s="39"/>
      <c r="M477" s="189"/>
      <c r="N477" s="190"/>
      <c r="O477" s="64"/>
      <c r="P477" s="64"/>
      <c r="Q477" s="64"/>
      <c r="R477" s="64"/>
      <c r="S477" s="64"/>
      <c r="T477" s="65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T477" s="17" t="s">
        <v>136</v>
      </c>
      <c r="AU477" s="17" t="s">
        <v>134</v>
      </c>
    </row>
    <row r="478" spans="1:65" s="2" customFormat="1" ht="16.5" customHeight="1">
      <c r="A478" s="34"/>
      <c r="B478" s="35"/>
      <c r="C478" s="216" t="s">
        <v>799</v>
      </c>
      <c r="D478" s="216" t="s">
        <v>318</v>
      </c>
      <c r="E478" s="217" t="s">
        <v>800</v>
      </c>
      <c r="F478" s="218" t="s">
        <v>801</v>
      </c>
      <c r="G478" s="219" t="s">
        <v>193</v>
      </c>
      <c r="H478" s="220">
        <v>2</v>
      </c>
      <c r="I478" s="221"/>
      <c r="J478" s="222">
        <f>ROUND(I478*H478,2)</f>
        <v>0</v>
      </c>
      <c r="K478" s="218" t="s">
        <v>21</v>
      </c>
      <c r="L478" s="223"/>
      <c r="M478" s="224" t="s">
        <v>21</v>
      </c>
      <c r="N478" s="225" t="s">
        <v>50</v>
      </c>
      <c r="O478" s="64"/>
      <c r="P478" s="182">
        <f>O478*H478</f>
        <v>0</v>
      </c>
      <c r="Q478" s="182">
        <v>0</v>
      </c>
      <c r="R478" s="182">
        <f>Q478*H478</f>
        <v>0</v>
      </c>
      <c r="S478" s="182">
        <v>0</v>
      </c>
      <c r="T478" s="183">
        <f>S478*H478</f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184" t="s">
        <v>178</v>
      </c>
      <c r="AT478" s="184" t="s">
        <v>318</v>
      </c>
      <c r="AU478" s="184" t="s">
        <v>134</v>
      </c>
      <c r="AY478" s="17" t="s">
        <v>124</v>
      </c>
      <c r="BE478" s="185">
        <f>IF(N478="základní",J478,0)</f>
        <v>0</v>
      </c>
      <c r="BF478" s="185">
        <f>IF(N478="snížená",J478,0)</f>
        <v>0</v>
      </c>
      <c r="BG478" s="185">
        <f>IF(N478="zákl. přenesená",J478,0)</f>
        <v>0</v>
      </c>
      <c r="BH478" s="185">
        <f>IF(N478="sníž. přenesená",J478,0)</f>
        <v>0</v>
      </c>
      <c r="BI478" s="185">
        <f>IF(N478="nulová",J478,0)</f>
        <v>0</v>
      </c>
      <c r="BJ478" s="17" t="s">
        <v>87</v>
      </c>
      <c r="BK478" s="185">
        <f>ROUND(I478*H478,2)</f>
        <v>0</v>
      </c>
      <c r="BL478" s="17" t="s">
        <v>133</v>
      </c>
      <c r="BM478" s="184" t="s">
        <v>802</v>
      </c>
    </row>
    <row r="479" spans="1:65" s="2" customFormat="1" ht="11.25">
      <c r="A479" s="34"/>
      <c r="B479" s="35"/>
      <c r="C479" s="36"/>
      <c r="D479" s="186" t="s">
        <v>136</v>
      </c>
      <c r="E479" s="36"/>
      <c r="F479" s="187" t="s">
        <v>801</v>
      </c>
      <c r="G479" s="36"/>
      <c r="H479" s="36"/>
      <c r="I479" s="188"/>
      <c r="J479" s="36"/>
      <c r="K479" s="36"/>
      <c r="L479" s="39"/>
      <c r="M479" s="189"/>
      <c r="N479" s="190"/>
      <c r="O479" s="64"/>
      <c r="P479" s="64"/>
      <c r="Q479" s="64"/>
      <c r="R479" s="64"/>
      <c r="S479" s="64"/>
      <c r="T479" s="65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T479" s="17" t="s">
        <v>136</v>
      </c>
      <c r="AU479" s="17" t="s">
        <v>134</v>
      </c>
    </row>
    <row r="480" spans="1:65" s="2" customFormat="1" ht="16.5" customHeight="1">
      <c r="A480" s="34"/>
      <c r="B480" s="35"/>
      <c r="C480" s="216" t="s">
        <v>803</v>
      </c>
      <c r="D480" s="216" t="s">
        <v>318</v>
      </c>
      <c r="E480" s="217" t="s">
        <v>804</v>
      </c>
      <c r="F480" s="218" t="s">
        <v>805</v>
      </c>
      <c r="G480" s="219" t="s">
        <v>193</v>
      </c>
      <c r="H480" s="220">
        <v>44</v>
      </c>
      <c r="I480" s="221"/>
      <c r="J480" s="222">
        <f>ROUND(I480*H480,2)</f>
        <v>0</v>
      </c>
      <c r="K480" s="218" t="s">
        <v>21</v>
      </c>
      <c r="L480" s="223"/>
      <c r="M480" s="224" t="s">
        <v>21</v>
      </c>
      <c r="N480" s="225" t="s">
        <v>50</v>
      </c>
      <c r="O480" s="64"/>
      <c r="P480" s="182">
        <f>O480*H480</f>
        <v>0</v>
      </c>
      <c r="Q480" s="182">
        <v>0</v>
      </c>
      <c r="R480" s="182">
        <f>Q480*H480</f>
        <v>0</v>
      </c>
      <c r="S480" s="182">
        <v>0</v>
      </c>
      <c r="T480" s="183">
        <f>S480*H480</f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184" t="s">
        <v>178</v>
      </c>
      <c r="AT480" s="184" t="s">
        <v>318</v>
      </c>
      <c r="AU480" s="184" t="s">
        <v>134</v>
      </c>
      <c r="AY480" s="17" t="s">
        <v>124</v>
      </c>
      <c r="BE480" s="185">
        <f>IF(N480="základní",J480,0)</f>
        <v>0</v>
      </c>
      <c r="BF480" s="185">
        <f>IF(N480="snížená",J480,0)</f>
        <v>0</v>
      </c>
      <c r="BG480" s="185">
        <f>IF(N480="zákl. přenesená",J480,0)</f>
        <v>0</v>
      </c>
      <c r="BH480" s="185">
        <f>IF(N480="sníž. přenesená",J480,0)</f>
        <v>0</v>
      </c>
      <c r="BI480" s="185">
        <f>IF(N480="nulová",J480,0)</f>
        <v>0</v>
      </c>
      <c r="BJ480" s="17" t="s">
        <v>87</v>
      </c>
      <c r="BK480" s="185">
        <f>ROUND(I480*H480,2)</f>
        <v>0</v>
      </c>
      <c r="BL480" s="17" t="s">
        <v>133</v>
      </c>
      <c r="BM480" s="184" t="s">
        <v>806</v>
      </c>
    </row>
    <row r="481" spans="1:65" s="2" customFormat="1" ht="11.25">
      <c r="A481" s="34"/>
      <c r="B481" s="35"/>
      <c r="C481" s="36"/>
      <c r="D481" s="186" t="s">
        <v>136</v>
      </c>
      <c r="E481" s="36"/>
      <c r="F481" s="187" t="s">
        <v>805</v>
      </c>
      <c r="G481" s="36"/>
      <c r="H481" s="36"/>
      <c r="I481" s="188"/>
      <c r="J481" s="36"/>
      <c r="K481" s="36"/>
      <c r="L481" s="39"/>
      <c r="M481" s="189"/>
      <c r="N481" s="190"/>
      <c r="O481" s="64"/>
      <c r="P481" s="64"/>
      <c r="Q481" s="64"/>
      <c r="R481" s="64"/>
      <c r="S481" s="64"/>
      <c r="T481" s="65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7" t="s">
        <v>136</v>
      </c>
      <c r="AU481" s="17" t="s">
        <v>134</v>
      </c>
    </row>
    <row r="482" spans="1:65" s="2" customFormat="1" ht="19.5">
      <c r="A482" s="34"/>
      <c r="B482" s="35"/>
      <c r="C482" s="36"/>
      <c r="D482" s="186" t="s">
        <v>263</v>
      </c>
      <c r="E482" s="36"/>
      <c r="F482" s="204" t="s">
        <v>807</v>
      </c>
      <c r="G482" s="36"/>
      <c r="H482" s="36"/>
      <c r="I482" s="188"/>
      <c r="J482" s="36"/>
      <c r="K482" s="36"/>
      <c r="L482" s="39"/>
      <c r="M482" s="189"/>
      <c r="N482" s="190"/>
      <c r="O482" s="64"/>
      <c r="P482" s="64"/>
      <c r="Q482" s="64"/>
      <c r="R482" s="64"/>
      <c r="S482" s="64"/>
      <c r="T482" s="65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T482" s="17" t="s">
        <v>263</v>
      </c>
      <c r="AU482" s="17" t="s">
        <v>134</v>
      </c>
    </row>
    <row r="483" spans="1:65" s="2" customFormat="1" ht="16.5" customHeight="1">
      <c r="A483" s="34"/>
      <c r="B483" s="35"/>
      <c r="C483" s="216" t="s">
        <v>808</v>
      </c>
      <c r="D483" s="216" t="s">
        <v>318</v>
      </c>
      <c r="E483" s="217" t="s">
        <v>809</v>
      </c>
      <c r="F483" s="218" t="s">
        <v>810</v>
      </c>
      <c r="G483" s="219" t="s">
        <v>193</v>
      </c>
      <c r="H483" s="220">
        <v>3</v>
      </c>
      <c r="I483" s="221"/>
      <c r="J483" s="222">
        <f>ROUND(I483*H483,2)</f>
        <v>0</v>
      </c>
      <c r="K483" s="218" t="s">
        <v>21</v>
      </c>
      <c r="L483" s="223"/>
      <c r="M483" s="224" t="s">
        <v>21</v>
      </c>
      <c r="N483" s="225" t="s">
        <v>50</v>
      </c>
      <c r="O483" s="64"/>
      <c r="P483" s="182">
        <f>O483*H483</f>
        <v>0</v>
      </c>
      <c r="Q483" s="182">
        <v>0</v>
      </c>
      <c r="R483" s="182">
        <f>Q483*H483</f>
        <v>0</v>
      </c>
      <c r="S483" s="182">
        <v>0</v>
      </c>
      <c r="T483" s="183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84" t="s">
        <v>178</v>
      </c>
      <c r="AT483" s="184" t="s">
        <v>318</v>
      </c>
      <c r="AU483" s="184" t="s">
        <v>134</v>
      </c>
      <c r="AY483" s="17" t="s">
        <v>124</v>
      </c>
      <c r="BE483" s="185">
        <f>IF(N483="základní",J483,0)</f>
        <v>0</v>
      </c>
      <c r="BF483" s="185">
        <f>IF(N483="snížená",J483,0)</f>
        <v>0</v>
      </c>
      <c r="BG483" s="185">
        <f>IF(N483="zákl. přenesená",J483,0)</f>
        <v>0</v>
      </c>
      <c r="BH483" s="185">
        <f>IF(N483="sníž. přenesená",J483,0)</f>
        <v>0</v>
      </c>
      <c r="BI483" s="185">
        <f>IF(N483="nulová",J483,0)</f>
        <v>0</v>
      </c>
      <c r="BJ483" s="17" t="s">
        <v>87</v>
      </c>
      <c r="BK483" s="185">
        <f>ROUND(I483*H483,2)</f>
        <v>0</v>
      </c>
      <c r="BL483" s="17" t="s">
        <v>133</v>
      </c>
      <c r="BM483" s="184" t="s">
        <v>811</v>
      </c>
    </row>
    <row r="484" spans="1:65" s="2" customFormat="1" ht="11.25">
      <c r="A484" s="34"/>
      <c r="B484" s="35"/>
      <c r="C484" s="36"/>
      <c r="D484" s="186" t="s">
        <v>136</v>
      </c>
      <c r="E484" s="36"/>
      <c r="F484" s="187" t="s">
        <v>810</v>
      </c>
      <c r="G484" s="36"/>
      <c r="H484" s="36"/>
      <c r="I484" s="188"/>
      <c r="J484" s="36"/>
      <c r="K484" s="36"/>
      <c r="L484" s="39"/>
      <c r="M484" s="189"/>
      <c r="N484" s="190"/>
      <c r="O484" s="64"/>
      <c r="P484" s="64"/>
      <c r="Q484" s="64"/>
      <c r="R484" s="64"/>
      <c r="S484" s="64"/>
      <c r="T484" s="65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7" t="s">
        <v>136</v>
      </c>
      <c r="AU484" s="17" t="s">
        <v>134</v>
      </c>
    </row>
    <row r="485" spans="1:65" s="2" customFormat="1" ht="19.5">
      <c r="A485" s="34"/>
      <c r="B485" s="35"/>
      <c r="C485" s="36"/>
      <c r="D485" s="186" t="s">
        <v>263</v>
      </c>
      <c r="E485" s="36"/>
      <c r="F485" s="204" t="s">
        <v>807</v>
      </c>
      <c r="G485" s="36"/>
      <c r="H485" s="36"/>
      <c r="I485" s="188"/>
      <c r="J485" s="36"/>
      <c r="K485" s="36"/>
      <c r="L485" s="39"/>
      <c r="M485" s="189"/>
      <c r="N485" s="190"/>
      <c r="O485" s="64"/>
      <c r="P485" s="64"/>
      <c r="Q485" s="64"/>
      <c r="R485" s="64"/>
      <c r="S485" s="64"/>
      <c r="T485" s="65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T485" s="17" t="s">
        <v>263</v>
      </c>
      <c r="AU485" s="17" t="s">
        <v>134</v>
      </c>
    </row>
    <row r="486" spans="1:65" s="2" customFormat="1" ht="16.5" customHeight="1">
      <c r="A486" s="34"/>
      <c r="B486" s="35"/>
      <c r="C486" s="216" t="s">
        <v>812</v>
      </c>
      <c r="D486" s="216" t="s">
        <v>318</v>
      </c>
      <c r="E486" s="217" t="s">
        <v>813</v>
      </c>
      <c r="F486" s="218" t="s">
        <v>814</v>
      </c>
      <c r="G486" s="219" t="s">
        <v>193</v>
      </c>
      <c r="H486" s="220">
        <v>97</v>
      </c>
      <c r="I486" s="221"/>
      <c r="J486" s="222">
        <f>ROUND(I486*H486,2)</f>
        <v>0</v>
      </c>
      <c r="K486" s="218" t="s">
        <v>21</v>
      </c>
      <c r="L486" s="223"/>
      <c r="M486" s="224" t="s">
        <v>21</v>
      </c>
      <c r="N486" s="225" t="s">
        <v>50</v>
      </c>
      <c r="O486" s="64"/>
      <c r="P486" s="182">
        <f>O486*H486</f>
        <v>0</v>
      </c>
      <c r="Q486" s="182">
        <v>0</v>
      </c>
      <c r="R486" s="182">
        <f>Q486*H486</f>
        <v>0</v>
      </c>
      <c r="S486" s="182">
        <v>0</v>
      </c>
      <c r="T486" s="183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84" t="s">
        <v>178</v>
      </c>
      <c r="AT486" s="184" t="s">
        <v>318</v>
      </c>
      <c r="AU486" s="184" t="s">
        <v>134</v>
      </c>
      <c r="AY486" s="17" t="s">
        <v>124</v>
      </c>
      <c r="BE486" s="185">
        <f>IF(N486="základní",J486,0)</f>
        <v>0</v>
      </c>
      <c r="BF486" s="185">
        <f>IF(N486="snížená",J486,0)</f>
        <v>0</v>
      </c>
      <c r="BG486" s="185">
        <f>IF(N486="zákl. přenesená",J486,0)</f>
        <v>0</v>
      </c>
      <c r="BH486" s="185">
        <f>IF(N486="sníž. přenesená",J486,0)</f>
        <v>0</v>
      </c>
      <c r="BI486" s="185">
        <f>IF(N486="nulová",J486,0)</f>
        <v>0</v>
      </c>
      <c r="BJ486" s="17" t="s">
        <v>87</v>
      </c>
      <c r="BK486" s="185">
        <f>ROUND(I486*H486,2)</f>
        <v>0</v>
      </c>
      <c r="BL486" s="17" t="s">
        <v>133</v>
      </c>
      <c r="BM486" s="184" t="s">
        <v>815</v>
      </c>
    </row>
    <row r="487" spans="1:65" s="2" customFormat="1" ht="11.25">
      <c r="A487" s="34"/>
      <c r="B487" s="35"/>
      <c r="C487" s="36"/>
      <c r="D487" s="186" t="s">
        <v>136</v>
      </c>
      <c r="E487" s="36"/>
      <c r="F487" s="187" t="s">
        <v>816</v>
      </c>
      <c r="G487" s="36"/>
      <c r="H487" s="36"/>
      <c r="I487" s="188"/>
      <c r="J487" s="36"/>
      <c r="K487" s="36"/>
      <c r="L487" s="39"/>
      <c r="M487" s="189"/>
      <c r="N487" s="190"/>
      <c r="O487" s="64"/>
      <c r="P487" s="64"/>
      <c r="Q487" s="64"/>
      <c r="R487" s="64"/>
      <c r="S487" s="64"/>
      <c r="T487" s="65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T487" s="17" t="s">
        <v>136</v>
      </c>
      <c r="AU487" s="17" t="s">
        <v>134</v>
      </c>
    </row>
    <row r="488" spans="1:65" s="2" customFormat="1" ht="16.5" customHeight="1">
      <c r="A488" s="34"/>
      <c r="B488" s="35"/>
      <c r="C488" s="173" t="s">
        <v>817</v>
      </c>
      <c r="D488" s="173" t="s">
        <v>128</v>
      </c>
      <c r="E488" s="174" t="s">
        <v>818</v>
      </c>
      <c r="F488" s="175" t="s">
        <v>819</v>
      </c>
      <c r="G488" s="176" t="s">
        <v>193</v>
      </c>
      <c r="H488" s="177">
        <v>1</v>
      </c>
      <c r="I488" s="178"/>
      <c r="J488" s="179">
        <f>ROUND(I488*H488,2)</f>
        <v>0</v>
      </c>
      <c r="K488" s="175" t="s">
        <v>132</v>
      </c>
      <c r="L488" s="39"/>
      <c r="M488" s="180" t="s">
        <v>21</v>
      </c>
      <c r="N488" s="181" t="s">
        <v>50</v>
      </c>
      <c r="O488" s="64"/>
      <c r="P488" s="182">
        <f>O488*H488</f>
        <v>0</v>
      </c>
      <c r="Q488" s="182">
        <v>0.42080000000000001</v>
      </c>
      <c r="R488" s="182">
        <f>Q488*H488</f>
        <v>0.42080000000000001</v>
      </c>
      <c r="S488" s="182">
        <v>0</v>
      </c>
      <c r="T488" s="183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184" t="s">
        <v>133</v>
      </c>
      <c r="AT488" s="184" t="s">
        <v>128</v>
      </c>
      <c r="AU488" s="184" t="s">
        <v>134</v>
      </c>
      <c r="AY488" s="17" t="s">
        <v>124</v>
      </c>
      <c r="BE488" s="185">
        <f>IF(N488="základní",J488,0)</f>
        <v>0</v>
      </c>
      <c r="BF488" s="185">
        <f>IF(N488="snížená",J488,0)</f>
        <v>0</v>
      </c>
      <c r="BG488" s="185">
        <f>IF(N488="zákl. přenesená",J488,0)</f>
        <v>0</v>
      </c>
      <c r="BH488" s="185">
        <f>IF(N488="sníž. přenesená",J488,0)</f>
        <v>0</v>
      </c>
      <c r="BI488" s="185">
        <f>IF(N488="nulová",J488,0)</f>
        <v>0</v>
      </c>
      <c r="BJ488" s="17" t="s">
        <v>87</v>
      </c>
      <c r="BK488" s="185">
        <f>ROUND(I488*H488,2)</f>
        <v>0</v>
      </c>
      <c r="BL488" s="17" t="s">
        <v>133</v>
      </c>
      <c r="BM488" s="184" t="s">
        <v>820</v>
      </c>
    </row>
    <row r="489" spans="1:65" s="2" customFormat="1" ht="11.25">
      <c r="A489" s="34"/>
      <c r="B489" s="35"/>
      <c r="C489" s="36"/>
      <c r="D489" s="186" t="s">
        <v>136</v>
      </c>
      <c r="E489" s="36"/>
      <c r="F489" s="187" t="s">
        <v>819</v>
      </c>
      <c r="G489" s="36"/>
      <c r="H489" s="36"/>
      <c r="I489" s="188"/>
      <c r="J489" s="36"/>
      <c r="K489" s="36"/>
      <c r="L489" s="39"/>
      <c r="M489" s="189"/>
      <c r="N489" s="190"/>
      <c r="O489" s="64"/>
      <c r="P489" s="64"/>
      <c r="Q489" s="64"/>
      <c r="R489" s="64"/>
      <c r="S489" s="64"/>
      <c r="T489" s="65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T489" s="17" t="s">
        <v>136</v>
      </c>
      <c r="AU489" s="17" t="s">
        <v>134</v>
      </c>
    </row>
    <row r="490" spans="1:65" s="2" customFormat="1" ht="11.25">
      <c r="A490" s="34"/>
      <c r="B490" s="35"/>
      <c r="C490" s="36"/>
      <c r="D490" s="191" t="s">
        <v>138</v>
      </c>
      <c r="E490" s="36"/>
      <c r="F490" s="192" t="s">
        <v>821</v>
      </c>
      <c r="G490" s="36"/>
      <c r="H490" s="36"/>
      <c r="I490" s="188"/>
      <c r="J490" s="36"/>
      <c r="K490" s="36"/>
      <c r="L490" s="39"/>
      <c r="M490" s="189"/>
      <c r="N490" s="190"/>
      <c r="O490" s="64"/>
      <c r="P490" s="64"/>
      <c r="Q490" s="64"/>
      <c r="R490" s="64"/>
      <c r="S490" s="64"/>
      <c r="T490" s="65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T490" s="17" t="s">
        <v>138</v>
      </c>
      <c r="AU490" s="17" t="s">
        <v>134</v>
      </c>
    </row>
    <row r="491" spans="1:65" s="2" customFormat="1" ht="16.5" customHeight="1">
      <c r="A491" s="34"/>
      <c r="B491" s="35"/>
      <c r="C491" s="173" t="s">
        <v>822</v>
      </c>
      <c r="D491" s="173" t="s">
        <v>128</v>
      </c>
      <c r="E491" s="174" t="s">
        <v>823</v>
      </c>
      <c r="F491" s="175" t="s">
        <v>824</v>
      </c>
      <c r="G491" s="176" t="s">
        <v>131</v>
      </c>
      <c r="H491" s="177">
        <v>85</v>
      </c>
      <c r="I491" s="178"/>
      <c r="J491" s="179">
        <f>ROUND(I491*H491,2)</f>
        <v>0</v>
      </c>
      <c r="K491" s="175" t="s">
        <v>21</v>
      </c>
      <c r="L491" s="39"/>
      <c r="M491" s="180" t="s">
        <v>21</v>
      </c>
      <c r="N491" s="181" t="s">
        <v>50</v>
      </c>
      <c r="O491" s="64"/>
      <c r="P491" s="182">
        <f>O491*H491</f>
        <v>0</v>
      </c>
      <c r="Q491" s="182">
        <v>0</v>
      </c>
      <c r="R491" s="182">
        <f>Q491*H491</f>
        <v>0</v>
      </c>
      <c r="S491" s="182">
        <v>0</v>
      </c>
      <c r="T491" s="183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184" t="s">
        <v>133</v>
      </c>
      <c r="AT491" s="184" t="s">
        <v>128</v>
      </c>
      <c r="AU491" s="184" t="s">
        <v>134</v>
      </c>
      <c r="AY491" s="17" t="s">
        <v>124</v>
      </c>
      <c r="BE491" s="185">
        <f>IF(N491="základní",J491,0)</f>
        <v>0</v>
      </c>
      <c r="BF491" s="185">
        <f>IF(N491="snížená",J491,0)</f>
        <v>0</v>
      </c>
      <c r="BG491" s="185">
        <f>IF(N491="zákl. přenesená",J491,0)</f>
        <v>0</v>
      </c>
      <c r="BH491" s="185">
        <f>IF(N491="sníž. přenesená",J491,0)</f>
        <v>0</v>
      </c>
      <c r="BI491" s="185">
        <f>IF(N491="nulová",J491,0)</f>
        <v>0</v>
      </c>
      <c r="BJ491" s="17" t="s">
        <v>87</v>
      </c>
      <c r="BK491" s="185">
        <f>ROUND(I491*H491,2)</f>
        <v>0</v>
      </c>
      <c r="BL491" s="17" t="s">
        <v>133</v>
      </c>
      <c r="BM491" s="184" t="s">
        <v>825</v>
      </c>
    </row>
    <row r="492" spans="1:65" s="2" customFormat="1" ht="11.25">
      <c r="A492" s="34"/>
      <c r="B492" s="35"/>
      <c r="C492" s="36"/>
      <c r="D492" s="186" t="s">
        <v>136</v>
      </c>
      <c r="E492" s="36"/>
      <c r="F492" s="187" t="s">
        <v>824</v>
      </c>
      <c r="G492" s="36"/>
      <c r="H492" s="36"/>
      <c r="I492" s="188"/>
      <c r="J492" s="36"/>
      <c r="K492" s="36"/>
      <c r="L492" s="39"/>
      <c r="M492" s="189"/>
      <c r="N492" s="190"/>
      <c r="O492" s="64"/>
      <c r="P492" s="64"/>
      <c r="Q492" s="64"/>
      <c r="R492" s="64"/>
      <c r="S492" s="64"/>
      <c r="T492" s="65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T492" s="17" t="s">
        <v>136</v>
      </c>
      <c r="AU492" s="17" t="s">
        <v>134</v>
      </c>
    </row>
    <row r="493" spans="1:65" s="2" customFormat="1" ht="16.5" customHeight="1">
      <c r="A493" s="34"/>
      <c r="B493" s="35"/>
      <c r="C493" s="173" t="s">
        <v>826</v>
      </c>
      <c r="D493" s="173" t="s">
        <v>128</v>
      </c>
      <c r="E493" s="174" t="s">
        <v>827</v>
      </c>
      <c r="F493" s="175" t="s">
        <v>828</v>
      </c>
      <c r="G493" s="176" t="s">
        <v>131</v>
      </c>
      <c r="H493" s="177">
        <v>7</v>
      </c>
      <c r="I493" s="178"/>
      <c r="J493" s="179">
        <f>ROUND(I493*H493,2)</f>
        <v>0</v>
      </c>
      <c r="K493" s="175" t="s">
        <v>21</v>
      </c>
      <c r="L493" s="39"/>
      <c r="M493" s="180" t="s">
        <v>21</v>
      </c>
      <c r="N493" s="181" t="s">
        <v>50</v>
      </c>
      <c r="O493" s="64"/>
      <c r="P493" s="182">
        <f>O493*H493</f>
        <v>0</v>
      </c>
      <c r="Q493" s="182">
        <v>0</v>
      </c>
      <c r="R493" s="182">
        <f>Q493*H493</f>
        <v>0</v>
      </c>
      <c r="S493" s="182">
        <v>0</v>
      </c>
      <c r="T493" s="183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84" t="s">
        <v>133</v>
      </c>
      <c r="AT493" s="184" t="s">
        <v>128</v>
      </c>
      <c r="AU493" s="184" t="s">
        <v>134</v>
      </c>
      <c r="AY493" s="17" t="s">
        <v>124</v>
      </c>
      <c r="BE493" s="185">
        <f>IF(N493="základní",J493,0)</f>
        <v>0</v>
      </c>
      <c r="BF493" s="185">
        <f>IF(N493="snížená",J493,0)</f>
        <v>0</v>
      </c>
      <c r="BG493" s="185">
        <f>IF(N493="zákl. přenesená",J493,0)</f>
        <v>0</v>
      </c>
      <c r="BH493" s="185">
        <f>IF(N493="sníž. přenesená",J493,0)</f>
        <v>0</v>
      </c>
      <c r="BI493" s="185">
        <f>IF(N493="nulová",J493,0)</f>
        <v>0</v>
      </c>
      <c r="BJ493" s="17" t="s">
        <v>87</v>
      </c>
      <c r="BK493" s="185">
        <f>ROUND(I493*H493,2)</f>
        <v>0</v>
      </c>
      <c r="BL493" s="17" t="s">
        <v>133</v>
      </c>
      <c r="BM493" s="184" t="s">
        <v>829</v>
      </c>
    </row>
    <row r="494" spans="1:65" s="2" customFormat="1" ht="11.25">
      <c r="A494" s="34"/>
      <c r="B494" s="35"/>
      <c r="C494" s="36"/>
      <c r="D494" s="186" t="s">
        <v>136</v>
      </c>
      <c r="E494" s="36"/>
      <c r="F494" s="187" t="s">
        <v>828</v>
      </c>
      <c r="G494" s="36"/>
      <c r="H494" s="36"/>
      <c r="I494" s="188"/>
      <c r="J494" s="36"/>
      <c r="K494" s="36"/>
      <c r="L494" s="39"/>
      <c r="M494" s="189"/>
      <c r="N494" s="190"/>
      <c r="O494" s="64"/>
      <c r="P494" s="64"/>
      <c r="Q494" s="64"/>
      <c r="R494" s="64"/>
      <c r="S494" s="64"/>
      <c r="T494" s="65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T494" s="17" t="s">
        <v>136</v>
      </c>
      <c r="AU494" s="17" t="s">
        <v>134</v>
      </c>
    </row>
    <row r="495" spans="1:65" s="2" customFormat="1" ht="16.5" customHeight="1">
      <c r="A495" s="34"/>
      <c r="B495" s="35"/>
      <c r="C495" s="173" t="s">
        <v>830</v>
      </c>
      <c r="D495" s="173" t="s">
        <v>128</v>
      </c>
      <c r="E495" s="174" t="s">
        <v>831</v>
      </c>
      <c r="F495" s="175" t="s">
        <v>832</v>
      </c>
      <c r="G495" s="176" t="s">
        <v>131</v>
      </c>
      <c r="H495" s="177">
        <v>32</v>
      </c>
      <c r="I495" s="178"/>
      <c r="J495" s="179">
        <f>ROUND(I495*H495,2)</f>
        <v>0</v>
      </c>
      <c r="K495" s="175" t="s">
        <v>21</v>
      </c>
      <c r="L495" s="39"/>
      <c r="M495" s="180" t="s">
        <v>21</v>
      </c>
      <c r="N495" s="181" t="s">
        <v>50</v>
      </c>
      <c r="O495" s="64"/>
      <c r="P495" s="182">
        <f>O495*H495</f>
        <v>0</v>
      </c>
      <c r="Q495" s="182">
        <v>0</v>
      </c>
      <c r="R495" s="182">
        <f>Q495*H495</f>
        <v>0</v>
      </c>
      <c r="S495" s="182">
        <v>0</v>
      </c>
      <c r="T495" s="183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84" t="s">
        <v>133</v>
      </c>
      <c r="AT495" s="184" t="s">
        <v>128</v>
      </c>
      <c r="AU495" s="184" t="s">
        <v>134</v>
      </c>
      <c r="AY495" s="17" t="s">
        <v>124</v>
      </c>
      <c r="BE495" s="185">
        <f>IF(N495="základní",J495,0)</f>
        <v>0</v>
      </c>
      <c r="BF495" s="185">
        <f>IF(N495="snížená",J495,0)</f>
        <v>0</v>
      </c>
      <c r="BG495" s="185">
        <f>IF(N495="zákl. přenesená",J495,0)</f>
        <v>0</v>
      </c>
      <c r="BH495" s="185">
        <f>IF(N495="sníž. přenesená",J495,0)</f>
        <v>0</v>
      </c>
      <c r="BI495" s="185">
        <f>IF(N495="nulová",J495,0)</f>
        <v>0</v>
      </c>
      <c r="BJ495" s="17" t="s">
        <v>87</v>
      </c>
      <c r="BK495" s="185">
        <f>ROUND(I495*H495,2)</f>
        <v>0</v>
      </c>
      <c r="BL495" s="17" t="s">
        <v>133</v>
      </c>
      <c r="BM495" s="184" t="s">
        <v>833</v>
      </c>
    </row>
    <row r="496" spans="1:65" s="2" customFormat="1" ht="11.25">
      <c r="A496" s="34"/>
      <c r="B496" s="35"/>
      <c r="C496" s="36"/>
      <c r="D496" s="186" t="s">
        <v>136</v>
      </c>
      <c r="E496" s="36"/>
      <c r="F496" s="187" t="s">
        <v>828</v>
      </c>
      <c r="G496" s="36"/>
      <c r="H496" s="36"/>
      <c r="I496" s="188"/>
      <c r="J496" s="36"/>
      <c r="K496" s="36"/>
      <c r="L496" s="39"/>
      <c r="M496" s="189"/>
      <c r="N496" s="190"/>
      <c r="O496" s="64"/>
      <c r="P496" s="64"/>
      <c r="Q496" s="64"/>
      <c r="R496" s="64"/>
      <c r="S496" s="64"/>
      <c r="T496" s="65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7" t="s">
        <v>136</v>
      </c>
      <c r="AU496" s="17" t="s">
        <v>134</v>
      </c>
    </row>
    <row r="497" spans="1:65" s="2" customFormat="1" ht="16.5" customHeight="1">
      <c r="A497" s="34"/>
      <c r="B497" s="35"/>
      <c r="C497" s="173" t="s">
        <v>834</v>
      </c>
      <c r="D497" s="173" t="s">
        <v>128</v>
      </c>
      <c r="E497" s="174" t="s">
        <v>835</v>
      </c>
      <c r="F497" s="175" t="s">
        <v>836</v>
      </c>
      <c r="G497" s="176" t="s">
        <v>142</v>
      </c>
      <c r="H497" s="177">
        <v>50</v>
      </c>
      <c r="I497" s="178"/>
      <c r="J497" s="179">
        <f>ROUND(I497*H497,2)</f>
        <v>0</v>
      </c>
      <c r="K497" s="175" t="s">
        <v>837</v>
      </c>
      <c r="L497" s="39"/>
      <c r="M497" s="180" t="s">
        <v>21</v>
      </c>
      <c r="N497" s="181" t="s">
        <v>50</v>
      </c>
      <c r="O497" s="64"/>
      <c r="P497" s="182">
        <f>O497*H497</f>
        <v>0</v>
      </c>
      <c r="Q497" s="182">
        <v>5.4400000000000004E-3</v>
      </c>
      <c r="R497" s="182">
        <f>Q497*H497</f>
        <v>0.27200000000000002</v>
      </c>
      <c r="S497" s="182">
        <v>0</v>
      </c>
      <c r="T497" s="183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84" t="s">
        <v>133</v>
      </c>
      <c r="AT497" s="184" t="s">
        <v>128</v>
      </c>
      <c r="AU497" s="184" t="s">
        <v>134</v>
      </c>
      <c r="AY497" s="17" t="s">
        <v>124</v>
      </c>
      <c r="BE497" s="185">
        <f>IF(N497="základní",J497,0)</f>
        <v>0</v>
      </c>
      <c r="BF497" s="185">
        <f>IF(N497="snížená",J497,0)</f>
        <v>0</v>
      </c>
      <c r="BG497" s="185">
        <f>IF(N497="zákl. přenesená",J497,0)</f>
        <v>0</v>
      </c>
      <c r="BH497" s="185">
        <f>IF(N497="sníž. přenesená",J497,0)</f>
        <v>0</v>
      </c>
      <c r="BI497" s="185">
        <f>IF(N497="nulová",J497,0)</f>
        <v>0</v>
      </c>
      <c r="BJ497" s="17" t="s">
        <v>87</v>
      </c>
      <c r="BK497" s="185">
        <f>ROUND(I497*H497,2)</f>
        <v>0</v>
      </c>
      <c r="BL497" s="17" t="s">
        <v>133</v>
      </c>
      <c r="BM497" s="184" t="s">
        <v>838</v>
      </c>
    </row>
    <row r="498" spans="1:65" s="2" customFormat="1" ht="11.25">
      <c r="A498" s="34"/>
      <c r="B498" s="35"/>
      <c r="C498" s="36"/>
      <c r="D498" s="186" t="s">
        <v>136</v>
      </c>
      <c r="E498" s="36"/>
      <c r="F498" s="187" t="s">
        <v>839</v>
      </c>
      <c r="G498" s="36"/>
      <c r="H498" s="36"/>
      <c r="I498" s="188"/>
      <c r="J498" s="36"/>
      <c r="K498" s="36"/>
      <c r="L498" s="39"/>
      <c r="M498" s="189"/>
      <c r="N498" s="190"/>
      <c r="O498" s="64"/>
      <c r="P498" s="64"/>
      <c r="Q498" s="64"/>
      <c r="R498" s="64"/>
      <c r="S498" s="64"/>
      <c r="T498" s="65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T498" s="17" t="s">
        <v>136</v>
      </c>
      <c r="AU498" s="17" t="s">
        <v>134</v>
      </c>
    </row>
    <row r="499" spans="1:65" s="2" customFormat="1" ht="19.5">
      <c r="A499" s="34"/>
      <c r="B499" s="35"/>
      <c r="C499" s="36"/>
      <c r="D499" s="186" t="s">
        <v>263</v>
      </c>
      <c r="E499" s="36"/>
      <c r="F499" s="204" t="s">
        <v>840</v>
      </c>
      <c r="G499" s="36"/>
      <c r="H499" s="36"/>
      <c r="I499" s="188"/>
      <c r="J499" s="36"/>
      <c r="K499" s="36"/>
      <c r="L499" s="39"/>
      <c r="M499" s="189"/>
      <c r="N499" s="190"/>
      <c r="O499" s="64"/>
      <c r="P499" s="64"/>
      <c r="Q499" s="64"/>
      <c r="R499" s="64"/>
      <c r="S499" s="64"/>
      <c r="T499" s="65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T499" s="17" t="s">
        <v>263</v>
      </c>
      <c r="AU499" s="17" t="s">
        <v>134</v>
      </c>
    </row>
    <row r="500" spans="1:65" s="12" customFormat="1" ht="22.9" customHeight="1">
      <c r="B500" s="157"/>
      <c r="C500" s="158"/>
      <c r="D500" s="159" t="s">
        <v>78</v>
      </c>
      <c r="E500" s="171" t="s">
        <v>841</v>
      </c>
      <c r="F500" s="171" t="s">
        <v>842</v>
      </c>
      <c r="G500" s="158"/>
      <c r="H500" s="158"/>
      <c r="I500" s="161"/>
      <c r="J500" s="172">
        <f>BK500</f>
        <v>0</v>
      </c>
      <c r="K500" s="158"/>
      <c r="L500" s="163"/>
      <c r="M500" s="164"/>
      <c r="N500" s="165"/>
      <c r="O500" s="165"/>
      <c r="P500" s="166">
        <f>SUM(P501:P503)</f>
        <v>0</v>
      </c>
      <c r="Q500" s="165"/>
      <c r="R500" s="166">
        <f>SUM(R501:R503)</f>
        <v>0</v>
      </c>
      <c r="S500" s="165"/>
      <c r="T500" s="167">
        <f>SUM(T501:T503)</f>
        <v>0</v>
      </c>
      <c r="AR500" s="168" t="s">
        <v>87</v>
      </c>
      <c r="AT500" s="169" t="s">
        <v>78</v>
      </c>
      <c r="AU500" s="169" t="s">
        <v>87</v>
      </c>
      <c r="AY500" s="168" t="s">
        <v>124</v>
      </c>
      <c r="BK500" s="170">
        <f>SUM(BK501:BK503)</f>
        <v>0</v>
      </c>
    </row>
    <row r="501" spans="1:65" s="2" customFormat="1" ht="16.5" customHeight="1">
      <c r="A501" s="34"/>
      <c r="B501" s="35"/>
      <c r="C501" s="173" t="s">
        <v>843</v>
      </c>
      <c r="D501" s="173" t="s">
        <v>128</v>
      </c>
      <c r="E501" s="174" t="s">
        <v>844</v>
      </c>
      <c r="F501" s="175" t="s">
        <v>845</v>
      </c>
      <c r="G501" s="176" t="s">
        <v>230</v>
      </c>
      <c r="H501" s="177">
        <v>1891.357</v>
      </c>
      <c r="I501" s="178"/>
      <c r="J501" s="179">
        <f>ROUND(I501*H501,2)</f>
        <v>0</v>
      </c>
      <c r="K501" s="175" t="s">
        <v>132</v>
      </c>
      <c r="L501" s="39"/>
      <c r="M501" s="180" t="s">
        <v>21</v>
      </c>
      <c r="N501" s="181" t="s">
        <v>50</v>
      </c>
      <c r="O501" s="64"/>
      <c r="P501" s="182">
        <f>O501*H501</f>
        <v>0</v>
      </c>
      <c r="Q501" s="182">
        <v>0</v>
      </c>
      <c r="R501" s="182">
        <f>Q501*H501</f>
        <v>0</v>
      </c>
      <c r="S501" s="182">
        <v>0</v>
      </c>
      <c r="T501" s="183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84" t="s">
        <v>133</v>
      </c>
      <c r="AT501" s="184" t="s">
        <v>128</v>
      </c>
      <c r="AU501" s="184" t="s">
        <v>89</v>
      </c>
      <c r="AY501" s="17" t="s">
        <v>124</v>
      </c>
      <c r="BE501" s="185">
        <f>IF(N501="základní",J501,0)</f>
        <v>0</v>
      </c>
      <c r="BF501" s="185">
        <f>IF(N501="snížená",J501,0)</f>
        <v>0</v>
      </c>
      <c r="BG501" s="185">
        <f>IF(N501="zákl. přenesená",J501,0)</f>
        <v>0</v>
      </c>
      <c r="BH501" s="185">
        <f>IF(N501="sníž. přenesená",J501,0)</f>
        <v>0</v>
      </c>
      <c r="BI501" s="185">
        <f>IF(N501="nulová",J501,0)</f>
        <v>0</v>
      </c>
      <c r="BJ501" s="17" t="s">
        <v>87</v>
      </c>
      <c r="BK501" s="185">
        <f>ROUND(I501*H501,2)</f>
        <v>0</v>
      </c>
      <c r="BL501" s="17" t="s">
        <v>133</v>
      </c>
      <c r="BM501" s="184" t="s">
        <v>846</v>
      </c>
    </row>
    <row r="502" spans="1:65" s="2" customFormat="1" ht="11.25">
      <c r="A502" s="34"/>
      <c r="B502" s="35"/>
      <c r="C502" s="36"/>
      <c r="D502" s="186" t="s">
        <v>136</v>
      </c>
      <c r="E502" s="36"/>
      <c r="F502" s="187" t="s">
        <v>847</v>
      </c>
      <c r="G502" s="36"/>
      <c r="H502" s="36"/>
      <c r="I502" s="188"/>
      <c r="J502" s="36"/>
      <c r="K502" s="36"/>
      <c r="L502" s="39"/>
      <c r="M502" s="189"/>
      <c r="N502" s="190"/>
      <c r="O502" s="64"/>
      <c r="P502" s="64"/>
      <c r="Q502" s="64"/>
      <c r="R502" s="64"/>
      <c r="S502" s="64"/>
      <c r="T502" s="65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7" t="s">
        <v>136</v>
      </c>
      <c r="AU502" s="17" t="s">
        <v>89</v>
      </c>
    </row>
    <row r="503" spans="1:65" s="2" customFormat="1" ht="11.25">
      <c r="A503" s="34"/>
      <c r="B503" s="35"/>
      <c r="C503" s="36"/>
      <c r="D503" s="191" t="s">
        <v>138</v>
      </c>
      <c r="E503" s="36"/>
      <c r="F503" s="192" t="s">
        <v>848</v>
      </c>
      <c r="G503" s="36"/>
      <c r="H503" s="36"/>
      <c r="I503" s="188"/>
      <c r="J503" s="36"/>
      <c r="K503" s="36"/>
      <c r="L503" s="39"/>
      <c r="M503" s="226"/>
      <c r="N503" s="227"/>
      <c r="O503" s="228"/>
      <c r="P503" s="228"/>
      <c r="Q503" s="228"/>
      <c r="R503" s="228"/>
      <c r="S503" s="228"/>
      <c r="T503" s="229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138</v>
      </c>
      <c r="AU503" s="17" t="s">
        <v>89</v>
      </c>
    </row>
    <row r="504" spans="1:65" s="2" customFormat="1" ht="6.95" customHeight="1">
      <c r="A504" s="34"/>
      <c r="B504" s="47"/>
      <c r="C504" s="48"/>
      <c r="D504" s="48"/>
      <c r="E504" s="48"/>
      <c r="F504" s="48"/>
      <c r="G504" s="48"/>
      <c r="H504" s="48"/>
      <c r="I504" s="48"/>
      <c r="J504" s="48"/>
      <c r="K504" s="48"/>
      <c r="L504" s="39"/>
      <c r="M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</row>
  </sheetData>
  <sheetProtection formatColumns="0" formatRows="0" autoFilter="0"/>
  <autoFilter ref="C87:K50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/>
    <hyperlink ref="F97" r:id="rId2"/>
    <hyperlink ref="F101" r:id="rId3"/>
    <hyperlink ref="F105" r:id="rId4"/>
    <hyperlink ref="F108" r:id="rId5"/>
    <hyperlink ref="F111" r:id="rId6"/>
    <hyperlink ref="F115" r:id="rId7"/>
    <hyperlink ref="F118" r:id="rId8"/>
    <hyperlink ref="F121" r:id="rId9"/>
    <hyperlink ref="F124" r:id="rId10"/>
    <hyperlink ref="F127" r:id="rId11"/>
    <hyperlink ref="F130" r:id="rId12"/>
    <hyperlink ref="F133" r:id="rId13"/>
    <hyperlink ref="F136" r:id="rId14"/>
    <hyperlink ref="F139" r:id="rId15"/>
    <hyperlink ref="F143" r:id="rId16"/>
    <hyperlink ref="F146" r:id="rId17"/>
    <hyperlink ref="F150" r:id="rId18"/>
    <hyperlink ref="F153" r:id="rId19"/>
    <hyperlink ref="F156" r:id="rId20"/>
    <hyperlink ref="F160" r:id="rId21"/>
    <hyperlink ref="F164" r:id="rId22"/>
    <hyperlink ref="F170" r:id="rId23"/>
    <hyperlink ref="F174" r:id="rId24"/>
    <hyperlink ref="F177" r:id="rId25"/>
    <hyperlink ref="F183" r:id="rId26"/>
    <hyperlink ref="F186" r:id="rId27"/>
    <hyperlink ref="F189" r:id="rId28"/>
    <hyperlink ref="F197" r:id="rId29"/>
    <hyperlink ref="F200" r:id="rId30"/>
    <hyperlink ref="F203" r:id="rId31"/>
    <hyperlink ref="F210" r:id="rId32"/>
    <hyperlink ref="F213" r:id="rId33"/>
    <hyperlink ref="F216" r:id="rId34"/>
    <hyperlink ref="F220" r:id="rId35"/>
    <hyperlink ref="F223" r:id="rId36"/>
    <hyperlink ref="F227" r:id="rId37"/>
    <hyperlink ref="F230" r:id="rId38"/>
    <hyperlink ref="F233" r:id="rId39"/>
    <hyperlink ref="F237" r:id="rId40"/>
    <hyperlink ref="F241" r:id="rId41"/>
    <hyperlink ref="F245" r:id="rId42"/>
    <hyperlink ref="F248" r:id="rId43"/>
    <hyperlink ref="F252" r:id="rId44"/>
    <hyperlink ref="F255" r:id="rId45"/>
    <hyperlink ref="F260" r:id="rId46"/>
    <hyperlink ref="F263" r:id="rId47"/>
    <hyperlink ref="F266" r:id="rId48"/>
    <hyperlink ref="F270" r:id="rId49"/>
    <hyperlink ref="F274" r:id="rId50"/>
    <hyperlink ref="F277" r:id="rId51"/>
    <hyperlink ref="F280" r:id="rId52"/>
    <hyperlink ref="F283" r:id="rId53"/>
    <hyperlink ref="F287" r:id="rId54"/>
    <hyperlink ref="F290" r:id="rId55"/>
    <hyperlink ref="F293" r:id="rId56"/>
    <hyperlink ref="F296" r:id="rId57"/>
    <hyperlink ref="F301" r:id="rId58"/>
    <hyperlink ref="F304" r:id="rId59"/>
    <hyperlink ref="F312" r:id="rId60"/>
    <hyperlink ref="F315" r:id="rId61"/>
    <hyperlink ref="F319" r:id="rId62"/>
    <hyperlink ref="F325" r:id="rId63"/>
    <hyperlink ref="F328" r:id="rId64"/>
    <hyperlink ref="F331" r:id="rId65"/>
    <hyperlink ref="F335" r:id="rId66"/>
    <hyperlink ref="F338" r:id="rId67"/>
    <hyperlink ref="F341" r:id="rId68"/>
    <hyperlink ref="F344" r:id="rId69"/>
    <hyperlink ref="F347" r:id="rId70"/>
    <hyperlink ref="F350" r:id="rId71"/>
    <hyperlink ref="F353" r:id="rId72"/>
    <hyperlink ref="F356" r:id="rId73"/>
    <hyperlink ref="F359" r:id="rId74"/>
    <hyperlink ref="F364" r:id="rId75"/>
    <hyperlink ref="F369" r:id="rId76"/>
    <hyperlink ref="F378" r:id="rId77"/>
    <hyperlink ref="F389" r:id="rId78"/>
    <hyperlink ref="F392" r:id="rId79"/>
    <hyperlink ref="F396" r:id="rId80"/>
    <hyperlink ref="F399" r:id="rId81"/>
    <hyperlink ref="F403" r:id="rId82"/>
    <hyperlink ref="F407" r:id="rId83"/>
    <hyperlink ref="F411" r:id="rId84"/>
    <hyperlink ref="F416" r:id="rId85"/>
    <hyperlink ref="F420" r:id="rId86"/>
    <hyperlink ref="F423" r:id="rId87"/>
    <hyperlink ref="F429" r:id="rId88"/>
    <hyperlink ref="F432" r:id="rId89"/>
    <hyperlink ref="F435" r:id="rId90"/>
    <hyperlink ref="F438" r:id="rId91"/>
    <hyperlink ref="F441" r:id="rId92"/>
    <hyperlink ref="F444" r:id="rId93"/>
    <hyperlink ref="F447" r:id="rId94"/>
    <hyperlink ref="F450" r:id="rId95"/>
    <hyperlink ref="F454" r:id="rId96"/>
    <hyperlink ref="F457" r:id="rId97"/>
    <hyperlink ref="F461" r:id="rId98"/>
    <hyperlink ref="F464" r:id="rId99"/>
    <hyperlink ref="F467" r:id="rId100"/>
    <hyperlink ref="F470" r:id="rId101"/>
    <hyperlink ref="F490" r:id="rId102"/>
    <hyperlink ref="F503" r:id="rId103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9"/>
  <sheetViews>
    <sheetView showGridLines="0" topLeftCell="A192" workbookViewId="0">
      <selection activeCell="F210" sqref="F21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17" t="s">
        <v>92</v>
      </c>
    </row>
    <row r="3" spans="1:46" s="1" customFormat="1" ht="6.95" customHeigh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20"/>
      <c r="AT3" s="17" t="s">
        <v>89</v>
      </c>
    </row>
    <row r="4" spans="1:46" s="1" customFormat="1" ht="24.95" customHeight="1">
      <c r="B4" s="20"/>
      <c r="D4" s="103" t="s">
        <v>93</v>
      </c>
      <c r="L4" s="20"/>
      <c r="M4" s="104" t="s">
        <v>10</v>
      </c>
      <c r="AT4" s="17" t="s">
        <v>4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105" t="s">
        <v>16</v>
      </c>
      <c r="L6" s="20"/>
    </row>
    <row r="7" spans="1:46" s="1" customFormat="1" ht="16.5" customHeight="1">
      <c r="B7" s="20"/>
      <c r="E7" s="351" t="str">
        <f>'Rekapitulace stavby'!K6</f>
        <v>Stavební úpravy ul. Březová v Karviné-Ráji</v>
      </c>
      <c r="F7" s="352"/>
      <c r="G7" s="352"/>
      <c r="H7" s="352"/>
      <c r="L7" s="20"/>
    </row>
    <row r="8" spans="1:46" s="2" customFormat="1" ht="12" customHeight="1">
      <c r="A8" s="34"/>
      <c r="B8" s="39"/>
      <c r="C8" s="34"/>
      <c r="D8" s="105" t="s">
        <v>94</v>
      </c>
      <c r="E8" s="34"/>
      <c r="F8" s="34"/>
      <c r="G8" s="34"/>
      <c r="H8" s="34"/>
      <c r="I8" s="34"/>
      <c r="J8" s="34"/>
      <c r="K8" s="34"/>
      <c r="L8" s="10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6.5" customHeight="1">
      <c r="A9" s="34"/>
      <c r="B9" s="39"/>
      <c r="C9" s="34"/>
      <c r="D9" s="34"/>
      <c r="E9" s="353" t="s">
        <v>849</v>
      </c>
      <c r="F9" s="354"/>
      <c r="G9" s="354"/>
      <c r="H9" s="354"/>
      <c r="I9" s="34"/>
      <c r="J9" s="34"/>
      <c r="K9" s="34"/>
      <c r="L9" s="10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10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2" customHeight="1">
      <c r="A11" s="34"/>
      <c r="B11" s="39"/>
      <c r="C11" s="34"/>
      <c r="D11" s="105" t="s">
        <v>18</v>
      </c>
      <c r="E11" s="34"/>
      <c r="F11" s="107" t="s">
        <v>19</v>
      </c>
      <c r="G11" s="34"/>
      <c r="H11" s="34"/>
      <c r="I11" s="105" t="s">
        <v>20</v>
      </c>
      <c r="J11" s="107" t="s">
        <v>21</v>
      </c>
      <c r="K11" s="34"/>
      <c r="L11" s="10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9"/>
      <c r="C12" s="34"/>
      <c r="D12" s="105" t="s">
        <v>22</v>
      </c>
      <c r="E12" s="34"/>
      <c r="F12" s="107" t="s">
        <v>23</v>
      </c>
      <c r="G12" s="34"/>
      <c r="H12" s="34"/>
      <c r="I12" s="105" t="s">
        <v>24</v>
      </c>
      <c r="J12" s="108" t="str">
        <f>'Rekapitulace stavby'!AN8</f>
        <v>25. 10. 2021</v>
      </c>
      <c r="K12" s="34"/>
      <c r="L12" s="10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10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12" customHeight="1">
      <c r="A14" s="34"/>
      <c r="B14" s="39"/>
      <c r="C14" s="34"/>
      <c r="D14" s="105" t="s">
        <v>26</v>
      </c>
      <c r="E14" s="34"/>
      <c r="F14" s="34"/>
      <c r="G14" s="34"/>
      <c r="H14" s="34"/>
      <c r="I14" s="105" t="s">
        <v>27</v>
      </c>
      <c r="J14" s="107" t="s">
        <v>28</v>
      </c>
      <c r="K14" s="34"/>
      <c r="L14" s="10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8" customHeight="1">
      <c r="A15" s="34"/>
      <c r="B15" s="39"/>
      <c r="C15" s="34"/>
      <c r="D15" s="34"/>
      <c r="E15" s="107" t="s">
        <v>29</v>
      </c>
      <c r="F15" s="34"/>
      <c r="G15" s="34"/>
      <c r="H15" s="34"/>
      <c r="I15" s="105" t="s">
        <v>30</v>
      </c>
      <c r="J15" s="107" t="s">
        <v>31</v>
      </c>
      <c r="K15" s="34"/>
      <c r="L15" s="10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10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5" t="s">
        <v>32</v>
      </c>
      <c r="E17" s="34"/>
      <c r="F17" s="34"/>
      <c r="G17" s="34"/>
      <c r="H17" s="34"/>
      <c r="I17" s="105" t="s">
        <v>27</v>
      </c>
      <c r="J17" s="30" t="str">
        <f>'Rekapitulace stavby'!AN13</f>
        <v>Vyplň údaj</v>
      </c>
      <c r="K17" s="34"/>
      <c r="L17" s="10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55" t="str">
        <f>'Rekapitulace stavby'!E14</f>
        <v>Vyplň údaj</v>
      </c>
      <c r="F18" s="356"/>
      <c r="G18" s="356"/>
      <c r="H18" s="356"/>
      <c r="I18" s="105" t="s">
        <v>30</v>
      </c>
      <c r="J18" s="30" t="str">
        <f>'Rekapitulace stavby'!AN14</f>
        <v>Vyplň údaj</v>
      </c>
      <c r="K18" s="34"/>
      <c r="L18" s="10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10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5" t="s">
        <v>34</v>
      </c>
      <c r="E20" s="34"/>
      <c r="F20" s="34"/>
      <c r="G20" s="34"/>
      <c r="H20" s="34"/>
      <c r="I20" s="105" t="s">
        <v>27</v>
      </c>
      <c r="J20" s="107" t="s">
        <v>35</v>
      </c>
      <c r="K20" s="34"/>
      <c r="L20" s="10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7" t="s">
        <v>36</v>
      </c>
      <c r="F21" s="34"/>
      <c r="G21" s="34"/>
      <c r="H21" s="34"/>
      <c r="I21" s="105" t="s">
        <v>30</v>
      </c>
      <c r="J21" s="107" t="s">
        <v>37</v>
      </c>
      <c r="K21" s="34"/>
      <c r="L21" s="10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10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5" t="s">
        <v>39</v>
      </c>
      <c r="E23" s="34"/>
      <c r="F23" s="34"/>
      <c r="G23" s="34"/>
      <c r="H23" s="34"/>
      <c r="I23" s="105" t="s">
        <v>27</v>
      </c>
      <c r="J23" s="107" t="s">
        <v>40</v>
      </c>
      <c r="K23" s="34"/>
      <c r="L23" s="10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7" t="s">
        <v>41</v>
      </c>
      <c r="F24" s="34"/>
      <c r="G24" s="34"/>
      <c r="H24" s="34"/>
      <c r="I24" s="105" t="s">
        <v>30</v>
      </c>
      <c r="J24" s="107" t="s">
        <v>42</v>
      </c>
      <c r="K24" s="34"/>
      <c r="L24" s="10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10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5" t="s">
        <v>43</v>
      </c>
      <c r="E26" s="34"/>
      <c r="F26" s="34"/>
      <c r="G26" s="34"/>
      <c r="H26" s="34"/>
      <c r="I26" s="34"/>
      <c r="J26" s="34"/>
      <c r="K26" s="34"/>
      <c r="L26" s="10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109"/>
      <c r="B27" s="110"/>
      <c r="C27" s="109"/>
      <c r="D27" s="109"/>
      <c r="E27" s="357" t="s">
        <v>44</v>
      </c>
      <c r="F27" s="357"/>
      <c r="G27" s="357"/>
      <c r="H27" s="357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10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2"/>
      <c r="E29" s="112"/>
      <c r="F29" s="112"/>
      <c r="G29" s="112"/>
      <c r="H29" s="112"/>
      <c r="I29" s="112"/>
      <c r="J29" s="112"/>
      <c r="K29" s="112"/>
      <c r="L29" s="10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3" t="s">
        <v>45</v>
      </c>
      <c r="E30" s="34"/>
      <c r="F30" s="34"/>
      <c r="G30" s="34"/>
      <c r="H30" s="34"/>
      <c r="I30" s="34"/>
      <c r="J30" s="114">
        <f>ROUND(J88, 2)</f>
        <v>0</v>
      </c>
      <c r="K30" s="34"/>
      <c r="L30" s="10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2"/>
      <c r="E31" s="112"/>
      <c r="F31" s="112"/>
      <c r="G31" s="112"/>
      <c r="H31" s="112"/>
      <c r="I31" s="112"/>
      <c r="J31" s="112"/>
      <c r="K31" s="112"/>
      <c r="L31" s="10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15" t="s">
        <v>47</v>
      </c>
      <c r="G32" s="34"/>
      <c r="H32" s="34"/>
      <c r="I32" s="115" t="s">
        <v>46</v>
      </c>
      <c r="J32" s="115" t="s">
        <v>48</v>
      </c>
      <c r="K32" s="34"/>
      <c r="L32" s="10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16" t="s">
        <v>49</v>
      </c>
      <c r="E33" s="105" t="s">
        <v>50</v>
      </c>
      <c r="F33" s="117">
        <f>ROUND((SUM(BE88:BE288)),  2)</f>
        <v>0</v>
      </c>
      <c r="G33" s="34"/>
      <c r="H33" s="34"/>
      <c r="I33" s="118">
        <v>0.21</v>
      </c>
      <c r="J33" s="117">
        <f>ROUND(((SUM(BE88:BE288))*I33),  2)</f>
        <v>0</v>
      </c>
      <c r="K33" s="34"/>
      <c r="L33" s="10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5" t="s">
        <v>51</v>
      </c>
      <c r="F34" s="117">
        <f>ROUND((SUM(BF88:BF288)),  2)</f>
        <v>0</v>
      </c>
      <c r="G34" s="34"/>
      <c r="H34" s="34"/>
      <c r="I34" s="118">
        <v>0.15</v>
      </c>
      <c r="J34" s="117">
        <f>ROUND(((SUM(BF88:BF288))*I34),  2)</f>
        <v>0</v>
      </c>
      <c r="K34" s="34"/>
      <c r="L34" s="10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hidden="1" customHeight="1">
      <c r="A35" s="34"/>
      <c r="B35" s="39"/>
      <c r="C35" s="34"/>
      <c r="D35" s="34"/>
      <c r="E35" s="105" t="s">
        <v>52</v>
      </c>
      <c r="F35" s="117">
        <f>ROUND((SUM(BG88:BG288)),  2)</f>
        <v>0</v>
      </c>
      <c r="G35" s="34"/>
      <c r="H35" s="34"/>
      <c r="I35" s="118">
        <v>0.21</v>
      </c>
      <c r="J35" s="117">
        <f>0</f>
        <v>0</v>
      </c>
      <c r="K35" s="34"/>
      <c r="L35" s="10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hidden="1" customHeight="1">
      <c r="A36" s="34"/>
      <c r="B36" s="39"/>
      <c r="C36" s="34"/>
      <c r="D36" s="34"/>
      <c r="E36" s="105" t="s">
        <v>53</v>
      </c>
      <c r="F36" s="117">
        <f>ROUND((SUM(BH88:BH288)),  2)</f>
        <v>0</v>
      </c>
      <c r="G36" s="34"/>
      <c r="H36" s="34"/>
      <c r="I36" s="118">
        <v>0.15</v>
      </c>
      <c r="J36" s="117">
        <f>0</f>
        <v>0</v>
      </c>
      <c r="K36" s="34"/>
      <c r="L36" s="10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hidden="1" customHeight="1">
      <c r="A37" s="34"/>
      <c r="B37" s="39"/>
      <c r="C37" s="34"/>
      <c r="D37" s="34"/>
      <c r="E37" s="105" t="s">
        <v>54</v>
      </c>
      <c r="F37" s="117">
        <f>ROUND((SUM(BI88:BI288)),  2)</f>
        <v>0</v>
      </c>
      <c r="G37" s="34"/>
      <c r="H37" s="34"/>
      <c r="I37" s="118">
        <v>0</v>
      </c>
      <c r="J37" s="117">
        <f>0</f>
        <v>0</v>
      </c>
      <c r="K37" s="34"/>
      <c r="L37" s="10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10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19"/>
      <c r="D39" s="120" t="s">
        <v>55</v>
      </c>
      <c r="E39" s="121"/>
      <c r="F39" s="121"/>
      <c r="G39" s="122" t="s">
        <v>56</v>
      </c>
      <c r="H39" s="123" t="s">
        <v>57</v>
      </c>
      <c r="I39" s="121"/>
      <c r="J39" s="124">
        <f>SUM(J30:J37)</f>
        <v>0</v>
      </c>
      <c r="K39" s="125"/>
      <c r="L39" s="10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26"/>
      <c r="C40" s="127"/>
      <c r="D40" s="127"/>
      <c r="E40" s="127"/>
      <c r="F40" s="127"/>
      <c r="G40" s="127"/>
      <c r="H40" s="127"/>
      <c r="I40" s="127"/>
      <c r="J40" s="127"/>
      <c r="K40" s="127"/>
      <c r="L40" s="10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06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96</v>
      </c>
      <c r="D45" s="36"/>
      <c r="E45" s="36"/>
      <c r="F45" s="36"/>
      <c r="G45" s="36"/>
      <c r="H45" s="36"/>
      <c r="I45" s="36"/>
      <c r="J45" s="36"/>
      <c r="K45" s="36"/>
      <c r="L45" s="106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106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36"/>
      <c r="J47" s="36"/>
      <c r="K47" s="36"/>
      <c r="L47" s="106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58" t="str">
        <f>E7</f>
        <v>Stavební úpravy ul. Březová v Karviné-Ráji</v>
      </c>
      <c r="F48" s="359"/>
      <c r="G48" s="359"/>
      <c r="H48" s="359"/>
      <c r="I48" s="36"/>
      <c r="J48" s="36"/>
      <c r="K48" s="36"/>
      <c r="L48" s="106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47" s="2" customFormat="1" ht="12" customHeight="1">
      <c r="A49" s="34"/>
      <c r="B49" s="35"/>
      <c r="C49" s="29" t="s">
        <v>94</v>
      </c>
      <c r="D49" s="36"/>
      <c r="E49" s="36"/>
      <c r="F49" s="36"/>
      <c r="G49" s="36"/>
      <c r="H49" s="36"/>
      <c r="I49" s="36"/>
      <c r="J49" s="36"/>
      <c r="K49" s="36"/>
      <c r="L49" s="106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47" s="2" customFormat="1" ht="16.5" customHeight="1">
      <c r="A50" s="34"/>
      <c r="B50" s="35"/>
      <c r="C50" s="36"/>
      <c r="D50" s="36"/>
      <c r="E50" s="330" t="str">
        <f>E9</f>
        <v>SO 02 - Zpevněné plochy pochozí</v>
      </c>
      <c r="F50" s="360"/>
      <c r="G50" s="360"/>
      <c r="H50" s="360"/>
      <c r="I50" s="36"/>
      <c r="J50" s="36"/>
      <c r="K50" s="36"/>
      <c r="L50" s="106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47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106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47" s="2" customFormat="1" ht="12" customHeight="1">
      <c r="A52" s="34"/>
      <c r="B52" s="35"/>
      <c r="C52" s="29" t="s">
        <v>22</v>
      </c>
      <c r="D52" s="36"/>
      <c r="E52" s="36"/>
      <c r="F52" s="27" t="str">
        <f>F12</f>
        <v>město Karviná</v>
      </c>
      <c r="G52" s="36"/>
      <c r="H52" s="36"/>
      <c r="I52" s="29" t="s">
        <v>24</v>
      </c>
      <c r="J52" s="59" t="str">
        <f>IF(J12="","",J12)</f>
        <v>25. 10. 2021</v>
      </c>
      <c r="K52" s="36"/>
      <c r="L52" s="106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47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106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47" s="2" customFormat="1" ht="15.2" customHeight="1">
      <c r="A54" s="34"/>
      <c r="B54" s="35"/>
      <c r="C54" s="29" t="s">
        <v>26</v>
      </c>
      <c r="D54" s="36"/>
      <c r="E54" s="36"/>
      <c r="F54" s="27" t="str">
        <f>E15</f>
        <v>Statutární město Karviná</v>
      </c>
      <c r="G54" s="36"/>
      <c r="H54" s="36"/>
      <c r="I54" s="29" t="s">
        <v>34</v>
      </c>
      <c r="J54" s="32" t="str">
        <f>E21</f>
        <v>Ateliér Genius Loci</v>
      </c>
      <c r="K54" s="36"/>
      <c r="L54" s="106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15.2" customHeight="1">
      <c r="A55" s="34"/>
      <c r="B55" s="35"/>
      <c r="C55" s="29" t="s">
        <v>32</v>
      </c>
      <c r="D55" s="36"/>
      <c r="E55" s="36"/>
      <c r="F55" s="27" t="str">
        <f>IF(E18="","",E18)</f>
        <v>Vyplň údaj</v>
      </c>
      <c r="G55" s="36"/>
      <c r="H55" s="36"/>
      <c r="I55" s="29" t="s">
        <v>39</v>
      </c>
      <c r="J55" s="32" t="str">
        <f>E24</f>
        <v>PROINK, s.r.o.</v>
      </c>
      <c r="K55" s="36"/>
      <c r="L55" s="106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47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106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47" s="2" customFormat="1" ht="29.25" customHeight="1">
      <c r="A57" s="34"/>
      <c r="B57" s="35"/>
      <c r="C57" s="130" t="s">
        <v>97</v>
      </c>
      <c r="D57" s="131"/>
      <c r="E57" s="131"/>
      <c r="F57" s="131"/>
      <c r="G57" s="131"/>
      <c r="H57" s="131"/>
      <c r="I57" s="131"/>
      <c r="J57" s="132" t="s">
        <v>98</v>
      </c>
      <c r="K57" s="131"/>
      <c r="L57" s="106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47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106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33" t="s">
        <v>77</v>
      </c>
      <c r="D59" s="36"/>
      <c r="E59" s="36"/>
      <c r="F59" s="36"/>
      <c r="G59" s="36"/>
      <c r="H59" s="36"/>
      <c r="I59" s="36"/>
      <c r="J59" s="77">
        <f>J88</f>
        <v>0</v>
      </c>
      <c r="K59" s="36"/>
      <c r="L59" s="106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99</v>
      </c>
    </row>
    <row r="60" spans="1:47" s="9" customFormat="1" ht="24.95" customHeight="1">
      <c r="B60" s="134"/>
      <c r="C60" s="135"/>
      <c r="D60" s="136" t="s">
        <v>100</v>
      </c>
      <c r="E60" s="137"/>
      <c r="F60" s="137"/>
      <c r="G60" s="137"/>
      <c r="H60" s="137"/>
      <c r="I60" s="137"/>
      <c r="J60" s="138">
        <f>J89</f>
        <v>0</v>
      </c>
      <c r="K60" s="135"/>
      <c r="L60" s="139"/>
    </row>
    <row r="61" spans="1:47" s="10" customFormat="1" ht="19.899999999999999" customHeight="1">
      <c r="B61" s="140"/>
      <c r="C61" s="141"/>
      <c r="D61" s="142" t="s">
        <v>101</v>
      </c>
      <c r="E61" s="143"/>
      <c r="F61" s="143"/>
      <c r="G61" s="143"/>
      <c r="H61" s="143"/>
      <c r="I61" s="143"/>
      <c r="J61" s="144">
        <f>J90</f>
        <v>0</v>
      </c>
      <c r="K61" s="141"/>
      <c r="L61" s="145"/>
    </row>
    <row r="62" spans="1:47" s="10" customFormat="1" ht="14.85" customHeight="1">
      <c r="B62" s="140"/>
      <c r="C62" s="141"/>
      <c r="D62" s="142" t="s">
        <v>102</v>
      </c>
      <c r="E62" s="143"/>
      <c r="F62" s="143"/>
      <c r="G62" s="143"/>
      <c r="H62" s="143"/>
      <c r="I62" s="143"/>
      <c r="J62" s="144">
        <f>J91</f>
        <v>0</v>
      </c>
      <c r="K62" s="141"/>
      <c r="L62" s="145"/>
    </row>
    <row r="63" spans="1:47" s="10" customFormat="1" ht="14.85" customHeight="1">
      <c r="B63" s="140"/>
      <c r="C63" s="141"/>
      <c r="D63" s="142" t="s">
        <v>103</v>
      </c>
      <c r="E63" s="143"/>
      <c r="F63" s="143"/>
      <c r="G63" s="143"/>
      <c r="H63" s="143"/>
      <c r="I63" s="143"/>
      <c r="J63" s="144">
        <f>J137</f>
        <v>0</v>
      </c>
      <c r="K63" s="141"/>
      <c r="L63" s="145"/>
    </row>
    <row r="64" spans="1:47" s="10" customFormat="1" ht="14.85" customHeight="1">
      <c r="B64" s="140"/>
      <c r="C64" s="141"/>
      <c r="D64" s="142" t="s">
        <v>104</v>
      </c>
      <c r="E64" s="143"/>
      <c r="F64" s="143"/>
      <c r="G64" s="143"/>
      <c r="H64" s="143"/>
      <c r="I64" s="143"/>
      <c r="J64" s="144">
        <f>J158</f>
        <v>0</v>
      </c>
      <c r="K64" s="141"/>
      <c r="L64" s="145"/>
    </row>
    <row r="65" spans="1:31" s="10" customFormat="1" ht="14.85" customHeight="1">
      <c r="B65" s="140"/>
      <c r="C65" s="141"/>
      <c r="D65" s="142" t="s">
        <v>105</v>
      </c>
      <c r="E65" s="143"/>
      <c r="F65" s="143"/>
      <c r="G65" s="143"/>
      <c r="H65" s="143"/>
      <c r="I65" s="143"/>
      <c r="J65" s="144">
        <f>J187</f>
        <v>0</v>
      </c>
      <c r="K65" s="141"/>
      <c r="L65" s="145"/>
    </row>
    <row r="66" spans="1:31" s="10" customFormat="1" ht="14.85" customHeight="1">
      <c r="B66" s="140"/>
      <c r="C66" s="141"/>
      <c r="D66" s="142" t="s">
        <v>106</v>
      </c>
      <c r="E66" s="143"/>
      <c r="F66" s="143"/>
      <c r="G66" s="143"/>
      <c r="H66" s="143"/>
      <c r="I66" s="143"/>
      <c r="J66" s="144">
        <f>J233</f>
        <v>0</v>
      </c>
      <c r="K66" s="141"/>
      <c r="L66" s="145"/>
    </row>
    <row r="67" spans="1:31" s="10" customFormat="1" ht="14.85" customHeight="1">
      <c r="B67" s="140"/>
      <c r="C67" s="141"/>
      <c r="D67" s="142" t="s">
        <v>107</v>
      </c>
      <c r="E67" s="143"/>
      <c r="F67" s="143"/>
      <c r="G67" s="143"/>
      <c r="H67" s="143"/>
      <c r="I67" s="143"/>
      <c r="J67" s="144">
        <f>J251</f>
        <v>0</v>
      </c>
      <c r="K67" s="141"/>
      <c r="L67" s="145"/>
    </row>
    <row r="68" spans="1:31" s="10" customFormat="1" ht="19.899999999999999" customHeight="1">
      <c r="B68" s="140"/>
      <c r="C68" s="141"/>
      <c r="D68" s="142" t="s">
        <v>108</v>
      </c>
      <c r="E68" s="143"/>
      <c r="F68" s="143"/>
      <c r="G68" s="143"/>
      <c r="H68" s="143"/>
      <c r="I68" s="143"/>
      <c r="J68" s="144">
        <f>J285</f>
        <v>0</v>
      </c>
      <c r="K68" s="141"/>
      <c r="L68" s="145"/>
    </row>
    <row r="69" spans="1:31" s="2" customFormat="1" ht="21.75" customHeight="1">
      <c r="A69" s="34"/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106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106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106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109</v>
      </c>
      <c r="D75" s="36"/>
      <c r="E75" s="36"/>
      <c r="F75" s="36"/>
      <c r="G75" s="36"/>
      <c r="H75" s="36"/>
      <c r="I75" s="36"/>
      <c r="J75" s="36"/>
      <c r="K75" s="36"/>
      <c r="L75" s="106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10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6"/>
      <c r="E77" s="36"/>
      <c r="F77" s="36"/>
      <c r="G77" s="36"/>
      <c r="H77" s="36"/>
      <c r="I77" s="36"/>
      <c r="J77" s="36"/>
      <c r="K77" s="36"/>
      <c r="L77" s="10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6"/>
      <c r="D78" s="36"/>
      <c r="E78" s="358" t="str">
        <f>E7</f>
        <v>Stavební úpravy ul. Březová v Karviné-Ráji</v>
      </c>
      <c r="F78" s="359"/>
      <c r="G78" s="359"/>
      <c r="H78" s="359"/>
      <c r="I78" s="36"/>
      <c r="J78" s="36"/>
      <c r="K78" s="36"/>
      <c r="L78" s="106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94</v>
      </c>
      <c r="D79" s="36"/>
      <c r="E79" s="36"/>
      <c r="F79" s="36"/>
      <c r="G79" s="36"/>
      <c r="H79" s="36"/>
      <c r="I79" s="36"/>
      <c r="J79" s="36"/>
      <c r="K79" s="36"/>
      <c r="L79" s="106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6"/>
      <c r="D80" s="36"/>
      <c r="E80" s="330" t="str">
        <f>E9</f>
        <v>SO 02 - Zpevněné plochy pochozí</v>
      </c>
      <c r="F80" s="360"/>
      <c r="G80" s="360"/>
      <c r="H80" s="360"/>
      <c r="I80" s="36"/>
      <c r="J80" s="36"/>
      <c r="K80" s="36"/>
      <c r="L80" s="106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65" s="2" customFormat="1" ht="6.95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10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65" s="2" customFormat="1" ht="12" customHeight="1">
      <c r="A82" s="34"/>
      <c r="B82" s="35"/>
      <c r="C82" s="29" t="s">
        <v>22</v>
      </c>
      <c r="D82" s="36"/>
      <c r="E82" s="36"/>
      <c r="F82" s="27" t="str">
        <f>F12</f>
        <v>město Karviná</v>
      </c>
      <c r="G82" s="36"/>
      <c r="H82" s="36"/>
      <c r="I82" s="29" t="s">
        <v>24</v>
      </c>
      <c r="J82" s="59" t="str">
        <f>IF(J12="","",J12)</f>
        <v>25. 10. 2021</v>
      </c>
      <c r="K82" s="36"/>
      <c r="L82" s="10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65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10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65" s="2" customFormat="1" ht="15.2" customHeight="1">
      <c r="A84" s="34"/>
      <c r="B84" s="35"/>
      <c r="C84" s="29" t="s">
        <v>26</v>
      </c>
      <c r="D84" s="36"/>
      <c r="E84" s="36"/>
      <c r="F84" s="27" t="str">
        <f>E15</f>
        <v>Statutární město Karviná</v>
      </c>
      <c r="G84" s="36"/>
      <c r="H84" s="36"/>
      <c r="I84" s="29" t="s">
        <v>34</v>
      </c>
      <c r="J84" s="32" t="str">
        <f>E21</f>
        <v>Ateliér Genius Loci</v>
      </c>
      <c r="K84" s="36"/>
      <c r="L84" s="10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65" s="2" customFormat="1" ht="15.2" customHeight="1">
      <c r="A85" s="34"/>
      <c r="B85" s="35"/>
      <c r="C85" s="29" t="s">
        <v>32</v>
      </c>
      <c r="D85" s="36"/>
      <c r="E85" s="36"/>
      <c r="F85" s="27" t="str">
        <f>IF(E18="","",E18)</f>
        <v>Vyplň údaj</v>
      </c>
      <c r="G85" s="36"/>
      <c r="H85" s="36"/>
      <c r="I85" s="29" t="s">
        <v>39</v>
      </c>
      <c r="J85" s="32" t="str">
        <f>E24</f>
        <v>PROINK, s.r.o.</v>
      </c>
      <c r="K85" s="36"/>
      <c r="L85" s="10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65" s="2" customFormat="1" ht="10.3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10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65" s="11" customFormat="1" ht="29.25" customHeight="1">
      <c r="A87" s="146"/>
      <c r="B87" s="147"/>
      <c r="C87" s="148" t="s">
        <v>110</v>
      </c>
      <c r="D87" s="149" t="s">
        <v>64</v>
      </c>
      <c r="E87" s="149" t="s">
        <v>60</v>
      </c>
      <c r="F87" s="149" t="s">
        <v>61</v>
      </c>
      <c r="G87" s="149" t="s">
        <v>111</v>
      </c>
      <c r="H87" s="149" t="s">
        <v>112</v>
      </c>
      <c r="I87" s="149" t="s">
        <v>113</v>
      </c>
      <c r="J87" s="149" t="s">
        <v>98</v>
      </c>
      <c r="K87" s="150" t="s">
        <v>114</v>
      </c>
      <c r="L87" s="151"/>
      <c r="M87" s="68" t="s">
        <v>21</v>
      </c>
      <c r="N87" s="69" t="s">
        <v>49</v>
      </c>
      <c r="O87" s="69" t="s">
        <v>115</v>
      </c>
      <c r="P87" s="69" t="s">
        <v>116</v>
      </c>
      <c r="Q87" s="69" t="s">
        <v>117</v>
      </c>
      <c r="R87" s="69" t="s">
        <v>118</v>
      </c>
      <c r="S87" s="69" t="s">
        <v>119</v>
      </c>
      <c r="T87" s="70" t="s">
        <v>120</v>
      </c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</row>
    <row r="88" spans="1:65" s="2" customFormat="1" ht="22.9" customHeight="1">
      <c r="A88" s="34"/>
      <c r="B88" s="35"/>
      <c r="C88" s="75" t="s">
        <v>121</v>
      </c>
      <c r="D88" s="36"/>
      <c r="E88" s="36"/>
      <c r="F88" s="36"/>
      <c r="G88" s="36"/>
      <c r="H88" s="36"/>
      <c r="I88" s="36"/>
      <c r="J88" s="152">
        <f>BK88</f>
        <v>0</v>
      </c>
      <c r="K88" s="36"/>
      <c r="L88" s="39"/>
      <c r="M88" s="71"/>
      <c r="N88" s="153"/>
      <c r="O88" s="72"/>
      <c r="P88" s="154">
        <f>P89</f>
        <v>0</v>
      </c>
      <c r="Q88" s="72"/>
      <c r="R88" s="154">
        <f>R89</f>
        <v>625.28615057499997</v>
      </c>
      <c r="S88" s="72"/>
      <c r="T88" s="155">
        <f>T89</f>
        <v>1750.1049999999998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78</v>
      </c>
      <c r="AU88" s="17" t="s">
        <v>99</v>
      </c>
      <c r="BK88" s="156">
        <f>BK89</f>
        <v>0</v>
      </c>
    </row>
    <row r="89" spans="1:65" s="12" customFormat="1" ht="25.9" customHeight="1">
      <c r="B89" s="157"/>
      <c r="C89" s="158"/>
      <c r="D89" s="159" t="s">
        <v>78</v>
      </c>
      <c r="E89" s="160" t="s">
        <v>122</v>
      </c>
      <c r="F89" s="160" t="s">
        <v>123</v>
      </c>
      <c r="G89" s="158"/>
      <c r="H89" s="158"/>
      <c r="I89" s="161"/>
      <c r="J89" s="162">
        <f>BK89</f>
        <v>0</v>
      </c>
      <c r="K89" s="158"/>
      <c r="L89" s="163"/>
      <c r="M89" s="164"/>
      <c r="N89" s="165"/>
      <c r="O89" s="165"/>
      <c r="P89" s="166">
        <f>P90+P285</f>
        <v>0</v>
      </c>
      <c r="Q89" s="165"/>
      <c r="R89" s="166">
        <f>R90+R285</f>
        <v>625.28615057499997</v>
      </c>
      <c r="S89" s="165"/>
      <c r="T89" s="167">
        <f>T90+T285</f>
        <v>1750.1049999999998</v>
      </c>
      <c r="AR89" s="168" t="s">
        <v>87</v>
      </c>
      <c r="AT89" s="169" t="s">
        <v>78</v>
      </c>
      <c r="AU89" s="169" t="s">
        <v>79</v>
      </c>
      <c r="AY89" s="168" t="s">
        <v>124</v>
      </c>
      <c r="BK89" s="170">
        <f>BK90+BK285</f>
        <v>0</v>
      </c>
    </row>
    <row r="90" spans="1:65" s="12" customFormat="1" ht="22.9" customHeight="1">
      <c r="B90" s="157"/>
      <c r="C90" s="158"/>
      <c r="D90" s="159" t="s">
        <v>78</v>
      </c>
      <c r="E90" s="171" t="s">
        <v>87</v>
      </c>
      <c r="F90" s="171" t="s">
        <v>125</v>
      </c>
      <c r="G90" s="158"/>
      <c r="H90" s="158"/>
      <c r="I90" s="161"/>
      <c r="J90" s="172">
        <f>BK90</f>
        <v>0</v>
      </c>
      <c r="K90" s="158"/>
      <c r="L90" s="163"/>
      <c r="M90" s="164"/>
      <c r="N90" s="165"/>
      <c r="O90" s="165"/>
      <c r="P90" s="166">
        <f>P91+P137+P158+P187+P233+P251</f>
        <v>0</v>
      </c>
      <c r="Q90" s="165"/>
      <c r="R90" s="166">
        <f>R91+R137+R158+R187+R233+R251</f>
        <v>625.28615057499997</v>
      </c>
      <c r="S90" s="165"/>
      <c r="T90" s="167">
        <f>T91+T137+T158+T187+T233+T251</f>
        <v>1750.1049999999998</v>
      </c>
      <c r="AR90" s="168" t="s">
        <v>87</v>
      </c>
      <c r="AT90" s="169" t="s">
        <v>78</v>
      </c>
      <c r="AU90" s="169" t="s">
        <v>87</v>
      </c>
      <c r="AY90" s="168" t="s">
        <v>124</v>
      </c>
      <c r="BK90" s="170">
        <f>BK91+BK137+BK158+BK187+BK233+BK251</f>
        <v>0</v>
      </c>
    </row>
    <row r="91" spans="1:65" s="12" customFormat="1" ht="20.85" customHeight="1">
      <c r="B91" s="157"/>
      <c r="C91" s="158"/>
      <c r="D91" s="159" t="s">
        <v>78</v>
      </c>
      <c r="E91" s="171" t="s">
        <v>126</v>
      </c>
      <c r="F91" s="171" t="s">
        <v>127</v>
      </c>
      <c r="G91" s="158"/>
      <c r="H91" s="158"/>
      <c r="I91" s="161"/>
      <c r="J91" s="172">
        <f>BK91</f>
        <v>0</v>
      </c>
      <c r="K91" s="158"/>
      <c r="L91" s="163"/>
      <c r="M91" s="164"/>
      <c r="N91" s="165"/>
      <c r="O91" s="165"/>
      <c r="P91" s="166">
        <f>SUM(P92:P136)</f>
        <v>0</v>
      </c>
      <c r="Q91" s="165"/>
      <c r="R91" s="166">
        <f>SUM(R92:R136)</f>
        <v>0.33432967499999999</v>
      </c>
      <c r="S91" s="165"/>
      <c r="T91" s="167">
        <f>SUM(T92:T136)</f>
        <v>1750.1049999999998</v>
      </c>
      <c r="AR91" s="168" t="s">
        <v>87</v>
      </c>
      <c r="AT91" s="169" t="s">
        <v>78</v>
      </c>
      <c r="AU91" s="169" t="s">
        <v>89</v>
      </c>
      <c r="AY91" s="168" t="s">
        <v>124</v>
      </c>
      <c r="BK91" s="170">
        <f>SUM(BK92:BK136)</f>
        <v>0</v>
      </c>
    </row>
    <row r="92" spans="1:65" s="2" customFormat="1" ht="16.5" customHeight="1">
      <c r="A92" s="34"/>
      <c r="B92" s="35"/>
      <c r="C92" s="173" t="s">
        <v>87</v>
      </c>
      <c r="D92" s="173" t="s">
        <v>128</v>
      </c>
      <c r="E92" s="174" t="s">
        <v>129</v>
      </c>
      <c r="F92" s="175" t="s">
        <v>130</v>
      </c>
      <c r="G92" s="176" t="s">
        <v>131</v>
      </c>
      <c r="H92" s="177">
        <v>15</v>
      </c>
      <c r="I92" s="178"/>
      <c r="J92" s="179">
        <f>ROUND(I92*H92,2)</f>
        <v>0</v>
      </c>
      <c r="K92" s="175" t="s">
        <v>132</v>
      </c>
      <c r="L92" s="39"/>
      <c r="M92" s="180" t="s">
        <v>21</v>
      </c>
      <c r="N92" s="181" t="s">
        <v>50</v>
      </c>
      <c r="O92" s="64"/>
      <c r="P92" s="182">
        <f>O92*H92</f>
        <v>0</v>
      </c>
      <c r="Q92" s="182">
        <v>1.6449999999999999E-6</v>
      </c>
      <c r="R92" s="182">
        <f>Q92*H92</f>
        <v>2.4675E-5</v>
      </c>
      <c r="S92" s="182">
        <v>0</v>
      </c>
      <c r="T92" s="183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84" t="s">
        <v>133</v>
      </c>
      <c r="AT92" s="184" t="s">
        <v>128</v>
      </c>
      <c r="AU92" s="184" t="s">
        <v>134</v>
      </c>
      <c r="AY92" s="17" t="s">
        <v>124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7" t="s">
        <v>87</v>
      </c>
      <c r="BK92" s="185">
        <f>ROUND(I92*H92,2)</f>
        <v>0</v>
      </c>
      <c r="BL92" s="17" t="s">
        <v>133</v>
      </c>
      <c r="BM92" s="184" t="s">
        <v>850</v>
      </c>
    </row>
    <row r="93" spans="1:65" s="2" customFormat="1" ht="11.25">
      <c r="A93" s="34"/>
      <c r="B93" s="35"/>
      <c r="C93" s="36"/>
      <c r="D93" s="186" t="s">
        <v>136</v>
      </c>
      <c r="E93" s="36"/>
      <c r="F93" s="187" t="s">
        <v>137</v>
      </c>
      <c r="G93" s="36"/>
      <c r="H93" s="36"/>
      <c r="I93" s="188"/>
      <c r="J93" s="36"/>
      <c r="K93" s="36"/>
      <c r="L93" s="39"/>
      <c r="M93" s="189"/>
      <c r="N93" s="190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136</v>
      </c>
      <c r="AU93" s="17" t="s">
        <v>134</v>
      </c>
    </row>
    <row r="94" spans="1:65" s="2" customFormat="1" ht="11.25">
      <c r="A94" s="34"/>
      <c r="B94" s="35"/>
      <c r="C94" s="36"/>
      <c r="D94" s="191" t="s">
        <v>138</v>
      </c>
      <c r="E94" s="36"/>
      <c r="F94" s="192" t="s">
        <v>139</v>
      </c>
      <c r="G94" s="36"/>
      <c r="H94" s="36"/>
      <c r="I94" s="188"/>
      <c r="J94" s="36"/>
      <c r="K94" s="36"/>
      <c r="L94" s="39"/>
      <c r="M94" s="189"/>
      <c r="N94" s="190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138</v>
      </c>
      <c r="AU94" s="17" t="s">
        <v>134</v>
      </c>
    </row>
    <row r="95" spans="1:65" s="2" customFormat="1" ht="16.5" customHeight="1">
      <c r="A95" s="34"/>
      <c r="B95" s="35"/>
      <c r="C95" s="173" t="s">
        <v>89</v>
      </c>
      <c r="D95" s="173" t="s">
        <v>128</v>
      </c>
      <c r="E95" s="174" t="s">
        <v>140</v>
      </c>
      <c r="F95" s="175" t="s">
        <v>141</v>
      </c>
      <c r="G95" s="176" t="s">
        <v>142</v>
      </c>
      <c r="H95" s="177">
        <v>2221</v>
      </c>
      <c r="I95" s="178"/>
      <c r="J95" s="179">
        <f>ROUND(I95*H95,2)</f>
        <v>0</v>
      </c>
      <c r="K95" s="175" t="s">
        <v>132</v>
      </c>
      <c r="L95" s="39"/>
      <c r="M95" s="180" t="s">
        <v>21</v>
      </c>
      <c r="N95" s="181" t="s">
        <v>50</v>
      </c>
      <c r="O95" s="64"/>
      <c r="P95" s="182">
        <f>O95*H95</f>
        <v>0</v>
      </c>
      <c r="Q95" s="182">
        <v>0</v>
      </c>
      <c r="R95" s="182">
        <f>Q95*H95</f>
        <v>0</v>
      </c>
      <c r="S95" s="182">
        <v>0.22</v>
      </c>
      <c r="T95" s="183">
        <f>S95*H95</f>
        <v>488.62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84" t="s">
        <v>133</v>
      </c>
      <c r="AT95" s="184" t="s">
        <v>128</v>
      </c>
      <c r="AU95" s="184" t="s">
        <v>134</v>
      </c>
      <c r="AY95" s="17" t="s">
        <v>124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7" t="s">
        <v>87</v>
      </c>
      <c r="BK95" s="185">
        <f>ROUND(I95*H95,2)</f>
        <v>0</v>
      </c>
      <c r="BL95" s="17" t="s">
        <v>133</v>
      </c>
      <c r="BM95" s="184" t="s">
        <v>851</v>
      </c>
    </row>
    <row r="96" spans="1:65" s="2" customFormat="1" ht="19.5">
      <c r="A96" s="34"/>
      <c r="B96" s="35"/>
      <c r="C96" s="36"/>
      <c r="D96" s="186" t="s">
        <v>136</v>
      </c>
      <c r="E96" s="36"/>
      <c r="F96" s="187" t="s">
        <v>144</v>
      </c>
      <c r="G96" s="36"/>
      <c r="H96" s="36"/>
      <c r="I96" s="188"/>
      <c r="J96" s="36"/>
      <c r="K96" s="36"/>
      <c r="L96" s="39"/>
      <c r="M96" s="189"/>
      <c r="N96" s="190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136</v>
      </c>
      <c r="AU96" s="17" t="s">
        <v>134</v>
      </c>
    </row>
    <row r="97" spans="1:65" s="2" customFormat="1" ht="11.25">
      <c r="A97" s="34"/>
      <c r="B97" s="35"/>
      <c r="C97" s="36"/>
      <c r="D97" s="191" t="s">
        <v>138</v>
      </c>
      <c r="E97" s="36"/>
      <c r="F97" s="192" t="s">
        <v>145</v>
      </c>
      <c r="G97" s="36"/>
      <c r="H97" s="36"/>
      <c r="I97" s="188"/>
      <c r="J97" s="36"/>
      <c r="K97" s="36"/>
      <c r="L97" s="39"/>
      <c r="M97" s="189"/>
      <c r="N97" s="190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138</v>
      </c>
      <c r="AU97" s="17" t="s">
        <v>134</v>
      </c>
    </row>
    <row r="98" spans="1:65" s="2" customFormat="1" ht="16.5" customHeight="1">
      <c r="A98" s="34"/>
      <c r="B98" s="35"/>
      <c r="C98" s="173" t="s">
        <v>134</v>
      </c>
      <c r="D98" s="173" t="s">
        <v>128</v>
      </c>
      <c r="E98" s="174" t="s">
        <v>148</v>
      </c>
      <c r="F98" s="175" t="s">
        <v>149</v>
      </c>
      <c r="G98" s="176" t="s">
        <v>142</v>
      </c>
      <c r="H98" s="177">
        <v>2925</v>
      </c>
      <c r="I98" s="178"/>
      <c r="J98" s="179">
        <f>ROUND(I98*H98,2)</f>
        <v>0</v>
      </c>
      <c r="K98" s="175" t="s">
        <v>132</v>
      </c>
      <c r="L98" s="39"/>
      <c r="M98" s="180" t="s">
        <v>21</v>
      </c>
      <c r="N98" s="181" t="s">
        <v>50</v>
      </c>
      <c r="O98" s="64"/>
      <c r="P98" s="182">
        <f>O98*H98</f>
        <v>0</v>
      </c>
      <c r="Q98" s="182">
        <v>0</v>
      </c>
      <c r="R98" s="182">
        <f>Q98*H98</f>
        <v>0</v>
      </c>
      <c r="S98" s="182">
        <v>0.28999999999999998</v>
      </c>
      <c r="T98" s="183">
        <f>S98*H98</f>
        <v>848.24999999999989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84" t="s">
        <v>133</v>
      </c>
      <c r="AT98" s="184" t="s">
        <v>128</v>
      </c>
      <c r="AU98" s="184" t="s">
        <v>134</v>
      </c>
      <c r="AY98" s="17" t="s">
        <v>124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7" t="s">
        <v>87</v>
      </c>
      <c r="BK98" s="185">
        <f>ROUND(I98*H98,2)</f>
        <v>0</v>
      </c>
      <c r="BL98" s="17" t="s">
        <v>133</v>
      </c>
      <c r="BM98" s="184" t="s">
        <v>852</v>
      </c>
    </row>
    <row r="99" spans="1:65" s="2" customFormat="1" ht="19.5">
      <c r="A99" s="34"/>
      <c r="B99" s="35"/>
      <c r="C99" s="36"/>
      <c r="D99" s="186" t="s">
        <v>136</v>
      </c>
      <c r="E99" s="36"/>
      <c r="F99" s="187" t="s">
        <v>151</v>
      </c>
      <c r="G99" s="36"/>
      <c r="H99" s="36"/>
      <c r="I99" s="188"/>
      <c r="J99" s="36"/>
      <c r="K99" s="36"/>
      <c r="L99" s="39"/>
      <c r="M99" s="189"/>
      <c r="N99" s="190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136</v>
      </c>
      <c r="AU99" s="17" t="s">
        <v>134</v>
      </c>
    </row>
    <row r="100" spans="1:65" s="2" customFormat="1" ht="11.25">
      <c r="A100" s="34"/>
      <c r="B100" s="35"/>
      <c r="C100" s="36"/>
      <c r="D100" s="191" t="s">
        <v>138</v>
      </c>
      <c r="E100" s="36"/>
      <c r="F100" s="192" t="s">
        <v>152</v>
      </c>
      <c r="G100" s="36"/>
      <c r="H100" s="36"/>
      <c r="I100" s="188"/>
      <c r="J100" s="36"/>
      <c r="K100" s="36"/>
      <c r="L100" s="39"/>
      <c r="M100" s="189"/>
      <c r="N100" s="190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138</v>
      </c>
      <c r="AU100" s="17" t="s">
        <v>134</v>
      </c>
    </row>
    <row r="101" spans="1:65" s="13" customFormat="1" ht="11.25">
      <c r="B101" s="193"/>
      <c r="C101" s="194"/>
      <c r="D101" s="186" t="s">
        <v>146</v>
      </c>
      <c r="E101" s="195" t="s">
        <v>21</v>
      </c>
      <c r="F101" s="196" t="s">
        <v>853</v>
      </c>
      <c r="G101" s="194"/>
      <c r="H101" s="197">
        <v>2925</v>
      </c>
      <c r="I101" s="198"/>
      <c r="J101" s="194"/>
      <c r="K101" s="194"/>
      <c r="L101" s="199"/>
      <c r="M101" s="200"/>
      <c r="N101" s="201"/>
      <c r="O101" s="201"/>
      <c r="P101" s="201"/>
      <c r="Q101" s="201"/>
      <c r="R101" s="201"/>
      <c r="S101" s="201"/>
      <c r="T101" s="202"/>
      <c r="AT101" s="203" t="s">
        <v>146</v>
      </c>
      <c r="AU101" s="203" t="s">
        <v>134</v>
      </c>
      <c r="AV101" s="13" t="s">
        <v>89</v>
      </c>
      <c r="AW101" s="13" t="s">
        <v>38</v>
      </c>
      <c r="AX101" s="13" t="s">
        <v>87</v>
      </c>
      <c r="AY101" s="203" t="s">
        <v>124</v>
      </c>
    </row>
    <row r="102" spans="1:65" s="2" customFormat="1" ht="16.5" customHeight="1">
      <c r="A102" s="34"/>
      <c r="B102" s="35"/>
      <c r="C102" s="173" t="s">
        <v>133</v>
      </c>
      <c r="D102" s="173" t="s">
        <v>128</v>
      </c>
      <c r="E102" s="174" t="s">
        <v>154</v>
      </c>
      <c r="F102" s="175" t="s">
        <v>155</v>
      </c>
      <c r="G102" s="176" t="s">
        <v>142</v>
      </c>
      <c r="H102" s="177">
        <v>42</v>
      </c>
      <c r="I102" s="178"/>
      <c r="J102" s="179">
        <f>ROUND(I102*H102,2)</f>
        <v>0</v>
      </c>
      <c r="K102" s="175" t="s">
        <v>132</v>
      </c>
      <c r="L102" s="39"/>
      <c r="M102" s="180" t="s">
        <v>21</v>
      </c>
      <c r="N102" s="181" t="s">
        <v>50</v>
      </c>
      <c r="O102" s="64"/>
      <c r="P102" s="182">
        <f>O102*H102</f>
        <v>0</v>
      </c>
      <c r="Q102" s="182">
        <v>0</v>
      </c>
      <c r="R102" s="182">
        <f>Q102*H102</f>
        <v>0</v>
      </c>
      <c r="S102" s="182">
        <v>0.625</v>
      </c>
      <c r="T102" s="183">
        <f>S102*H102</f>
        <v>26.25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84" t="s">
        <v>133</v>
      </c>
      <c r="AT102" s="184" t="s">
        <v>128</v>
      </c>
      <c r="AU102" s="184" t="s">
        <v>134</v>
      </c>
      <c r="AY102" s="17" t="s">
        <v>124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7" t="s">
        <v>87</v>
      </c>
      <c r="BK102" s="185">
        <f>ROUND(I102*H102,2)</f>
        <v>0</v>
      </c>
      <c r="BL102" s="17" t="s">
        <v>133</v>
      </c>
      <c r="BM102" s="184" t="s">
        <v>854</v>
      </c>
    </row>
    <row r="103" spans="1:65" s="2" customFormat="1" ht="19.5">
      <c r="A103" s="34"/>
      <c r="B103" s="35"/>
      <c r="C103" s="36"/>
      <c r="D103" s="186" t="s">
        <v>136</v>
      </c>
      <c r="E103" s="36"/>
      <c r="F103" s="187" t="s">
        <v>157</v>
      </c>
      <c r="G103" s="36"/>
      <c r="H103" s="36"/>
      <c r="I103" s="188"/>
      <c r="J103" s="36"/>
      <c r="K103" s="36"/>
      <c r="L103" s="39"/>
      <c r="M103" s="189"/>
      <c r="N103" s="190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136</v>
      </c>
      <c r="AU103" s="17" t="s">
        <v>134</v>
      </c>
    </row>
    <row r="104" spans="1:65" s="2" customFormat="1" ht="11.25">
      <c r="A104" s="34"/>
      <c r="B104" s="35"/>
      <c r="C104" s="36"/>
      <c r="D104" s="191" t="s">
        <v>138</v>
      </c>
      <c r="E104" s="36"/>
      <c r="F104" s="192" t="s">
        <v>158</v>
      </c>
      <c r="G104" s="36"/>
      <c r="H104" s="36"/>
      <c r="I104" s="188"/>
      <c r="J104" s="36"/>
      <c r="K104" s="36"/>
      <c r="L104" s="39"/>
      <c r="M104" s="189"/>
      <c r="N104" s="190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138</v>
      </c>
      <c r="AU104" s="17" t="s">
        <v>134</v>
      </c>
    </row>
    <row r="105" spans="1:65" s="2" customFormat="1" ht="16.5" customHeight="1">
      <c r="A105" s="34"/>
      <c r="B105" s="35"/>
      <c r="C105" s="173" t="s">
        <v>159</v>
      </c>
      <c r="D105" s="173" t="s">
        <v>128</v>
      </c>
      <c r="E105" s="174" t="s">
        <v>160</v>
      </c>
      <c r="F105" s="175" t="s">
        <v>161</v>
      </c>
      <c r="G105" s="176" t="s">
        <v>142</v>
      </c>
      <c r="H105" s="177">
        <v>7</v>
      </c>
      <c r="I105" s="178"/>
      <c r="J105" s="179">
        <f>ROUND(I105*H105,2)</f>
        <v>0</v>
      </c>
      <c r="K105" s="175" t="s">
        <v>132</v>
      </c>
      <c r="L105" s="39"/>
      <c r="M105" s="180" t="s">
        <v>21</v>
      </c>
      <c r="N105" s="181" t="s">
        <v>50</v>
      </c>
      <c r="O105" s="64"/>
      <c r="P105" s="182">
        <f>O105*H105</f>
        <v>0</v>
      </c>
      <c r="Q105" s="182">
        <v>0</v>
      </c>
      <c r="R105" s="182">
        <f>Q105*H105</f>
        <v>0</v>
      </c>
      <c r="S105" s="182">
        <v>0.44</v>
      </c>
      <c r="T105" s="183">
        <f>S105*H105</f>
        <v>3.08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84" t="s">
        <v>133</v>
      </c>
      <c r="AT105" s="184" t="s">
        <v>128</v>
      </c>
      <c r="AU105" s="184" t="s">
        <v>134</v>
      </c>
      <c r="AY105" s="17" t="s">
        <v>124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7" t="s">
        <v>87</v>
      </c>
      <c r="BK105" s="185">
        <f>ROUND(I105*H105,2)</f>
        <v>0</v>
      </c>
      <c r="BL105" s="17" t="s">
        <v>133</v>
      </c>
      <c r="BM105" s="184" t="s">
        <v>855</v>
      </c>
    </row>
    <row r="106" spans="1:65" s="2" customFormat="1" ht="19.5">
      <c r="A106" s="34"/>
      <c r="B106" s="35"/>
      <c r="C106" s="36"/>
      <c r="D106" s="186" t="s">
        <v>136</v>
      </c>
      <c r="E106" s="36"/>
      <c r="F106" s="187" t="s">
        <v>163</v>
      </c>
      <c r="G106" s="36"/>
      <c r="H106" s="36"/>
      <c r="I106" s="188"/>
      <c r="J106" s="36"/>
      <c r="K106" s="36"/>
      <c r="L106" s="39"/>
      <c r="M106" s="189"/>
      <c r="N106" s="190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136</v>
      </c>
      <c r="AU106" s="17" t="s">
        <v>134</v>
      </c>
    </row>
    <row r="107" spans="1:65" s="2" customFormat="1" ht="11.25">
      <c r="A107" s="34"/>
      <c r="B107" s="35"/>
      <c r="C107" s="36"/>
      <c r="D107" s="191" t="s">
        <v>138</v>
      </c>
      <c r="E107" s="36"/>
      <c r="F107" s="192" t="s">
        <v>164</v>
      </c>
      <c r="G107" s="36"/>
      <c r="H107" s="36"/>
      <c r="I107" s="188"/>
      <c r="J107" s="36"/>
      <c r="K107" s="36"/>
      <c r="L107" s="39"/>
      <c r="M107" s="189"/>
      <c r="N107" s="190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138</v>
      </c>
      <c r="AU107" s="17" t="s">
        <v>134</v>
      </c>
    </row>
    <row r="108" spans="1:65" s="2" customFormat="1" ht="21.75" customHeight="1">
      <c r="A108" s="34"/>
      <c r="B108" s="35"/>
      <c r="C108" s="173" t="s">
        <v>165</v>
      </c>
      <c r="D108" s="173" t="s">
        <v>128</v>
      </c>
      <c r="E108" s="174" t="s">
        <v>856</v>
      </c>
      <c r="F108" s="175" t="s">
        <v>857</v>
      </c>
      <c r="G108" s="176" t="s">
        <v>142</v>
      </c>
      <c r="H108" s="177">
        <v>704</v>
      </c>
      <c r="I108" s="178"/>
      <c r="J108" s="179">
        <f>ROUND(I108*H108,2)</f>
        <v>0</v>
      </c>
      <c r="K108" s="175" t="s">
        <v>132</v>
      </c>
      <c r="L108" s="39"/>
      <c r="M108" s="180" t="s">
        <v>21</v>
      </c>
      <c r="N108" s="181" t="s">
        <v>50</v>
      </c>
      <c r="O108" s="64"/>
      <c r="P108" s="182">
        <f>O108*H108</f>
        <v>0</v>
      </c>
      <c r="Q108" s="182">
        <v>0</v>
      </c>
      <c r="R108" s="182">
        <f>Q108*H108</f>
        <v>0</v>
      </c>
      <c r="S108" s="182">
        <v>0.255</v>
      </c>
      <c r="T108" s="183">
        <f>S108*H108</f>
        <v>179.52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84" t="s">
        <v>133</v>
      </c>
      <c r="AT108" s="184" t="s">
        <v>128</v>
      </c>
      <c r="AU108" s="184" t="s">
        <v>134</v>
      </c>
      <c r="AY108" s="17" t="s">
        <v>124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7" t="s">
        <v>87</v>
      </c>
      <c r="BK108" s="185">
        <f>ROUND(I108*H108,2)</f>
        <v>0</v>
      </c>
      <c r="BL108" s="17" t="s">
        <v>133</v>
      </c>
      <c r="BM108" s="184" t="s">
        <v>858</v>
      </c>
    </row>
    <row r="109" spans="1:65" s="2" customFormat="1" ht="29.25">
      <c r="A109" s="34"/>
      <c r="B109" s="35"/>
      <c r="C109" s="36"/>
      <c r="D109" s="186" t="s">
        <v>136</v>
      </c>
      <c r="E109" s="36"/>
      <c r="F109" s="187" t="s">
        <v>859</v>
      </c>
      <c r="G109" s="36"/>
      <c r="H109" s="36"/>
      <c r="I109" s="188"/>
      <c r="J109" s="36"/>
      <c r="K109" s="36"/>
      <c r="L109" s="39"/>
      <c r="M109" s="189"/>
      <c r="N109" s="190"/>
      <c r="O109" s="64"/>
      <c r="P109" s="64"/>
      <c r="Q109" s="64"/>
      <c r="R109" s="64"/>
      <c r="S109" s="64"/>
      <c r="T109" s="65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7" t="s">
        <v>136</v>
      </c>
      <c r="AU109" s="17" t="s">
        <v>134</v>
      </c>
    </row>
    <row r="110" spans="1:65" s="2" customFormat="1" ht="11.25">
      <c r="A110" s="34"/>
      <c r="B110" s="35"/>
      <c r="C110" s="36"/>
      <c r="D110" s="191" t="s">
        <v>138</v>
      </c>
      <c r="E110" s="36"/>
      <c r="F110" s="192" t="s">
        <v>860</v>
      </c>
      <c r="G110" s="36"/>
      <c r="H110" s="36"/>
      <c r="I110" s="188"/>
      <c r="J110" s="36"/>
      <c r="K110" s="36"/>
      <c r="L110" s="39"/>
      <c r="M110" s="189"/>
      <c r="N110" s="190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138</v>
      </c>
      <c r="AU110" s="17" t="s">
        <v>134</v>
      </c>
    </row>
    <row r="111" spans="1:65" s="2" customFormat="1" ht="16.5" customHeight="1">
      <c r="A111" s="34"/>
      <c r="B111" s="35"/>
      <c r="C111" s="173" t="s">
        <v>172</v>
      </c>
      <c r="D111" s="173" t="s">
        <v>128</v>
      </c>
      <c r="E111" s="174" t="s">
        <v>861</v>
      </c>
      <c r="F111" s="175" t="s">
        <v>862</v>
      </c>
      <c r="G111" s="176" t="s">
        <v>193</v>
      </c>
      <c r="H111" s="177">
        <v>10</v>
      </c>
      <c r="I111" s="178"/>
      <c r="J111" s="179">
        <f>ROUND(I111*H111,2)</f>
        <v>0</v>
      </c>
      <c r="K111" s="175" t="s">
        <v>132</v>
      </c>
      <c r="L111" s="39"/>
      <c r="M111" s="180" t="s">
        <v>21</v>
      </c>
      <c r="N111" s="181" t="s">
        <v>50</v>
      </c>
      <c r="O111" s="64"/>
      <c r="P111" s="182">
        <f>O111*H111</f>
        <v>0</v>
      </c>
      <c r="Q111" s="182">
        <v>3.2028000000000001E-2</v>
      </c>
      <c r="R111" s="182">
        <f>Q111*H111</f>
        <v>0.32028000000000001</v>
      </c>
      <c r="S111" s="182">
        <v>0</v>
      </c>
      <c r="T111" s="183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84" t="s">
        <v>133</v>
      </c>
      <c r="AT111" s="184" t="s">
        <v>128</v>
      </c>
      <c r="AU111" s="184" t="s">
        <v>134</v>
      </c>
      <c r="AY111" s="17" t="s">
        <v>124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7" t="s">
        <v>87</v>
      </c>
      <c r="BK111" s="185">
        <f>ROUND(I111*H111,2)</f>
        <v>0</v>
      </c>
      <c r="BL111" s="17" t="s">
        <v>133</v>
      </c>
      <c r="BM111" s="184" t="s">
        <v>863</v>
      </c>
    </row>
    <row r="112" spans="1:65" s="2" customFormat="1" ht="19.5">
      <c r="A112" s="34"/>
      <c r="B112" s="35"/>
      <c r="C112" s="36"/>
      <c r="D112" s="186" t="s">
        <v>136</v>
      </c>
      <c r="E112" s="36"/>
      <c r="F112" s="187" t="s">
        <v>864</v>
      </c>
      <c r="G112" s="36"/>
      <c r="H112" s="36"/>
      <c r="I112" s="188"/>
      <c r="J112" s="36"/>
      <c r="K112" s="36"/>
      <c r="L112" s="39"/>
      <c r="M112" s="189"/>
      <c r="N112" s="190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136</v>
      </c>
      <c r="AU112" s="17" t="s">
        <v>134</v>
      </c>
    </row>
    <row r="113" spans="1:65" s="2" customFormat="1" ht="11.25">
      <c r="A113" s="34"/>
      <c r="B113" s="35"/>
      <c r="C113" s="36"/>
      <c r="D113" s="191" t="s">
        <v>138</v>
      </c>
      <c r="E113" s="36"/>
      <c r="F113" s="192" t="s">
        <v>865</v>
      </c>
      <c r="G113" s="36"/>
      <c r="H113" s="36"/>
      <c r="I113" s="188"/>
      <c r="J113" s="36"/>
      <c r="K113" s="36"/>
      <c r="L113" s="39"/>
      <c r="M113" s="189"/>
      <c r="N113" s="190"/>
      <c r="O113" s="64"/>
      <c r="P113" s="64"/>
      <c r="Q113" s="64"/>
      <c r="R113" s="64"/>
      <c r="S113" s="64"/>
      <c r="T113" s="65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7" t="s">
        <v>138</v>
      </c>
      <c r="AU113" s="17" t="s">
        <v>134</v>
      </c>
    </row>
    <row r="114" spans="1:65" s="2" customFormat="1" ht="16.5" customHeight="1">
      <c r="A114" s="34"/>
      <c r="B114" s="35"/>
      <c r="C114" s="173" t="s">
        <v>178</v>
      </c>
      <c r="D114" s="173" t="s">
        <v>128</v>
      </c>
      <c r="E114" s="174" t="s">
        <v>866</v>
      </c>
      <c r="F114" s="175" t="s">
        <v>419</v>
      </c>
      <c r="G114" s="176" t="s">
        <v>142</v>
      </c>
      <c r="H114" s="177">
        <v>30</v>
      </c>
      <c r="I114" s="178"/>
      <c r="J114" s="179">
        <f>ROUND(I114*H114,2)</f>
        <v>0</v>
      </c>
      <c r="K114" s="175" t="s">
        <v>132</v>
      </c>
      <c r="L114" s="39"/>
      <c r="M114" s="180" t="s">
        <v>21</v>
      </c>
      <c r="N114" s="181" t="s">
        <v>50</v>
      </c>
      <c r="O114" s="64"/>
      <c r="P114" s="182">
        <f>O114*H114</f>
        <v>0</v>
      </c>
      <c r="Q114" s="182">
        <v>4.6749999999999998E-4</v>
      </c>
      <c r="R114" s="182">
        <f>Q114*H114</f>
        <v>1.4024999999999999E-2</v>
      </c>
      <c r="S114" s="182">
        <v>0</v>
      </c>
      <c r="T114" s="183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84" t="s">
        <v>133</v>
      </c>
      <c r="AT114" s="184" t="s">
        <v>128</v>
      </c>
      <c r="AU114" s="184" t="s">
        <v>134</v>
      </c>
      <c r="AY114" s="17" t="s">
        <v>124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7" t="s">
        <v>87</v>
      </c>
      <c r="BK114" s="185">
        <f>ROUND(I114*H114,2)</f>
        <v>0</v>
      </c>
      <c r="BL114" s="17" t="s">
        <v>133</v>
      </c>
      <c r="BM114" s="184" t="s">
        <v>867</v>
      </c>
    </row>
    <row r="115" spans="1:65" s="2" customFormat="1" ht="11.25">
      <c r="A115" s="34"/>
      <c r="B115" s="35"/>
      <c r="C115" s="36"/>
      <c r="D115" s="186" t="s">
        <v>136</v>
      </c>
      <c r="E115" s="36"/>
      <c r="F115" s="187" t="s">
        <v>421</v>
      </c>
      <c r="G115" s="36"/>
      <c r="H115" s="36"/>
      <c r="I115" s="188"/>
      <c r="J115" s="36"/>
      <c r="K115" s="36"/>
      <c r="L115" s="39"/>
      <c r="M115" s="189"/>
      <c r="N115" s="190"/>
      <c r="O115" s="64"/>
      <c r="P115" s="64"/>
      <c r="Q115" s="64"/>
      <c r="R115" s="64"/>
      <c r="S115" s="64"/>
      <c r="T115" s="65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7" t="s">
        <v>136</v>
      </c>
      <c r="AU115" s="17" t="s">
        <v>134</v>
      </c>
    </row>
    <row r="116" spans="1:65" s="2" customFormat="1" ht="11.25">
      <c r="A116" s="34"/>
      <c r="B116" s="35"/>
      <c r="C116" s="36"/>
      <c r="D116" s="191" t="s">
        <v>138</v>
      </c>
      <c r="E116" s="36"/>
      <c r="F116" s="192" t="s">
        <v>868</v>
      </c>
      <c r="G116" s="36"/>
      <c r="H116" s="36"/>
      <c r="I116" s="188"/>
      <c r="J116" s="36"/>
      <c r="K116" s="36"/>
      <c r="L116" s="39"/>
      <c r="M116" s="189"/>
      <c r="N116" s="190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138</v>
      </c>
      <c r="AU116" s="17" t="s">
        <v>134</v>
      </c>
    </row>
    <row r="117" spans="1:65" s="2" customFormat="1" ht="19.5">
      <c r="A117" s="34"/>
      <c r="B117" s="35"/>
      <c r="C117" s="36"/>
      <c r="D117" s="186" t="s">
        <v>263</v>
      </c>
      <c r="E117" s="36"/>
      <c r="F117" s="204" t="s">
        <v>869</v>
      </c>
      <c r="G117" s="36"/>
      <c r="H117" s="36"/>
      <c r="I117" s="188"/>
      <c r="J117" s="36"/>
      <c r="K117" s="36"/>
      <c r="L117" s="39"/>
      <c r="M117" s="189"/>
      <c r="N117" s="190"/>
      <c r="O117" s="64"/>
      <c r="P117" s="64"/>
      <c r="Q117" s="64"/>
      <c r="R117" s="64"/>
      <c r="S117" s="64"/>
      <c r="T117" s="65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263</v>
      </c>
      <c r="AU117" s="17" t="s">
        <v>134</v>
      </c>
    </row>
    <row r="118" spans="1:65" s="2" customFormat="1" ht="16.5" customHeight="1">
      <c r="A118" s="34"/>
      <c r="B118" s="35"/>
      <c r="C118" s="173" t="s">
        <v>184</v>
      </c>
      <c r="D118" s="173" t="s">
        <v>128</v>
      </c>
      <c r="E118" s="174" t="s">
        <v>179</v>
      </c>
      <c r="F118" s="175" t="s">
        <v>180</v>
      </c>
      <c r="G118" s="176" t="s">
        <v>131</v>
      </c>
      <c r="H118" s="177">
        <v>997</v>
      </c>
      <c r="I118" s="178"/>
      <c r="J118" s="179">
        <f>ROUND(I118*H118,2)</f>
        <v>0</v>
      </c>
      <c r="K118" s="175" t="s">
        <v>132</v>
      </c>
      <c r="L118" s="39"/>
      <c r="M118" s="180" t="s">
        <v>21</v>
      </c>
      <c r="N118" s="181" t="s">
        <v>50</v>
      </c>
      <c r="O118" s="64"/>
      <c r="P118" s="182">
        <f>O118*H118</f>
        <v>0</v>
      </c>
      <c r="Q118" s="182">
        <v>0</v>
      </c>
      <c r="R118" s="182">
        <f>Q118*H118</f>
        <v>0</v>
      </c>
      <c r="S118" s="182">
        <v>0.20499999999999999</v>
      </c>
      <c r="T118" s="183">
        <f>S118*H118</f>
        <v>204.38499999999999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84" t="s">
        <v>133</v>
      </c>
      <c r="AT118" s="184" t="s">
        <v>128</v>
      </c>
      <c r="AU118" s="184" t="s">
        <v>134</v>
      </c>
      <c r="AY118" s="17" t="s">
        <v>124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7" t="s">
        <v>87</v>
      </c>
      <c r="BK118" s="185">
        <f>ROUND(I118*H118,2)</f>
        <v>0</v>
      </c>
      <c r="BL118" s="17" t="s">
        <v>133</v>
      </c>
      <c r="BM118" s="184" t="s">
        <v>870</v>
      </c>
    </row>
    <row r="119" spans="1:65" s="2" customFormat="1" ht="19.5">
      <c r="A119" s="34"/>
      <c r="B119" s="35"/>
      <c r="C119" s="36"/>
      <c r="D119" s="186" t="s">
        <v>136</v>
      </c>
      <c r="E119" s="36"/>
      <c r="F119" s="187" t="s">
        <v>182</v>
      </c>
      <c r="G119" s="36"/>
      <c r="H119" s="36"/>
      <c r="I119" s="188"/>
      <c r="J119" s="36"/>
      <c r="K119" s="36"/>
      <c r="L119" s="39"/>
      <c r="M119" s="189"/>
      <c r="N119" s="190"/>
      <c r="O119" s="64"/>
      <c r="P119" s="64"/>
      <c r="Q119" s="64"/>
      <c r="R119" s="64"/>
      <c r="S119" s="64"/>
      <c r="T119" s="6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136</v>
      </c>
      <c r="AU119" s="17" t="s">
        <v>134</v>
      </c>
    </row>
    <row r="120" spans="1:65" s="2" customFormat="1" ht="11.25">
      <c r="A120" s="34"/>
      <c r="B120" s="35"/>
      <c r="C120" s="36"/>
      <c r="D120" s="191" t="s">
        <v>138</v>
      </c>
      <c r="E120" s="36"/>
      <c r="F120" s="192" t="s">
        <v>183</v>
      </c>
      <c r="G120" s="36"/>
      <c r="H120" s="36"/>
      <c r="I120" s="188"/>
      <c r="J120" s="36"/>
      <c r="K120" s="36"/>
      <c r="L120" s="39"/>
      <c r="M120" s="189"/>
      <c r="N120" s="190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138</v>
      </c>
      <c r="AU120" s="17" t="s">
        <v>134</v>
      </c>
    </row>
    <row r="121" spans="1:65" s="2" customFormat="1" ht="16.5" customHeight="1">
      <c r="A121" s="34"/>
      <c r="B121" s="35"/>
      <c r="C121" s="173" t="s">
        <v>190</v>
      </c>
      <c r="D121" s="173" t="s">
        <v>128</v>
      </c>
      <c r="E121" s="174" t="s">
        <v>228</v>
      </c>
      <c r="F121" s="175" t="s">
        <v>229</v>
      </c>
      <c r="G121" s="176" t="s">
        <v>230</v>
      </c>
      <c r="H121" s="177">
        <v>1750.105</v>
      </c>
      <c r="I121" s="178"/>
      <c r="J121" s="179">
        <f>ROUND(I121*H121,2)</f>
        <v>0</v>
      </c>
      <c r="K121" s="175" t="s">
        <v>132</v>
      </c>
      <c r="L121" s="39"/>
      <c r="M121" s="180" t="s">
        <v>21</v>
      </c>
      <c r="N121" s="181" t="s">
        <v>50</v>
      </c>
      <c r="O121" s="64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4" t="s">
        <v>133</v>
      </c>
      <c r="AT121" s="184" t="s">
        <v>128</v>
      </c>
      <c r="AU121" s="184" t="s">
        <v>134</v>
      </c>
      <c r="AY121" s="17" t="s">
        <v>124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7" t="s">
        <v>87</v>
      </c>
      <c r="BK121" s="185">
        <f>ROUND(I121*H121,2)</f>
        <v>0</v>
      </c>
      <c r="BL121" s="17" t="s">
        <v>133</v>
      </c>
      <c r="BM121" s="184" t="s">
        <v>871</v>
      </c>
    </row>
    <row r="122" spans="1:65" s="2" customFormat="1" ht="11.25">
      <c r="A122" s="34"/>
      <c r="B122" s="35"/>
      <c r="C122" s="36"/>
      <c r="D122" s="186" t="s">
        <v>136</v>
      </c>
      <c r="E122" s="36"/>
      <c r="F122" s="187" t="s">
        <v>232</v>
      </c>
      <c r="G122" s="36"/>
      <c r="H122" s="36"/>
      <c r="I122" s="188"/>
      <c r="J122" s="36"/>
      <c r="K122" s="36"/>
      <c r="L122" s="39"/>
      <c r="M122" s="189"/>
      <c r="N122" s="190"/>
      <c r="O122" s="64"/>
      <c r="P122" s="64"/>
      <c r="Q122" s="64"/>
      <c r="R122" s="64"/>
      <c r="S122" s="64"/>
      <c r="T122" s="65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136</v>
      </c>
      <c r="AU122" s="17" t="s">
        <v>134</v>
      </c>
    </row>
    <row r="123" spans="1:65" s="2" customFormat="1" ht="11.25">
      <c r="A123" s="34"/>
      <c r="B123" s="35"/>
      <c r="C123" s="36"/>
      <c r="D123" s="191" t="s">
        <v>138</v>
      </c>
      <c r="E123" s="36"/>
      <c r="F123" s="192" t="s">
        <v>233</v>
      </c>
      <c r="G123" s="36"/>
      <c r="H123" s="36"/>
      <c r="I123" s="188"/>
      <c r="J123" s="36"/>
      <c r="K123" s="36"/>
      <c r="L123" s="39"/>
      <c r="M123" s="189"/>
      <c r="N123" s="190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138</v>
      </c>
      <c r="AU123" s="17" t="s">
        <v>134</v>
      </c>
    </row>
    <row r="124" spans="1:65" s="2" customFormat="1" ht="16.5" customHeight="1">
      <c r="A124" s="34"/>
      <c r="B124" s="35"/>
      <c r="C124" s="173" t="s">
        <v>126</v>
      </c>
      <c r="D124" s="173" t="s">
        <v>128</v>
      </c>
      <c r="E124" s="174" t="s">
        <v>235</v>
      </c>
      <c r="F124" s="175" t="s">
        <v>236</v>
      </c>
      <c r="G124" s="176" t="s">
        <v>230</v>
      </c>
      <c r="H124" s="177">
        <v>15750.945</v>
      </c>
      <c r="I124" s="178"/>
      <c r="J124" s="179">
        <f>ROUND(I124*H124,2)</f>
        <v>0</v>
      </c>
      <c r="K124" s="175" t="s">
        <v>132</v>
      </c>
      <c r="L124" s="39"/>
      <c r="M124" s="180" t="s">
        <v>21</v>
      </c>
      <c r="N124" s="181" t="s">
        <v>50</v>
      </c>
      <c r="O124" s="64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84" t="s">
        <v>133</v>
      </c>
      <c r="AT124" s="184" t="s">
        <v>128</v>
      </c>
      <c r="AU124" s="184" t="s">
        <v>134</v>
      </c>
      <c r="AY124" s="17" t="s">
        <v>124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7" t="s">
        <v>87</v>
      </c>
      <c r="BK124" s="185">
        <f>ROUND(I124*H124,2)</f>
        <v>0</v>
      </c>
      <c r="BL124" s="17" t="s">
        <v>133</v>
      </c>
      <c r="BM124" s="184" t="s">
        <v>872</v>
      </c>
    </row>
    <row r="125" spans="1:65" s="2" customFormat="1" ht="11.25">
      <c r="A125" s="34"/>
      <c r="B125" s="35"/>
      <c r="C125" s="36"/>
      <c r="D125" s="186" t="s">
        <v>136</v>
      </c>
      <c r="E125" s="36"/>
      <c r="F125" s="187" t="s">
        <v>238</v>
      </c>
      <c r="G125" s="36"/>
      <c r="H125" s="36"/>
      <c r="I125" s="188"/>
      <c r="J125" s="36"/>
      <c r="K125" s="36"/>
      <c r="L125" s="39"/>
      <c r="M125" s="189"/>
      <c r="N125" s="190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136</v>
      </c>
      <c r="AU125" s="17" t="s">
        <v>134</v>
      </c>
    </row>
    <row r="126" spans="1:65" s="2" customFormat="1" ht="11.25">
      <c r="A126" s="34"/>
      <c r="B126" s="35"/>
      <c r="C126" s="36"/>
      <c r="D126" s="191" t="s">
        <v>138</v>
      </c>
      <c r="E126" s="36"/>
      <c r="F126" s="192" t="s">
        <v>239</v>
      </c>
      <c r="G126" s="36"/>
      <c r="H126" s="36"/>
      <c r="I126" s="188"/>
      <c r="J126" s="36"/>
      <c r="K126" s="36"/>
      <c r="L126" s="39"/>
      <c r="M126" s="189"/>
      <c r="N126" s="190"/>
      <c r="O126" s="64"/>
      <c r="P126" s="64"/>
      <c r="Q126" s="64"/>
      <c r="R126" s="64"/>
      <c r="S126" s="64"/>
      <c r="T126" s="65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138</v>
      </c>
      <c r="AU126" s="17" t="s">
        <v>134</v>
      </c>
    </row>
    <row r="127" spans="1:65" s="13" customFormat="1" ht="11.25">
      <c r="B127" s="193"/>
      <c r="C127" s="194"/>
      <c r="D127" s="186" t="s">
        <v>146</v>
      </c>
      <c r="E127" s="195" t="s">
        <v>21</v>
      </c>
      <c r="F127" s="196" t="s">
        <v>873</v>
      </c>
      <c r="G127" s="194"/>
      <c r="H127" s="197">
        <v>15750.945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146</v>
      </c>
      <c r="AU127" s="203" t="s">
        <v>134</v>
      </c>
      <c r="AV127" s="13" t="s">
        <v>89</v>
      </c>
      <c r="AW127" s="13" t="s">
        <v>38</v>
      </c>
      <c r="AX127" s="13" t="s">
        <v>87</v>
      </c>
      <c r="AY127" s="203" t="s">
        <v>124</v>
      </c>
    </row>
    <row r="128" spans="1:65" s="2" customFormat="1" ht="24.2" customHeight="1">
      <c r="A128" s="34"/>
      <c r="B128" s="35"/>
      <c r="C128" s="173" t="s">
        <v>202</v>
      </c>
      <c r="D128" s="173" t="s">
        <v>128</v>
      </c>
      <c r="E128" s="174" t="s">
        <v>242</v>
      </c>
      <c r="F128" s="175" t="s">
        <v>243</v>
      </c>
      <c r="G128" s="176" t="s">
        <v>230</v>
      </c>
      <c r="H128" s="177">
        <v>205.77</v>
      </c>
      <c r="I128" s="178"/>
      <c r="J128" s="179">
        <f>ROUND(I128*H128,2)</f>
        <v>0</v>
      </c>
      <c r="K128" s="175" t="s">
        <v>132</v>
      </c>
      <c r="L128" s="39"/>
      <c r="M128" s="180" t="s">
        <v>21</v>
      </c>
      <c r="N128" s="181" t="s">
        <v>50</v>
      </c>
      <c r="O128" s="64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4" t="s">
        <v>133</v>
      </c>
      <c r="AT128" s="184" t="s">
        <v>128</v>
      </c>
      <c r="AU128" s="184" t="s">
        <v>134</v>
      </c>
      <c r="AY128" s="17" t="s">
        <v>124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7" t="s">
        <v>87</v>
      </c>
      <c r="BK128" s="185">
        <f>ROUND(I128*H128,2)</f>
        <v>0</v>
      </c>
      <c r="BL128" s="17" t="s">
        <v>133</v>
      </c>
      <c r="BM128" s="184" t="s">
        <v>874</v>
      </c>
    </row>
    <row r="129" spans="1:65" s="2" customFormat="1" ht="19.5">
      <c r="A129" s="34"/>
      <c r="B129" s="35"/>
      <c r="C129" s="36"/>
      <c r="D129" s="186" t="s">
        <v>136</v>
      </c>
      <c r="E129" s="36"/>
      <c r="F129" s="187" t="s">
        <v>245</v>
      </c>
      <c r="G129" s="36"/>
      <c r="H129" s="36"/>
      <c r="I129" s="188"/>
      <c r="J129" s="36"/>
      <c r="K129" s="36"/>
      <c r="L129" s="39"/>
      <c r="M129" s="189"/>
      <c r="N129" s="190"/>
      <c r="O129" s="64"/>
      <c r="P129" s="64"/>
      <c r="Q129" s="64"/>
      <c r="R129" s="64"/>
      <c r="S129" s="64"/>
      <c r="T129" s="65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136</v>
      </c>
      <c r="AU129" s="17" t="s">
        <v>134</v>
      </c>
    </row>
    <row r="130" spans="1:65" s="2" customFormat="1" ht="11.25">
      <c r="A130" s="34"/>
      <c r="B130" s="35"/>
      <c r="C130" s="36"/>
      <c r="D130" s="191" t="s">
        <v>138</v>
      </c>
      <c r="E130" s="36"/>
      <c r="F130" s="192" t="s">
        <v>246</v>
      </c>
      <c r="G130" s="36"/>
      <c r="H130" s="36"/>
      <c r="I130" s="188"/>
      <c r="J130" s="36"/>
      <c r="K130" s="36"/>
      <c r="L130" s="39"/>
      <c r="M130" s="189"/>
      <c r="N130" s="190"/>
      <c r="O130" s="64"/>
      <c r="P130" s="64"/>
      <c r="Q130" s="64"/>
      <c r="R130" s="64"/>
      <c r="S130" s="64"/>
      <c r="T130" s="65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138</v>
      </c>
      <c r="AU130" s="17" t="s">
        <v>134</v>
      </c>
    </row>
    <row r="131" spans="1:65" s="2" customFormat="1" ht="24.2" customHeight="1">
      <c r="A131" s="34"/>
      <c r="B131" s="35"/>
      <c r="C131" s="173" t="s">
        <v>208</v>
      </c>
      <c r="D131" s="173" t="s">
        <v>128</v>
      </c>
      <c r="E131" s="174" t="s">
        <v>253</v>
      </c>
      <c r="F131" s="175" t="s">
        <v>254</v>
      </c>
      <c r="G131" s="176" t="s">
        <v>230</v>
      </c>
      <c r="H131" s="177">
        <v>488.62</v>
      </c>
      <c r="I131" s="178"/>
      <c r="J131" s="179">
        <f>ROUND(I131*H131,2)</f>
        <v>0</v>
      </c>
      <c r="K131" s="175" t="s">
        <v>132</v>
      </c>
      <c r="L131" s="39"/>
      <c r="M131" s="180" t="s">
        <v>21</v>
      </c>
      <c r="N131" s="181" t="s">
        <v>50</v>
      </c>
      <c r="O131" s="64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4" t="s">
        <v>133</v>
      </c>
      <c r="AT131" s="184" t="s">
        <v>128</v>
      </c>
      <c r="AU131" s="184" t="s">
        <v>134</v>
      </c>
      <c r="AY131" s="17" t="s">
        <v>124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7" t="s">
        <v>87</v>
      </c>
      <c r="BK131" s="185">
        <f>ROUND(I131*H131,2)</f>
        <v>0</v>
      </c>
      <c r="BL131" s="17" t="s">
        <v>133</v>
      </c>
      <c r="BM131" s="184" t="s">
        <v>875</v>
      </c>
    </row>
    <row r="132" spans="1:65" s="2" customFormat="1" ht="19.5">
      <c r="A132" s="34"/>
      <c r="B132" s="35"/>
      <c r="C132" s="36"/>
      <c r="D132" s="186" t="s">
        <v>136</v>
      </c>
      <c r="E132" s="36"/>
      <c r="F132" s="187" t="s">
        <v>254</v>
      </c>
      <c r="G132" s="36"/>
      <c r="H132" s="36"/>
      <c r="I132" s="188"/>
      <c r="J132" s="36"/>
      <c r="K132" s="36"/>
      <c r="L132" s="39"/>
      <c r="M132" s="189"/>
      <c r="N132" s="190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136</v>
      </c>
      <c r="AU132" s="17" t="s">
        <v>134</v>
      </c>
    </row>
    <row r="133" spans="1:65" s="2" customFormat="1" ht="11.25">
      <c r="A133" s="34"/>
      <c r="B133" s="35"/>
      <c r="C133" s="36"/>
      <c r="D133" s="191" t="s">
        <v>138</v>
      </c>
      <c r="E133" s="36"/>
      <c r="F133" s="192" t="s">
        <v>256</v>
      </c>
      <c r="G133" s="36"/>
      <c r="H133" s="36"/>
      <c r="I133" s="188"/>
      <c r="J133" s="36"/>
      <c r="K133" s="36"/>
      <c r="L133" s="39"/>
      <c r="M133" s="189"/>
      <c r="N133" s="190"/>
      <c r="O133" s="64"/>
      <c r="P133" s="64"/>
      <c r="Q133" s="64"/>
      <c r="R133" s="64"/>
      <c r="S133" s="64"/>
      <c r="T133" s="65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138</v>
      </c>
      <c r="AU133" s="17" t="s">
        <v>134</v>
      </c>
    </row>
    <row r="134" spans="1:65" s="2" customFormat="1" ht="24.2" customHeight="1">
      <c r="A134" s="34"/>
      <c r="B134" s="35"/>
      <c r="C134" s="173" t="s">
        <v>214</v>
      </c>
      <c r="D134" s="173" t="s">
        <v>128</v>
      </c>
      <c r="E134" s="174" t="s">
        <v>248</v>
      </c>
      <c r="F134" s="175" t="s">
        <v>249</v>
      </c>
      <c r="G134" s="176" t="s">
        <v>230</v>
      </c>
      <c r="H134" s="177">
        <v>1055.7149999999999</v>
      </c>
      <c r="I134" s="178"/>
      <c r="J134" s="179">
        <f>ROUND(I134*H134,2)</f>
        <v>0</v>
      </c>
      <c r="K134" s="175" t="s">
        <v>132</v>
      </c>
      <c r="L134" s="39"/>
      <c r="M134" s="180" t="s">
        <v>21</v>
      </c>
      <c r="N134" s="181" t="s">
        <v>50</v>
      </c>
      <c r="O134" s="64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4" t="s">
        <v>133</v>
      </c>
      <c r="AT134" s="184" t="s">
        <v>128</v>
      </c>
      <c r="AU134" s="184" t="s">
        <v>134</v>
      </c>
      <c r="AY134" s="17" t="s">
        <v>124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7" t="s">
        <v>87</v>
      </c>
      <c r="BK134" s="185">
        <f>ROUND(I134*H134,2)</f>
        <v>0</v>
      </c>
      <c r="BL134" s="17" t="s">
        <v>133</v>
      </c>
      <c r="BM134" s="184" t="s">
        <v>876</v>
      </c>
    </row>
    <row r="135" spans="1:65" s="2" customFormat="1" ht="19.5">
      <c r="A135" s="34"/>
      <c r="B135" s="35"/>
      <c r="C135" s="36"/>
      <c r="D135" s="186" t="s">
        <v>136</v>
      </c>
      <c r="E135" s="36"/>
      <c r="F135" s="187" t="s">
        <v>249</v>
      </c>
      <c r="G135" s="36"/>
      <c r="H135" s="36"/>
      <c r="I135" s="188"/>
      <c r="J135" s="36"/>
      <c r="K135" s="36"/>
      <c r="L135" s="39"/>
      <c r="M135" s="189"/>
      <c r="N135" s="190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136</v>
      </c>
      <c r="AU135" s="17" t="s">
        <v>134</v>
      </c>
    </row>
    <row r="136" spans="1:65" s="2" customFormat="1" ht="11.25">
      <c r="A136" s="34"/>
      <c r="B136" s="35"/>
      <c r="C136" s="36"/>
      <c r="D136" s="191" t="s">
        <v>138</v>
      </c>
      <c r="E136" s="36"/>
      <c r="F136" s="192" t="s">
        <v>251</v>
      </c>
      <c r="G136" s="36"/>
      <c r="H136" s="36"/>
      <c r="I136" s="188"/>
      <c r="J136" s="36"/>
      <c r="K136" s="36"/>
      <c r="L136" s="39"/>
      <c r="M136" s="189"/>
      <c r="N136" s="190"/>
      <c r="O136" s="64"/>
      <c r="P136" s="64"/>
      <c r="Q136" s="64"/>
      <c r="R136" s="64"/>
      <c r="S136" s="64"/>
      <c r="T136" s="65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138</v>
      </c>
      <c r="AU136" s="17" t="s">
        <v>134</v>
      </c>
    </row>
    <row r="137" spans="1:65" s="12" customFormat="1" ht="20.85" customHeight="1">
      <c r="B137" s="157"/>
      <c r="C137" s="158"/>
      <c r="D137" s="159" t="s">
        <v>78</v>
      </c>
      <c r="E137" s="171" t="s">
        <v>208</v>
      </c>
      <c r="F137" s="171" t="s">
        <v>257</v>
      </c>
      <c r="G137" s="158"/>
      <c r="H137" s="158"/>
      <c r="I137" s="161"/>
      <c r="J137" s="172">
        <f>BK137</f>
        <v>0</v>
      </c>
      <c r="K137" s="158"/>
      <c r="L137" s="163"/>
      <c r="M137" s="164"/>
      <c r="N137" s="165"/>
      <c r="O137" s="165"/>
      <c r="P137" s="166">
        <f>SUM(P138:P157)</f>
        <v>0</v>
      </c>
      <c r="Q137" s="165"/>
      <c r="R137" s="166">
        <f>SUM(R138:R157)</f>
        <v>0</v>
      </c>
      <c r="S137" s="165"/>
      <c r="T137" s="167">
        <f>SUM(T138:T157)</f>
        <v>0</v>
      </c>
      <c r="AR137" s="168" t="s">
        <v>87</v>
      </c>
      <c r="AT137" s="169" t="s">
        <v>78</v>
      </c>
      <c r="AU137" s="169" t="s">
        <v>89</v>
      </c>
      <c r="AY137" s="168" t="s">
        <v>124</v>
      </c>
      <c r="BK137" s="170">
        <f>SUM(BK138:BK157)</f>
        <v>0</v>
      </c>
    </row>
    <row r="138" spans="1:65" s="2" customFormat="1" ht="16.5" customHeight="1">
      <c r="A138" s="34"/>
      <c r="B138" s="35"/>
      <c r="C138" s="173" t="s">
        <v>8</v>
      </c>
      <c r="D138" s="173" t="s">
        <v>128</v>
      </c>
      <c r="E138" s="174" t="s">
        <v>877</v>
      </c>
      <c r="F138" s="175" t="s">
        <v>878</v>
      </c>
      <c r="G138" s="176" t="s">
        <v>142</v>
      </c>
      <c r="H138" s="177">
        <v>252</v>
      </c>
      <c r="I138" s="178"/>
      <c r="J138" s="179">
        <f>ROUND(I138*H138,2)</f>
        <v>0</v>
      </c>
      <c r="K138" s="175" t="s">
        <v>132</v>
      </c>
      <c r="L138" s="39"/>
      <c r="M138" s="180" t="s">
        <v>21</v>
      </c>
      <c r="N138" s="181" t="s">
        <v>50</v>
      </c>
      <c r="O138" s="64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4" t="s">
        <v>133</v>
      </c>
      <c r="AT138" s="184" t="s">
        <v>128</v>
      </c>
      <c r="AU138" s="184" t="s">
        <v>134</v>
      </c>
      <c r="AY138" s="17" t="s">
        <v>124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7" t="s">
        <v>87</v>
      </c>
      <c r="BK138" s="185">
        <f>ROUND(I138*H138,2)</f>
        <v>0</v>
      </c>
      <c r="BL138" s="17" t="s">
        <v>133</v>
      </c>
      <c r="BM138" s="184" t="s">
        <v>879</v>
      </c>
    </row>
    <row r="139" spans="1:65" s="2" customFormat="1" ht="11.25">
      <c r="A139" s="34"/>
      <c r="B139" s="35"/>
      <c r="C139" s="36"/>
      <c r="D139" s="186" t="s">
        <v>136</v>
      </c>
      <c r="E139" s="36"/>
      <c r="F139" s="187" t="s">
        <v>880</v>
      </c>
      <c r="G139" s="36"/>
      <c r="H139" s="36"/>
      <c r="I139" s="188"/>
      <c r="J139" s="36"/>
      <c r="K139" s="36"/>
      <c r="L139" s="39"/>
      <c r="M139" s="189"/>
      <c r="N139" s="190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136</v>
      </c>
      <c r="AU139" s="17" t="s">
        <v>134</v>
      </c>
    </row>
    <row r="140" spans="1:65" s="2" customFormat="1" ht="11.25">
      <c r="A140" s="34"/>
      <c r="B140" s="35"/>
      <c r="C140" s="36"/>
      <c r="D140" s="191" t="s">
        <v>138</v>
      </c>
      <c r="E140" s="36"/>
      <c r="F140" s="192" t="s">
        <v>881</v>
      </c>
      <c r="G140" s="36"/>
      <c r="H140" s="36"/>
      <c r="I140" s="188"/>
      <c r="J140" s="36"/>
      <c r="K140" s="36"/>
      <c r="L140" s="39"/>
      <c r="M140" s="189"/>
      <c r="N140" s="190"/>
      <c r="O140" s="64"/>
      <c r="P140" s="64"/>
      <c r="Q140" s="64"/>
      <c r="R140" s="64"/>
      <c r="S140" s="64"/>
      <c r="T140" s="6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138</v>
      </c>
      <c r="AU140" s="17" t="s">
        <v>134</v>
      </c>
    </row>
    <row r="141" spans="1:65" s="2" customFormat="1" ht="19.5">
      <c r="A141" s="34"/>
      <c r="B141" s="35"/>
      <c r="C141" s="36"/>
      <c r="D141" s="186" t="s">
        <v>263</v>
      </c>
      <c r="E141" s="36"/>
      <c r="F141" s="204" t="s">
        <v>264</v>
      </c>
      <c r="G141" s="36"/>
      <c r="H141" s="36"/>
      <c r="I141" s="188"/>
      <c r="J141" s="36"/>
      <c r="K141" s="36"/>
      <c r="L141" s="39"/>
      <c r="M141" s="189"/>
      <c r="N141" s="190"/>
      <c r="O141" s="64"/>
      <c r="P141" s="64"/>
      <c r="Q141" s="64"/>
      <c r="R141" s="64"/>
      <c r="S141" s="64"/>
      <c r="T141" s="65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263</v>
      </c>
      <c r="AU141" s="17" t="s">
        <v>134</v>
      </c>
    </row>
    <row r="142" spans="1:65" s="2" customFormat="1" ht="16.5" customHeight="1">
      <c r="A142" s="34"/>
      <c r="B142" s="35"/>
      <c r="C142" s="173" t="s">
        <v>227</v>
      </c>
      <c r="D142" s="173" t="s">
        <v>128</v>
      </c>
      <c r="E142" s="174" t="s">
        <v>302</v>
      </c>
      <c r="F142" s="175" t="s">
        <v>303</v>
      </c>
      <c r="G142" s="176" t="s">
        <v>217</v>
      </c>
      <c r="H142" s="177">
        <v>5.6</v>
      </c>
      <c r="I142" s="178"/>
      <c r="J142" s="179">
        <f>ROUND(I142*H142,2)</f>
        <v>0</v>
      </c>
      <c r="K142" s="175" t="s">
        <v>132</v>
      </c>
      <c r="L142" s="39"/>
      <c r="M142" s="180" t="s">
        <v>21</v>
      </c>
      <c r="N142" s="181" t="s">
        <v>50</v>
      </c>
      <c r="O142" s="64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4" t="s">
        <v>133</v>
      </c>
      <c r="AT142" s="184" t="s">
        <v>128</v>
      </c>
      <c r="AU142" s="184" t="s">
        <v>134</v>
      </c>
      <c r="AY142" s="17" t="s">
        <v>124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7" t="s">
        <v>87</v>
      </c>
      <c r="BK142" s="185">
        <f>ROUND(I142*H142,2)</f>
        <v>0</v>
      </c>
      <c r="BL142" s="17" t="s">
        <v>133</v>
      </c>
      <c r="BM142" s="184" t="s">
        <v>882</v>
      </c>
    </row>
    <row r="143" spans="1:65" s="2" customFormat="1" ht="11.25">
      <c r="A143" s="34"/>
      <c r="B143" s="35"/>
      <c r="C143" s="36"/>
      <c r="D143" s="186" t="s">
        <v>136</v>
      </c>
      <c r="E143" s="36"/>
      <c r="F143" s="187" t="s">
        <v>305</v>
      </c>
      <c r="G143" s="36"/>
      <c r="H143" s="36"/>
      <c r="I143" s="188"/>
      <c r="J143" s="36"/>
      <c r="K143" s="36"/>
      <c r="L143" s="39"/>
      <c r="M143" s="189"/>
      <c r="N143" s="190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136</v>
      </c>
      <c r="AU143" s="17" t="s">
        <v>134</v>
      </c>
    </row>
    <row r="144" spans="1:65" s="2" customFormat="1" ht="11.25">
      <c r="A144" s="34"/>
      <c r="B144" s="35"/>
      <c r="C144" s="36"/>
      <c r="D144" s="191" t="s">
        <v>138</v>
      </c>
      <c r="E144" s="36"/>
      <c r="F144" s="192" t="s">
        <v>306</v>
      </c>
      <c r="G144" s="36"/>
      <c r="H144" s="36"/>
      <c r="I144" s="188"/>
      <c r="J144" s="36"/>
      <c r="K144" s="36"/>
      <c r="L144" s="39"/>
      <c r="M144" s="189"/>
      <c r="N144" s="190"/>
      <c r="O144" s="64"/>
      <c r="P144" s="64"/>
      <c r="Q144" s="64"/>
      <c r="R144" s="64"/>
      <c r="S144" s="64"/>
      <c r="T144" s="65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138</v>
      </c>
      <c r="AU144" s="17" t="s">
        <v>134</v>
      </c>
    </row>
    <row r="145" spans="1:65" s="2" customFormat="1" ht="16.5" customHeight="1">
      <c r="A145" s="34"/>
      <c r="B145" s="35"/>
      <c r="C145" s="173" t="s">
        <v>537</v>
      </c>
      <c r="D145" s="173" t="s">
        <v>128</v>
      </c>
      <c r="E145" s="174" t="s">
        <v>308</v>
      </c>
      <c r="F145" s="175" t="s">
        <v>309</v>
      </c>
      <c r="G145" s="176" t="s">
        <v>217</v>
      </c>
      <c r="H145" s="177">
        <v>195</v>
      </c>
      <c r="I145" s="178"/>
      <c r="J145" s="179">
        <f>ROUND(I145*H145,2)</f>
        <v>0</v>
      </c>
      <c r="K145" s="175" t="s">
        <v>132</v>
      </c>
      <c r="L145" s="39"/>
      <c r="M145" s="180" t="s">
        <v>21</v>
      </c>
      <c r="N145" s="181" t="s">
        <v>50</v>
      </c>
      <c r="O145" s="64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4" t="s">
        <v>133</v>
      </c>
      <c r="AT145" s="184" t="s">
        <v>128</v>
      </c>
      <c r="AU145" s="184" t="s">
        <v>134</v>
      </c>
      <c r="AY145" s="17" t="s">
        <v>124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7" t="s">
        <v>87</v>
      </c>
      <c r="BK145" s="185">
        <f>ROUND(I145*H145,2)</f>
        <v>0</v>
      </c>
      <c r="BL145" s="17" t="s">
        <v>133</v>
      </c>
      <c r="BM145" s="184" t="s">
        <v>883</v>
      </c>
    </row>
    <row r="146" spans="1:65" s="2" customFormat="1" ht="19.5">
      <c r="A146" s="34"/>
      <c r="B146" s="35"/>
      <c r="C146" s="36"/>
      <c r="D146" s="186" t="s">
        <v>136</v>
      </c>
      <c r="E146" s="36"/>
      <c r="F146" s="187" t="s">
        <v>311</v>
      </c>
      <c r="G146" s="36"/>
      <c r="H146" s="36"/>
      <c r="I146" s="188"/>
      <c r="J146" s="36"/>
      <c r="K146" s="36"/>
      <c r="L146" s="39"/>
      <c r="M146" s="189"/>
      <c r="N146" s="190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136</v>
      </c>
      <c r="AU146" s="17" t="s">
        <v>134</v>
      </c>
    </row>
    <row r="147" spans="1:65" s="2" customFormat="1" ht="11.25">
      <c r="A147" s="34"/>
      <c r="B147" s="35"/>
      <c r="C147" s="36"/>
      <c r="D147" s="191" t="s">
        <v>138</v>
      </c>
      <c r="E147" s="36"/>
      <c r="F147" s="192" t="s">
        <v>312</v>
      </c>
      <c r="G147" s="36"/>
      <c r="H147" s="36"/>
      <c r="I147" s="188"/>
      <c r="J147" s="36"/>
      <c r="K147" s="36"/>
      <c r="L147" s="39"/>
      <c r="M147" s="189"/>
      <c r="N147" s="190"/>
      <c r="O147" s="64"/>
      <c r="P147" s="64"/>
      <c r="Q147" s="64"/>
      <c r="R147" s="64"/>
      <c r="S147" s="64"/>
      <c r="T147" s="65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138</v>
      </c>
      <c r="AU147" s="17" t="s">
        <v>134</v>
      </c>
    </row>
    <row r="148" spans="1:65" s="2" customFormat="1" ht="21.75" customHeight="1">
      <c r="A148" s="34"/>
      <c r="B148" s="35"/>
      <c r="C148" s="173" t="s">
        <v>234</v>
      </c>
      <c r="D148" s="173" t="s">
        <v>128</v>
      </c>
      <c r="E148" s="174" t="s">
        <v>343</v>
      </c>
      <c r="F148" s="175" t="s">
        <v>344</v>
      </c>
      <c r="G148" s="176" t="s">
        <v>217</v>
      </c>
      <c r="H148" s="177">
        <v>124.19</v>
      </c>
      <c r="I148" s="178"/>
      <c r="J148" s="179">
        <f>ROUND(I148*H148,2)</f>
        <v>0</v>
      </c>
      <c r="K148" s="175" t="s">
        <v>132</v>
      </c>
      <c r="L148" s="39"/>
      <c r="M148" s="180" t="s">
        <v>21</v>
      </c>
      <c r="N148" s="181" t="s">
        <v>50</v>
      </c>
      <c r="O148" s="64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4" t="s">
        <v>133</v>
      </c>
      <c r="AT148" s="184" t="s">
        <v>128</v>
      </c>
      <c r="AU148" s="184" t="s">
        <v>134</v>
      </c>
      <c r="AY148" s="17" t="s">
        <v>124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7" t="s">
        <v>87</v>
      </c>
      <c r="BK148" s="185">
        <f>ROUND(I148*H148,2)</f>
        <v>0</v>
      </c>
      <c r="BL148" s="17" t="s">
        <v>133</v>
      </c>
      <c r="BM148" s="184" t="s">
        <v>884</v>
      </c>
    </row>
    <row r="149" spans="1:65" s="2" customFormat="1" ht="11.25">
      <c r="A149" s="34"/>
      <c r="B149" s="35"/>
      <c r="C149" s="36"/>
      <c r="D149" s="186" t="s">
        <v>136</v>
      </c>
      <c r="E149" s="36"/>
      <c r="F149" s="187" t="s">
        <v>346</v>
      </c>
      <c r="G149" s="36"/>
      <c r="H149" s="36"/>
      <c r="I149" s="188"/>
      <c r="J149" s="36"/>
      <c r="K149" s="36"/>
      <c r="L149" s="39"/>
      <c r="M149" s="189"/>
      <c r="N149" s="190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136</v>
      </c>
      <c r="AU149" s="17" t="s">
        <v>134</v>
      </c>
    </row>
    <row r="150" spans="1:65" s="2" customFormat="1" ht="11.25">
      <c r="A150" s="34"/>
      <c r="B150" s="35"/>
      <c r="C150" s="36"/>
      <c r="D150" s="191" t="s">
        <v>138</v>
      </c>
      <c r="E150" s="36"/>
      <c r="F150" s="192" t="s">
        <v>347</v>
      </c>
      <c r="G150" s="36"/>
      <c r="H150" s="36"/>
      <c r="I150" s="188"/>
      <c r="J150" s="36"/>
      <c r="K150" s="36"/>
      <c r="L150" s="39"/>
      <c r="M150" s="189"/>
      <c r="N150" s="190"/>
      <c r="O150" s="64"/>
      <c r="P150" s="64"/>
      <c r="Q150" s="64"/>
      <c r="R150" s="64"/>
      <c r="S150" s="64"/>
      <c r="T150" s="65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138</v>
      </c>
      <c r="AU150" s="17" t="s">
        <v>134</v>
      </c>
    </row>
    <row r="151" spans="1:65" s="2" customFormat="1" ht="16.5" customHeight="1">
      <c r="A151" s="34"/>
      <c r="B151" s="35"/>
      <c r="C151" s="173" t="s">
        <v>265</v>
      </c>
      <c r="D151" s="173" t="s">
        <v>128</v>
      </c>
      <c r="E151" s="174" t="s">
        <v>380</v>
      </c>
      <c r="F151" s="175" t="s">
        <v>381</v>
      </c>
      <c r="G151" s="176" t="s">
        <v>142</v>
      </c>
      <c r="H151" s="177">
        <v>2173</v>
      </c>
      <c r="I151" s="178"/>
      <c r="J151" s="179">
        <f>ROUND(I151*H151,2)</f>
        <v>0</v>
      </c>
      <c r="K151" s="175" t="s">
        <v>132</v>
      </c>
      <c r="L151" s="39"/>
      <c r="M151" s="180" t="s">
        <v>21</v>
      </c>
      <c r="N151" s="181" t="s">
        <v>50</v>
      </c>
      <c r="O151" s="64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4" t="s">
        <v>133</v>
      </c>
      <c r="AT151" s="184" t="s">
        <v>128</v>
      </c>
      <c r="AU151" s="184" t="s">
        <v>134</v>
      </c>
      <c r="AY151" s="17" t="s">
        <v>124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7" t="s">
        <v>87</v>
      </c>
      <c r="BK151" s="185">
        <f>ROUND(I151*H151,2)</f>
        <v>0</v>
      </c>
      <c r="BL151" s="17" t="s">
        <v>133</v>
      </c>
      <c r="BM151" s="184" t="s">
        <v>885</v>
      </c>
    </row>
    <row r="152" spans="1:65" s="2" customFormat="1" ht="11.25">
      <c r="A152" s="34"/>
      <c r="B152" s="35"/>
      <c r="C152" s="36"/>
      <c r="D152" s="186" t="s">
        <v>136</v>
      </c>
      <c r="E152" s="36"/>
      <c r="F152" s="187" t="s">
        <v>383</v>
      </c>
      <c r="G152" s="36"/>
      <c r="H152" s="36"/>
      <c r="I152" s="188"/>
      <c r="J152" s="36"/>
      <c r="K152" s="36"/>
      <c r="L152" s="39"/>
      <c r="M152" s="189"/>
      <c r="N152" s="190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136</v>
      </c>
      <c r="AU152" s="17" t="s">
        <v>134</v>
      </c>
    </row>
    <row r="153" spans="1:65" s="2" customFormat="1" ht="11.25">
      <c r="A153" s="34"/>
      <c r="B153" s="35"/>
      <c r="C153" s="36"/>
      <c r="D153" s="191" t="s">
        <v>138</v>
      </c>
      <c r="E153" s="36"/>
      <c r="F153" s="192" t="s">
        <v>384</v>
      </c>
      <c r="G153" s="36"/>
      <c r="H153" s="36"/>
      <c r="I153" s="188"/>
      <c r="J153" s="36"/>
      <c r="K153" s="36"/>
      <c r="L153" s="39"/>
      <c r="M153" s="189"/>
      <c r="N153" s="190"/>
      <c r="O153" s="64"/>
      <c r="P153" s="64"/>
      <c r="Q153" s="64"/>
      <c r="R153" s="64"/>
      <c r="S153" s="64"/>
      <c r="T153" s="65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138</v>
      </c>
      <c r="AU153" s="17" t="s">
        <v>134</v>
      </c>
    </row>
    <row r="154" spans="1:65" s="13" customFormat="1" ht="11.25">
      <c r="B154" s="193"/>
      <c r="C154" s="194"/>
      <c r="D154" s="186" t="s">
        <v>146</v>
      </c>
      <c r="E154" s="195" t="s">
        <v>21</v>
      </c>
      <c r="F154" s="196" t="s">
        <v>886</v>
      </c>
      <c r="G154" s="194"/>
      <c r="H154" s="197">
        <v>2173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146</v>
      </c>
      <c r="AU154" s="203" t="s">
        <v>134</v>
      </c>
      <c r="AV154" s="13" t="s">
        <v>89</v>
      </c>
      <c r="AW154" s="13" t="s">
        <v>38</v>
      </c>
      <c r="AX154" s="13" t="s">
        <v>87</v>
      </c>
      <c r="AY154" s="203" t="s">
        <v>124</v>
      </c>
    </row>
    <row r="155" spans="1:65" s="2" customFormat="1" ht="16.5" customHeight="1">
      <c r="A155" s="34"/>
      <c r="B155" s="35"/>
      <c r="C155" s="173" t="s">
        <v>274</v>
      </c>
      <c r="D155" s="173" t="s">
        <v>128</v>
      </c>
      <c r="E155" s="174" t="s">
        <v>387</v>
      </c>
      <c r="F155" s="175" t="s">
        <v>388</v>
      </c>
      <c r="G155" s="176" t="s">
        <v>193</v>
      </c>
      <c r="H155" s="177">
        <v>4</v>
      </c>
      <c r="I155" s="178"/>
      <c r="J155" s="179">
        <f>ROUND(I155*H155,2)</f>
        <v>0</v>
      </c>
      <c r="K155" s="175" t="s">
        <v>132</v>
      </c>
      <c r="L155" s="39"/>
      <c r="M155" s="180" t="s">
        <v>21</v>
      </c>
      <c r="N155" s="181" t="s">
        <v>50</v>
      </c>
      <c r="O155" s="64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4" t="s">
        <v>389</v>
      </c>
      <c r="AT155" s="184" t="s">
        <v>128</v>
      </c>
      <c r="AU155" s="184" t="s">
        <v>134</v>
      </c>
      <c r="AY155" s="17" t="s">
        <v>124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7" t="s">
        <v>87</v>
      </c>
      <c r="BK155" s="185">
        <f>ROUND(I155*H155,2)</f>
        <v>0</v>
      </c>
      <c r="BL155" s="17" t="s">
        <v>389</v>
      </c>
      <c r="BM155" s="184" t="s">
        <v>887</v>
      </c>
    </row>
    <row r="156" spans="1:65" s="2" customFormat="1" ht="11.25">
      <c r="A156" s="34"/>
      <c r="B156" s="35"/>
      <c r="C156" s="36"/>
      <c r="D156" s="186" t="s">
        <v>136</v>
      </c>
      <c r="E156" s="36"/>
      <c r="F156" s="187" t="s">
        <v>388</v>
      </c>
      <c r="G156" s="36"/>
      <c r="H156" s="36"/>
      <c r="I156" s="188"/>
      <c r="J156" s="36"/>
      <c r="K156" s="36"/>
      <c r="L156" s="39"/>
      <c r="M156" s="189"/>
      <c r="N156" s="190"/>
      <c r="O156" s="64"/>
      <c r="P156" s="64"/>
      <c r="Q156" s="64"/>
      <c r="R156" s="64"/>
      <c r="S156" s="64"/>
      <c r="T156" s="6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136</v>
      </c>
      <c r="AU156" s="17" t="s">
        <v>134</v>
      </c>
    </row>
    <row r="157" spans="1:65" s="2" customFormat="1" ht="11.25">
      <c r="A157" s="34"/>
      <c r="B157" s="35"/>
      <c r="C157" s="36"/>
      <c r="D157" s="191" t="s">
        <v>138</v>
      </c>
      <c r="E157" s="36"/>
      <c r="F157" s="192" t="s">
        <v>391</v>
      </c>
      <c r="G157" s="36"/>
      <c r="H157" s="36"/>
      <c r="I157" s="188"/>
      <c r="J157" s="36"/>
      <c r="K157" s="36"/>
      <c r="L157" s="39"/>
      <c r="M157" s="189"/>
      <c r="N157" s="190"/>
      <c r="O157" s="64"/>
      <c r="P157" s="64"/>
      <c r="Q157" s="64"/>
      <c r="R157" s="64"/>
      <c r="S157" s="64"/>
      <c r="T157" s="65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138</v>
      </c>
      <c r="AU157" s="17" t="s">
        <v>134</v>
      </c>
    </row>
    <row r="158" spans="1:65" s="12" customFormat="1" ht="20.85" customHeight="1">
      <c r="B158" s="157"/>
      <c r="C158" s="158"/>
      <c r="D158" s="159" t="s">
        <v>78</v>
      </c>
      <c r="E158" s="171" t="s">
        <v>234</v>
      </c>
      <c r="F158" s="171" t="s">
        <v>392</v>
      </c>
      <c r="G158" s="158"/>
      <c r="H158" s="158"/>
      <c r="I158" s="161"/>
      <c r="J158" s="172">
        <f>BK158</f>
        <v>0</v>
      </c>
      <c r="K158" s="158"/>
      <c r="L158" s="163"/>
      <c r="M158" s="164"/>
      <c r="N158" s="165"/>
      <c r="O158" s="165"/>
      <c r="P158" s="166">
        <f>SUM(P159:P186)</f>
        <v>0</v>
      </c>
      <c r="Q158" s="165"/>
      <c r="R158" s="166">
        <f>SUM(R159:R186)</f>
        <v>0.33239249999999998</v>
      </c>
      <c r="S158" s="165"/>
      <c r="T158" s="167">
        <f>SUM(T159:T186)</f>
        <v>0</v>
      </c>
      <c r="AR158" s="168" t="s">
        <v>87</v>
      </c>
      <c r="AT158" s="169" t="s">
        <v>78</v>
      </c>
      <c r="AU158" s="169" t="s">
        <v>89</v>
      </c>
      <c r="AY158" s="168" t="s">
        <v>124</v>
      </c>
      <c r="BK158" s="170">
        <f>SUM(BK159:BK186)</f>
        <v>0</v>
      </c>
    </row>
    <row r="159" spans="1:65" s="2" customFormat="1" ht="21.75" customHeight="1">
      <c r="A159" s="34"/>
      <c r="B159" s="35"/>
      <c r="C159" s="173" t="s">
        <v>301</v>
      </c>
      <c r="D159" s="173" t="s">
        <v>128</v>
      </c>
      <c r="E159" s="174" t="s">
        <v>394</v>
      </c>
      <c r="F159" s="175" t="s">
        <v>344</v>
      </c>
      <c r="G159" s="176" t="s">
        <v>217</v>
      </c>
      <c r="H159" s="177">
        <v>142.19999999999999</v>
      </c>
      <c r="I159" s="178"/>
      <c r="J159" s="179">
        <f>ROUND(I159*H159,2)</f>
        <v>0</v>
      </c>
      <c r="K159" s="175" t="s">
        <v>132</v>
      </c>
      <c r="L159" s="39"/>
      <c r="M159" s="180" t="s">
        <v>21</v>
      </c>
      <c r="N159" s="181" t="s">
        <v>50</v>
      </c>
      <c r="O159" s="64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4" t="s">
        <v>133</v>
      </c>
      <c r="AT159" s="184" t="s">
        <v>128</v>
      </c>
      <c r="AU159" s="184" t="s">
        <v>134</v>
      </c>
      <c r="AY159" s="17" t="s">
        <v>124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7" t="s">
        <v>87</v>
      </c>
      <c r="BK159" s="185">
        <f>ROUND(I159*H159,2)</f>
        <v>0</v>
      </c>
      <c r="BL159" s="17" t="s">
        <v>133</v>
      </c>
      <c r="BM159" s="184" t="s">
        <v>888</v>
      </c>
    </row>
    <row r="160" spans="1:65" s="2" customFormat="1" ht="11.25">
      <c r="A160" s="34"/>
      <c r="B160" s="35"/>
      <c r="C160" s="36"/>
      <c r="D160" s="186" t="s">
        <v>136</v>
      </c>
      <c r="E160" s="36"/>
      <c r="F160" s="187" t="s">
        <v>346</v>
      </c>
      <c r="G160" s="36"/>
      <c r="H160" s="36"/>
      <c r="I160" s="188"/>
      <c r="J160" s="36"/>
      <c r="K160" s="36"/>
      <c r="L160" s="39"/>
      <c r="M160" s="189"/>
      <c r="N160" s="190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136</v>
      </c>
      <c r="AU160" s="17" t="s">
        <v>134</v>
      </c>
    </row>
    <row r="161" spans="1:65" s="2" customFormat="1" ht="11.25">
      <c r="A161" s="34"/>
      <c r="B161" s="35"/>
      <c r="C161" s="36"/>
      <c r="D161" s="191" t="s">
        <v>138</v>
      </c>
      <c r="E161" s="36"/>
      <c r="F161" s="192" t="s">
        <v>396</v>
      </c>
      <c r="G161" s="36"/>
      <c r="H161" s="36"/>
      <c r="I161" s="188"/>
      <c r="J161" s="36"/>
      <c r="K161" s="36"/>
      <c r="L161" s="39"/>
      <c r="M161" s="189"/>
      <c r="N161" s="190"/>
      <c r="O161" s="64"/>
      <c r="P161" s="64"/>
      <c r="Q161" s="64"/>
      <c r="R161" s="64"/>
      <c r="S161" s="64"/>
      <c r="T161" s="65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138</v>
      </c>
      <c r="AU161" s="17" t="s">
        <v>134</v>
      </c>
    </row>
    <row r="162" spans="1:65" s="13" customFormat="1" ht="11.25">
      <c r="B162" s="193"/>
      <c r="C162" s="194"/>
      <c r="D162" s="186" t="s">
        <v>146</v>
      </c>
      <c r="E162" s="195" t="s">
        <v>21</v>
      </c>
      <c r="F162" s="196" t="s">
        <v>889</v>
      </c>
      <c r="G162" s="194"/>
      <c r="H162" s="197">
        <v>142.19999999999999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146</v>
      </c>
      <c r="AU162" s="203" t="s">
        <v>134</v>
      </c>
      <c r="AV162" s="13" t="s">
        <v>89</v>
      </c>
      <c r="AW162" s="13" t="s">
        <v>38</v>
      </c>
      <c r="AX162" s="13" t="s">
        <v>87</v>
      </c>
      <c r="AY162" s="203" t="s">
        <v>124</v>
      </c>
    </row>
    <row r="163" spans="1:65" s="2" customFormat="1" ht="21.75" customHeight="1">
      <c r="A163" s="34"/>
      <c r="B163" s="35"/>
      <c r="C163" s="173" t="s">
        <v>307</v>
      </c>
      <c r="D163" s="173" t="s">
        <v>128</v>
      </c>
      <c r="E163" s="174" t="s">
        <v>399</v>
      </c>
      <c r="F163" s="175" t="s">
        <v>350</v>
      </c>
      <c r="G163" s="176" t="s">
        <v>217</v>
      </c>
      <c r="H163" s="177">
        <v>142.19999999999999</v>
      </c>
      <c r="I163" s="178"/>
      <c r="J163" s="179">
        <f>ROUND(I163*H163,2)</f>
        <v>0</v>
      </c>
      <c r="K163" s="175" t="s">
        <v>132</v>
      </c>
      <c r="L163" s="39"/>
      <c r="M163" s="180" t="s">
        <v>21</v>
      </c>
      <c r="N163" s="181" t="s">
        <v>50</v>
      </c>
      <c r="O163" s="64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4" t="s">
        <v>133</v>
      </c>
      <c r="AT163" s="184" t="s">
        <v>128</v>
      </c>
      <c r="AU163" s="184" t="s">
        <v>134</v>
      </c>
      <c r="AY163" s="17" t="s">
        <v>124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7" t="s">
        <v>87</v>
      </c>
      <c r="BK163" s="185">
        <f>ROUND(I163*H163,2)</f>
        <v>0</v>
      </c>
      <c r="BL163" s="17" t="s">
        <v>133</v>
      </c>
      <c r="BM163" s="184" t="s">
        <v>890</v>
      </c>
    </row>
    <row r="164" spans="1:65" s="2" customFormat="1" ht="19.5">
      <c r="A164" s="34"/>
      <c r="B164" s="35"/>
      <c r="C164" s="36"/>
      <c r="D164" s="186" t="s">
        <v>136</v>
      </c>
      <c r="E164" s="36"/>
      <c r="F164" s="187" t="s">
        <v>352</v>
      </c>
      <c r="G164" s="36"/>
      <c r="H164" s="36"/>
      <c r="I164" s="188"/>
      <c r="J164" s="36"/>
      <c r="K164" s="36"/>
      <c r="L164" s="39"/>
      <c r="M164" s="189"/>
      <c r="N164" s="190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136</v>
      </c>
      <c r="AU164" s="17" t="s">
        <v>134</v>
      </c>
    </row>
    <row r="165" spans="1:65" s="2" customFormat="1" ht="11.25">
      <c r="A165" s="34"/>
      <c r="B165" s="35"/>
      <c r="C165" s="36"/>
      <c r="D165" s="191" t="s">
        <v>138</v>
      </c>
      <c r="E165" s="36"/>
      <c r="F165" s="192" t="s">
        <v>401</v>
      </c>
      <c r="G165" s="36"/>
      <c r="H165" s="36"/>
      <c r="I165" s="188"/>
      <c r="J165" s="36"/>
      <c r="K165" s="36"/>
      <c r="L165" s="39"/>
      <c r="M165" s="189"/>
      <c r="N165" s="190"/>
      <c r="O165" s="64"/>
      <c r="P165" s="64"/>
      <c r="Q165" s="64"/>
      <c r="R165" s="64"/>
      <c r="S165" s="64"/>
      <c r="T165" s="65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138</v>
      </c>
      <c r="AU165" s="17" t="s">
        <v>134</v>
      </c>
    </row>
    <row r="166" spans="1:65" s="2" customFormat="1" ht="16.5" customHeight="1">
      <c r="A166" s="34"/>
      <c r="B166" s="35"/>
      <c r="C166" s="173" t="s">
        <v>317</v>
      </c>
      <c r="D166" s="173" t="s">
        <v>128</v>
      </c>
      <c r="E166" s="174" t="s">
        <v>406</v>
      </c>
      <c r="F166" s="175" t="s">
        <v>357</v>
      </c>
      <c r="G166" s="176" t="s">
        <v>217</v>
      </c>
      <c r="H166" s="177">
        <v>142.19999999999999</v>
      </c>
      <c r="I166" s="178"/>
      <c r="J166" s="179">
        <f>ROUND(I166*H166,2)</f>
        <v>0</v>
      </c>
      <c r="K166" s="175" t="s">
        <v>132</v>
      </c>
      <c r="L166" s="39"/>
      <c r="M166" s="180" t="s">
        <v>21</v>
      </c>
      <c r="N166" s="181" t="s">
        <v>50</v>
      </c>
      <c r="O166" s="64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4" t="s">
        <v>133</v>
      </c>
      <c r="AT166" s="184" t="s">
        <v>128</v>
      </c>
      <c r="AU166" s="184" t="s">
        <v>134</v>
      </c>
      <c r="AY166" s="17" t="s">
        <v>124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7" t="s">
        <v>87</v>
      </c>
      <c r="BK166" s="185">
        <f>ROUND(I166*H166,2)</f>
        <v>0</v>
      </c>
      <c r="BL166" s="17" t="s">
        <v>133</v>
      </c>
      <c r="BM166" s="184" t="s">
        <v>891</v>
      </c>
    </row>
    <row r="167" spans="1:65" s="2" customFormat="1" ht="11.25">
      <c r="A167" s="34"/>
      <c r="B167" s="35"/>
      <c r="C167" s="36"/>
      <c r="D167" s="186" t="s">
        <v>136</v>
      </c>
      <c r="E167" s="36"/>
      <c r="F167" s="187" t="s">
        <v>359</v>
      </c>
      <c r="G167" s="36"/>
      <c r="H167" s="36"/>
      <c r="I167" s="188"/>
      <c r="J167" s="36"/>
      <c r="K167" s="36"/>
      <c r="L167" s="39"/>
      <c r="M167" s="189"/>
      <c r="N167" s="190"/>
      <c r="O167" s="64"/>
      <c r="P167" s="64"/>
      <c r="Q167" s="64"/>
      <c r="R167" s="64"/>
      <c r="S167" s="64"/>
      <c r="T167" s="65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136</v>
      </c>
      <c r="AU167" s="17" t="s">
        <v>134</v>
      </c>
    </row>
    <row r="168" spans="1:65" s="2" customFormat="1" ht="11.25">
      <c r="A168" s="34"/>
      <c r="B168" s="35"/>
      <c r="C168" s="36"/>
      <c r="D168" s="191" t="s">
        <v>138</v>
      </c>
      <c r="E168" s="36"/>
      <c r="F168" s="192" t="s">
        <v>408</v>
      </c>
      <c r="G168" s="36"/>
      <c r="H168" s="36"/>
      <c r="I168" s="188"/>
      <c r="J168" s="36"/>
      <c r="K168" s="36"/>
      <c r="L168" s="39"/>
      <c r="M168" s="189"/>
      <c r="N168" s="190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138</v>
      </c>
      <c r="AU168" s="17" t="s">
        <v>134</v>
      </c>
    </row>
    <row r="169" spans="1:65" s="2" customFormat="1" ht="16.5" customHeight="1">
      <c r="A169" s="34"/>
      <c r="B169" s="35"/>
      <c r="C169" s="173" t="s">
        <v>328</v>
      </c>
      <c r="D169" s="173" t="s">
        <v>128</v>
      </c>
      <c r="E169" s="174" t="s">
        <v>362</v>
      </c>
      <c r="F169" s="175" t="s">
        <v>363</v>
      </c>
      <c r="G169" s="176" t="s">
        <v>230</v>
      </c>
      <c r="H169" s="177">
        <v>227.52</v>
      </c>
      <c r="I169" s="178"/>
      <c r="J169" s="179">
        <f>ROUND(I169*H169,2)</f>
        <v>0</v>
      </c>
      <c r="K169" s="175" t="s">
        <v>132</v>
      </c>
      <c r="L169" s="39"/>
      <c r="M169" s="180" t="s">
        <v>21</v>
      </c>
      <c r="N169" s="181" t="s">
        <v>50</v>
      </c>
      <c r="O169" s="64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4" t="s">
        <v>133</v>
      </c>
      <c r="AT169" s="184" t="s">
        <v>128</v>
      </c>
      <c r="AU169" s="184" t="s">
        <v>134</v>
      </c>
      <c r="AY169" s="17" t="s">
        <v>124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7" t="s">
        <v>87</v>
      </c>
      <c r="BK169" s="185">
        <f>ROUND(I169*H169,2)</f>
        <v>0</v>
      </c>
      <c r="BL169" s="17" t="s">
        <v>133</v>
      </c>
      <c r="BM169" s="184" t="s">
        <v>892</v>
      </c>
    </row>
    <row r="170" spans="1:65" s="2" customFormat="1" ht="19.5">
      <c r="A170" s="34"/>
      <c r="B170" s="35"/>
      <c r="C170" s="36"/>
      <c r="D170" s="186" t="s">
        <v>136</v>
      </c>
      <c r="E170" s="36"/>
      <c r="F170" s="187" t="s">
        <v>249</v>
      </c>
      <c r="G170" s="36"/>
      <c r="H170" s="36"/>
      <c r="I170" s="188"/>
      <c r="J170" s="36"/>
      <c r="K170" s="36"/>
      <c r="L170" s="39"/>
      <c r="M170" s="189"/>
      <c r="N170" s="190"/>
      <c r="O170" s="64"/>
      <c r="P170" s="64"/>
      <c r="Q170" s="64"/>
      <c r="R170" s="64"/>
      <c r="S170" s="64"/>
      <c r="T170" s="65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136</v>
      </c>
      <c r="AU170" s="17" t="s">
        <v>134</v>
      </c>
    </row>
    <row r="171" spans="1:65" s="2" customFormat="1" ht="11.25">
      <c r="A171" s="34"/>
      <c r="B171" s="35"/>
      <c r="C171" s="36"/>
      <c r="D171" s="191" t="s">
        <v>138</v>
      </c>
      <c r="E171" s="36"/>
      <c r="F171" s="192" t="s">
        <v>365</v>
      </c>
      <c r="G171" s="36"/>
      <c r="H171" s="36"/>
      <c r="I171" s="188"/>
      <c r="J171" s="36"/>
      <c r="K171" s="36"/>
      <c r="L171" s="39"/>
      <c r="M171" s="189"/>
      <c r="N171" s="190"/>
      <c r="O171" s="64"/>
      <c r="P171" s="64"/>
      <c r="Q171" s="64"/>
      <c r="R171" s="64"/>
      <c r="S171" s="64"/>
      <c r="T171" s="65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138</v>
      </c>
      <c r="AU171" s="17" t="s">
        <v>134</v>
      </c>
    </row>
    <row r="172" spans="1:65" s="13" customFormat="1" ht="11.25">
      <c r="B172" s="193"/>
      <c r="C172" s="194"/>
      <c r="D172" s="186" t="s">
        <v>146</v>
      </c>
      <c r="E172" s="195" t="s">
        <v>21</v>
      </c>
      <c r="F172" s="196" t="s">
        <v>893</v>
      </c>
      <c r="G172" s="194"/>
      <c r="H172" s="197">
        <v>227.52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146</v>
      </c>
      <c r="AU172" s="203" t="s">
        <v>134</v>
      </c>
      <c r="AV172" s="13" t="s">
        <v>89</v>
      </c>
      <c r="AW172" s="13" t="s">
        <v>38</v>
      </c>
      <c r="AX172" s="13" t="s">
        <v>87</v>
      </c>
      <c r="AY172" s="203" t="s">
        <v>124</v>
      </c>
    </row>
    <row r="173" spans="1:65" s="2" customFormat="1" ht="16.5" customHeight="1">
      <c r="A173" s="34"/>
      <c r="B173" s="35"/>
      <c r="C173" s="173" t="s">
        <v>337</v>
      </c>
      <c r="D173" s="173" t="s">
        <v>128</v>
      </c>
      <c r="E173" s="174" t="s">
        <v>410</v>
      </c>
      <c r="F173" s="175" t="s">
        <v>411</v>
      </c>
      <c r="G173" s="176" t="s">
        <v>142</v>
      </c>
      <c r="H173" s="177">
        <v>711</v>
      </c>
      <c r="I173" s="178"/>
      <c r="J173" s="179">
        <f>ROUND(I173*H173,2)</f>
        <v>0</v>
      </c>
      <c r="K173" s="175" t="s">
        <v>132</v>
      </c>
      <c r="L173" s="39"/>
      <c r="M173" s="180" t="s">
        <v>21</v>
      </c>
      <c r="N173" s="181" t="s">
        <v>50</v>
      </c>
      <c r="O173" s="64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4" t="s">
        <v>133</v>
      </c>
      <c r="AT173" s="184" t="s">
        <v>128</v>
      </c>
      <c r="AU173" s="184" t="s">
        <v>134</v>
      </c>
      <c r="AY173" s="17" t="s">
        <v>124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7" t="s">
        <v>87</v>
      </c>
      <c r="BK173" s="185">
        <f>ROUND(I173*H173,2)</f>
        <v>0</v>
      </c>
      <c r="BL173" s="17" t="s">
        <v>133</v>
      </c>
      <c r="BM173" s="184" t="s">
        <v>894</v>
      </c>
    </row>
    <row r="174" spans="1:65" s="2" customFormat="1" ht="11.25">
      <c r="A174" s="34"/>
      <c r="B174" s="35"/>
      <c r="C174" s="36"/>
      <c r="D174" s="186" t="s">
        <v>136</v>
      </c>
      <c r="E174" s="36"/>
      <c r="F174" s="187" t="s">
        <v>413</v>
      </c>
      <c r="G174" s="36"/>
      <c r="H174" s="36"/>
      <c r="I174" s="188"/>
      <c r="J174" s="36"/>
      <c r="K174" s="36"/>
      <c r="L174" s="39"/>
      <c r="M174" s="189"/>
      <c r="N174" s="190"/>
      <c r="O174" s="64"/>
      <c r="P174" s="64"/>
      <c r="Q174" s="64"/>
      <c r="R174" s="64"/>
      <c r="S174" s="64"/>
      <c r="T174" s="65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136</v>
      </c>
      <c r="AU174" s="17" t="s">
        <v>134</v>
      </c>
    </row>
    <row r="175" spans="1:65" s="2" customFormat="1" ht="11.25">
      <c r="A175" s="34"/>
      <c r="B175" s="35"/>
      <c r="C175" s="36"/>
      <c r="D175" s="191" t="s">
        <v>138</v>
      </c>
      <c r="E175" s="36"/>
      <c r="F175" s="192" t="s">
        <v>414</v>
      </c>
      <c r="G175" s="36"/>
      <c r="H175" s="36"/>
      <c r="I175" s="188"/>
      <c r="J175" s="36"/>
      <c r="K175" s="36"/>
      <c r="L175" s="39"/>
      <c r="M175" s="189"/>
      <c r="N175" s="190"/>
      <c r="O175" s="64"/>
      <c r="P175" s="64"/>
      <c r="Q175" s="64"/>
      <c r="R175" s="64"/>
      <c r="S175" s="64"/>
      <c r="T175" s="65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138</v>
      </c>
      <c r="AU175" s="17" t="s">
        <v>134</v>
      </c>
    </row>
    <row r="176" spans="1:65" s="2" customFormat="1" ht="19.5">
      <c r="A176" s="34"/>
      <c r="B176" s="35"/>
      <c r="C176" s="36"/>
      <c r="D176" s="186" t="s">
        <v>263</v>
      </c>
      <c r="E176" s="36"/>
      <c r="F176" s="204" t="s">
        <v>415</v>
      </c>
      <c r="G176" s="36"/>
      <c r="H176" s="36"/>
      <c r="I176" s="188"/>
      <c r="J176" s="36"/>
      <c r="K176" s="36"/>
      <c r="L176" s="39"/>
      <c r="M176" s="189"/>
      <c r="N176" s="190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263</v>
      </c>
      <c r="AU176" s="17" t="s">
        <v>134</v>
      </c>
    </row>
    <row r="177" spans="1:65" s="13" customFormat="1" ht="11.25">
      <c r="B177" s="193"/>
      <c r="C177" s="194"/>
      <c r="D177" s="186" t="s">
        <v>146</v>
      </c>
      <c r="E177" s="195" t="s">
        <v>21</v>
      </c>
      <c r="F177" s="196" t="s">
        <v>895</v>
      </c>
      <c r="G177" s="194"/>
      <c r="H177" s="197">
        <v>711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146</v>
      </c>
      <c r="AU177" s="203" t="s">
        <v>134</v>
      </c>
      <c r="AV177" s="13" t="s">
        <v>89</v>
      </c>
      <c r="AW177" s="13" t="s">
        <v>38</v>
      </c>
      <c r="AX177" s="13" t="s">
        <v>87</v>
      </c>
      <c r="AY177" s="203" t="s">
        <v>124</v>
      </c>
    </row>
    <row r="178" spans="1:65" s="2" customFormat="1" ht="16.5" customHeight="1">
      <c r="A178" s="34"/>
      <c r="B178" s="35"/>
      <c r="C178" s="173" t="s">
        <v>342</v>
      </c>
      <c r="D178" s="173" t="s">
        <v>128</v>
      </c>
      <c r="E178" s="174" t="s">
        <v>418</v>
      </c>
      <c r="F178" s="175" t="s">
        <v>419</v>
      </c>
      <c r="G178" s="176" t="s">
        <v>142</v>
      </c>
      <c r="H178" s="177">
        <v>711</v>
      </c>
      <c r="I178" s="178"/>
      <c r="J178" s="179">
        <f>ROUND(I178*H178,2)</f>
        <v>0</v>
      </c>
      <c r="K178" s="175" t="s">
        <v>132</v>
      </c>
      <c r="L178" s="39"/>
      <c r="M178" s="180" t="s">
        <v>21</v>
      </c>
      <c r="N178" s="181" t="s">
        <v>50</v>
      </c>
      <c r="O178" s="64"/>
      <c r="P178" s="182">
        <f>O178*H178</f>
        <v>0</v>
      </c>
      <c r="Q178" s="182">
        <v>4.6749999999999998E-4</v>
      </c>
      <c r="R178" s="182">
        <f>Q178*H178</f>
        <v>0.33239249999999998</v>
      </c>
      <c r="S178" s="182">
        <v>0</v>
      </c>
      <c r="T178" s="183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4" t="s">
        <v>133</v>
      </c>
      <c r="AT178" s="184" t="s">
        <v>128</v>
      </c>
      <c r="AU178" s="184" t="s">
        <v>134</v>
      </c>
      <c r="AY178" s="17" t="s">
        <v>124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7" t="s">
        <v>87</v>
      </c>
      <c r="BK178" s="185">
        <f>ROUND(I178*H178,2)</f>
        <v>0</v>
      </c>
      <c r="BL178" s="17" t="s">
        <v>133</v>
      </c>
      <c r="BM178" s="184" t="s">
        <v>896</v>
      </c>
    </row>
    <row r="179" spans="1:65" s="2" customFormat="1" ht="11.25">
      <c r="A179" s="34"/>
      <c r="B179" s="35"/>
      <c r="C179" s="36"/>
      <c r="D179" s="186" t="s">
        <v>136</v>
      </c>
      <c r="E179" s="36"/>
      <c r="F179" s="187" t="s">
        <v>421</v>
      </c>
      <c r="G179" s="36"/>
      <c r="H179" s="36"/>
      <c r="I179" s="188"/>
      <c r="J179" s="36"/>
      <c r="K179" s="36"/>
      <c r="L179" s="39"/>
      <c r="M179" s="189"/>
      <c r="N179" s="190"/>
      <c r="O179" s="64"/>
      <c r="P179" s="64"/>
      <c r="Q179" s="64"/>
      <c r="R179" s="64"/>
      <c r="S179" s="64"/>
      <c r="T179" s="65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136</v>
      </c>
      <c r="AU179" s="17" t="s">
        <v>134</v>
      </c>
    </row>
    <row r="180" spans="1:65" s="2" customFormat="1" ht="11.25">
      <c r="A180" s="34"/>
      <c r="B180" s="35"/>
      <c r="C180" s="36"/>
      <c r="D180" s="191" t="s">
        <v>138</v>
      </c>
      <c r="E180" s="36"/>
      <c r="F180" s="192" t="s">
        <v>422</v>
      </c>
      <c r="G180" s="36"/>
      <c r="H180" s="36"/>
      <c r="I180" s="188"/>
      <c r="J180" s="36"/>
      <c r="K180" s="36"/>
      <c r="L180" s="39"/>
      <c r="M180" s="189"/>
      <c r="N180" s="190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138</v>
      </c>
      <c r="AU180" s="17" t="s">
        <v>134</v>
      </c>
    </row>
    <row r="181" spans="1:65" s="2" customFormat="1" ht="16.5" customHeight="1">
      <c r="A181" s="34"/>
      <c r="B181" s="35"/>
      <c r="C181" s="173" t="s">
        <v>348</v>
      </c>
      <c r="D181" s="173" t="s">
        <v>128</v>
      </c>
      <c r="E181" s="174" t="s">
        <v>424</v>
      </c>
      <c r="F181" s="175" t="s">
        <v>381</v>
      </c>
      <c r="G181" s="176" t="s">
        <v>142</v>
      </c>
      <c r="H181" s="177">
        <v>711</v>
      </c>
      <c r="I181" s="178"/>
      <c r="J181" s="179">
        <f>ROUND(I181*H181,2)</f>
        <v>0</v>
      </c>
      <c r="K181" s="175" t="s">
        <v>132</v>
      </c>
      <c r="L181" s="39"/>
      <c r="M181" s="180" t="s">
        <v>21</v>
      </c>
      <c r="N181" s="181" t="s">
        <v>50</v>
      </c>
      <c r="O181" s="64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4" t="s">
        <v>133</v>
      </c>
      <c r="AT181" s="184" t="s">
        <v>128</v>
      </c>
      <c r="AU181" s="184" t="s">
        <v>134</v>
      </c>
      <c r="AY181" s="17" t="s">
        <v>124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7" t="s">
        <v>87</v>
      </c>
      <c r="BK181" s="185">
        <f>ROUND(I181*H181,2)</f>
        <v>0</v>
      </c>
      <c r="BL181" s="17" t="s">
        <v>133</v>
      </c>
      <c r="BM181" s="184" t="s">
        <v>897</v>
      </c>
    </row>
    <row r="182" spans="1:65" s="2" customFormat="1" ht="11.25">
      <c r="A182" s="34"/>
      <c r="B182" s="35"/>
      <c r="C182" s="36"/>
      <c r="D182" s="186" t="s">
        <v>136</v>
      </c>
      <c r="E182" s="36"/>
      <c r="F182" s="187" t="s">
        <v>383</v>
      </c>
      <c r="G182" s="36"/>
      <c r="H182" s="36"/>
      <c r="I182" s="188"/>
      <c r="J182" s="36"/>
      <c r="K182" s="36"/>
      <c r="L182" s="39"/>
      <c r="M182" s="189"/>
      <c r="N182" s="190"/>
      <c r="O182" s="64"/>
      <c r="P182" s="64"/>
      <c r="Q182" s="64"/>
      <c r="R182" s="64"/>
      <c r="S182" s="64"/>
      <c r="T182" s="65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136</v>
      </c>
      <c r="AU182" s="17" t="s">
        <v>134</v>
      </c>
    </row>
    <row r="183" spans="1:65" s="2" customFormat="1" ht="11.25">
      <c r="A183" s="34"/>
      <c r="B183" s="35"/>
      <c r="C183" s="36"/>
      <c r="D183" s="191" t="s">
        <v>138</v>
      </c>
      <c r="E183" s="36"/>
      <c r="F183" s="192" t="s">
        <v>426</v>
      </c>
      <c r="G183" s="36"/>
      <c r="H183" s="36"/>
      <c r="I183" s="188"/>
      <c r="J183" s="36"/>
      <c r="K183" s="36"/>
      <c r="L183" s="39"/>
      <c r="M183" s="189"/>
      <c r="N183" s="190"/>
      <c r="O183" s="64"/>
      <c r="P183" s="64"/>
      <c r="Q183" s="64"/>
      <c r="R183" s="64"/>
      <c r="S183" s="64"/>
      <c r="T183" s="65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138</v>
      </c>
      <c r="AU183" s="17" t="s">
        <v>134</v>
      </c>
    </row>
    <row r="184" spans="1:65" s="2" customFormat="1" ht="16.5" customHeight="1">
      <c r="A184" s="34"/>
      <c r="B184" s="35"/>
      <c r="C184" s="173" t="s">
        <v>355</v>
      </c>
      <c r="D184" s="173" t="s">
        <v>128</v>
      </c>
      <c r="E184" s="174" t="s">
        <v>387</v>
      </c>
      <c r="F184" s="175" t="s">
        <v>388</v>
      </c>
      <c r="G184" s="176" t="s">
        <v>193</v>
      </c>
      <c r="H184" s="177">
        <v>2</v>
      </c>
      <c r="I184" s="178"/>
      <c r="J184" s="179">
        <f>ROUND(I184*H184,2)</f>
        <v>0</v>
      </c>
      <c r="K184" s="175" t="s">
        <v>132</v>
      </c>
      <c r="L184" s="39"/>
      <c r="M184" s="180" t="s">
        <v>21</v>
      </c>
      <c r="N184" s="181" t="s">
        <v>50</v>
      </c>
      <c r="O184" s="64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4" t="s">
        <v>389</v>
      </c>
      <c r="AT184" s="184" t="s">
        <v>128</v>
      </c>
      <c r="AU184" s="184" t="s">
        <v>134</v>
      </c>
      <c r="AY184" s="17" t="s">
        <v>124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7" t="s">
        <v>87</v>
      </c>
      <c r="BK184" s="185">
        <f>ROUND(I184*H184,2)</f>
        <v>0</v>
      </c>
      <c r="BL184" s="17" t="s">
        <v>389</v>
      </c>
      <c r="BM184" s="184" t="s">
        <v>898</v>
      </c>
    </row>
    <row r="185" spans="1:65" s="2" customFormat="1" ht="11.25">
      <c r="A185" s="34"/>
      <c r="B185" s="35"/>
      <c r="C185" s="36"/>
      <c r="D185" s="186" t="s">
        <v>136</v>
      </c>
      <c r="E185" s="36"/>
      <c r="F185" s="187" t="s">
        <v>388</v>
      </c>
      <c r="G185" s="36"/>
      <c r="H185" s="36"/>
      <c r="I185" s="188"/>
      <c r="J185" s="36"/>
      <c r="K185" s="36"/>
      <c r="L185" s="39"/>
      <c r="M185" s="189"/>
      <c r="N185" s="190"/>
      <c r="O185" s="64"/>
      <c r="P185" s="64"/>
      <c r="Q185" s="64"/>
      <c r="R185" s="64"/>
      <c r="S185" s="64"/>
      <c r="T185" s="65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136</v>
      </c>
      <c r="AU185" s="17" t="s">
        <v>134</v>
      </c>
    </row>
    <row r="186" spans="1:65" s="2" customFormat="1" ht="11.25">
      <c r="A186" s="34"/>
      <c r="B186" s="35"/>
      <c r="C186" s="36"/>
      <c r="D186" s="191" t="s">
        <v>138</v>
      </c>
      <c r="E186" s="36"/>
      <c r="F186" s="192" t="s">
        <v>391</v>
      </c>
      <c r="G186" s="36"/>
      <c r="H186" s="36"/>
      <c r="I186" s="188"/>
      <c r="J186" s="36"/>
      <c r="K186" s="36"/>
      <c r="L186" s="39"/>
      <c r="M186" s="189"/>
      <c r="N186" s="190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138</v>
      </c>
      <c r="AU186" s="17" t="s">
        <v>134</v>
      </c>
    </row>
    <row r="187" spans="1:65" s="12" customFormat="1" ht="20.85" customHeight="1">
      <c r="B187" s="157"/>
      <c r="C187" s="158"/>
      <c r="D187" s="159" t="s">
        <v>78</v>
      </c>
      <c r="E187" s="171" t="s">
        <v>159</v>
      </c>
      <c r="F187" s="171" t="s">
        <v>429</v>
      </c>
      <c r="G187" s="158"/>
      <c r="H187" s="158"/>
      <c r="I187" s="161"/>
      <c r="J187" s="172">
        <f>BK187</f>
        <v>0</v>
      </c>
      <c r="K187" s="158"/>
      <c r="L187" s="163"/>
      <c r="M187" s="164"/>
      <c r="N187" s="165"/>
      <c r="O187" s="165"/>
      <c r="P187" s="166">
        <f>SUM(P188:P232)</f>
        <v>0</v>
      </c>
      <c r="Q187" s="165"/>
      <c r="R187" s="166">
        <f>SUM(R188:R232)</f>
        <v>260.16104000000001</v>
      </c>
      <c r="S187" s="165"/>
      <c r="T187" s="167">
        <f>SUM(T188:T232)</f>
        <v>0</v>
      </c>
      <c r="AR187" s="168" t="s">
        <v>87</v>
      </c>
      <c r="AT187" s="169" t="s">
        <v>78</v>
      </c>
      <c r="AU187" s="169" t="s">
        <v>89</v>
      </c>
      <c r="AY187" s="168" t="s">
        <v>124</v>
      </c>
      <c r="BK187" s="170">
        <f>SUM(BK188:BK232)</f>
        <v>0</v>
      </c>
    </row>
    <row r="188" spans="1:65" s="2" customFormat="1" ht="16.5" customHeight="1">
      <c r="A188" s="34"/>
      <c r="B188" s="35"/>
      <c r="C188" s="173" t="s">
        <v>361</v>
      </c>
      <c r="D188" s="173" t="s">
        <v>128</v>
      </c>
      <c r="E188" s="174" t="s">
        <v>431</v>
      </c>
      <c r="F188" s="175" t="s">
        <v>432</v>
      </c>
      <c r="G188" s="176" t="s">
        <v>142</v>
      </c>
      <c r="H188" s="177">
        <v>2173</v>
      </c>
      <c r="I188" s="178"/>
      <c r="J188" s="179">
        <f>ROUND(I188*H188,2)</f>
        <v>0</v>
      </c>
      <c r="K188" s="175" t="s">
        <v>132</v>
      </c>
      <c r="L188" s="39"/>
      <c r="M188" s="180" t="s">
        <v>21</v>
      </c>
      <c r="N188" s="181" t="s">
        <v>50</v>
      </c>
      <c r="O188" s="64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4" t="s">
        <v>133</v>
      </c>
      <c r="AT188" s="184" t="s">
        <v>128</v>
      </c>
      <c r="AU188" s="184" t="s">
        <v>134</v>
      </c>
      <c r="AY188" s="17" t="s">
        <v>124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7" t="s">
        <v>87</v>
      </c>
      <c r="BK188" s="185">
        <f>ROUND(I188*H188,2)</f>
        <v>0</v>
      </c>
      <c r="BL188" s="17" t="s">
        <v>133</v>
      </c>
      <c r="BM188" s="184" t="s">
        <v>899</v>
      </c>
    </row>
    <row r="189" spans="1:65" s="2" customFormat="1" ht="11.25">
      <c r="A189" s="34"/>
      <c r="B189" s="35"/>
      <c r="C189" s="36"/>
      <c r="D189" s="186" t="s">
        <v>136</v>
      </c>
      <c r="E189" s="36"/>
      <c r="F189" s="187" t="s">
        <v>434</v>
      </c>
      <c r="G189" s="36"/>
      <c r="H189" s="36"/>
      <c r="I189" s="188"/>
      <c r="J189" s="36"/>
      <c r="K189" s="36"/>
      <c r="L189" s="39"/>
      <c r="M189" s="189"/>
      <c r="N189" s="190"/>
      <c r="O189" s="64"/>
      <c r="P189" s="64"/>
      <c r="Q189" s="64"/>
      <c r="R189" s="64"/>
      <c r="S189" s="64"/>
      <c r="T189" s="65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136</v>
      </c>
      <c r="AU189" s="17" t="s">
        <v>134</v>
      </c>
    </row>
    <row r="190" spans="1:65" s="2" customFormat="1" ht="11.25">
      <c r="A190" s="34"/>
      <c r="B190" s="35"/>
      <c r="C190" s="36"/>
      <c r="D190" s="191" t="s">
        <v>138</v>
      </c>
      <c r="E190" s="36"/>
      <c r="F190" s="192" t="s">
        <v>435</v>
      </c>
      <c r="G190" s="36"/>
      <c r="H190" s="36"/>
      <c r="I190" s="188"/>
      <c r="J190" s="36"/>
      <c r="K190" s="36"/>
      <c r="L190" s="39"/>
      <c r="M190" s="189"/>
      <c r="N190" s="190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138</v>
      </c>
      <c r="AU190" s="17" t="s">
        <v>134</v>
      </c>
    </row>
    <row r="191" spans="1:65" s="13" customFormat="1" ht="11.25">
      <c r="B191" s="193"/>
      <c r="C191" s="194"/>
      <c r="D191" s="186" t="s">
        <v>146</v>
      </c>
      <c r="E191" s="195" t="s">
        <v>21</v>
      </c>
      <c r="F191" s="196" t="s">
        <v>886</v>
      </c>
      <c r="G191" s="194"/>
      <c r="H191" s="197">
        <v>2173</v>
      </c>
      <c r="I191" s="198"/>
      <c r="J191" s="194"/>
      <c r="K191" s="194"/>
      <c r="L191" s="199"/>
      <c r="M191" s="200"/>
      <c r="N191" s="201"/>
      <c r="O191" s="201"/>
      <c r="P191" s="201"/>
      <c r="Q191" s="201"/>
      <c r="R191" s="201"/>
      <c r="S191" s="201"/>
      <c r="T191" s="202"/>
      <c r="AT191" s="203" t="s">
        <v>146</v>
      </c>
      <c r="AU191" s="203" t="s">
        <v>134</v>
      </c>
      <c r="AV191" s="13" t="s">
        <v>89</v>
      </c>
      <c r="AW191" s="13" t="s">
        <v>38</v>
      </c>
      <c r="AX191" s="13" t="s">
        <v>87</v>
      </c>
      <c r="AY191" s="203" t="s">
        <v>124</v>
      </c>
    </row>
    <row r="192" spans="1:65" s="2" customFormat="1" ht="16.5" customHeight="1">
      <c r="A192" s="34"/>
      <c r="B192" s="35"/>
      <c r="C192" s="173" t="s">
        <v>367</v>
      </c>
      <c r="D192" s="173" t="s">
        <v>128</v>
      </c>
      <c r="E192" s="174" t="s">
        <v>444</v>
      </c>
      <c r="F192" s="175" t="s">
        <v>445</v>
      </c>
      <c r="G192" s="176" t="s">
        <v>142</v>
      </c>
      <c r="H192" s="177">
        <v>2111</v>
      </c>
      <c r="I192" s="178"/>
      <c r="J192" s="179">
        <f>ROUND(I192*H192,2)</f>
        <v>0</v>
      </c>
      <c r="K192" s="175" t="s">
        <v>132</v>
      </c>
      <c r="L192" s="39"/>
      <c r="M192" s="180" t="s">
        <v>21</v>
      </c>
      <c r="N192" s="181" t="s">
        <v>50</v>
      </c>
      <c r="O192" s="64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4" t="s">
        <v>133</v>
      </c>
      <c r="AT192" s="184" t="s">
        <v>128</v>
      </c>
      <c r="AU192" s="184" t="s">
        <v>134</v>
      </c>
      <c r="AY192" s="17" t="s">
        <v>124</v>
      </c>
      <c r="BE192" s="185">
        <f>IF(N192="základní",J192,0)</f>
        <v>0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7" t="s">
        <v>87</v>
      </c>
      <c r="BK192" s="185">
        <f>ROUND(I192*H192,2)</f>
        <v>0</v>
      </c>
      <c r="BL192" s="17" t="s">
        <v>133</v>
      </c>
      <c r="BM192" s="184" t="s">
        <v>900</v>
      </c>
    </row>
    <row r="193" spans="1:65" s="2" customFormat="1" ht="11.25">
      <c r="A193" s="34"/>
      <c r="B193" s="35"/>
      <c r="C193" s="36"/>
      <c r="D193" s="186" t="s">
        <v>136</v>
      </c>
      <c r="E193" s="36"/>
      <c r="F193" s="187" t="s">
        <v>447</v>
      </c>
      <c r="G193" s="36"/>
      <c r="H193" s="36"/>
      <c r="I193" s="188"/>
      <c r="J193" s="36"/>
      <c r="K193" s="36"/>
      <c r="L193" s="39"/>
      <c r="M193" s="189"/>
      <c r="N193" s="190"/>
      <c r="O193" s="64"/>
      <c r="P193" s="64"/>
      <c r="Q193" s="64"/>
      <c r="R193" s="64"/>
      <c r="S193" s="64"/>
      <c r="T193" s="65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136</v>
      </c>
      <c r="AU193" s="17" t="s">
        <v>134</v>
      </c>
    </row>
    <row r="194" spans="1:65" s="2" customFormat="1" ht="11.25">
      <c r="A194" s="34"/>
      <c r="B194" s="35"/>
      <c r="C194" s="36"/>
      <c r="D194" s="191" t="s">
        <v>138</v>
      </c>
      <c r="E194" s="36"/>
      <c r="F194" s="192" t="s">
        <v>448</v>
      </c>
      <c r="G194" s="36"/>
      <c r="H194" s="36"/>
      <c r="I194" s="188"/>
      <c r="J194" s="36"/>
      <c r="K194" s="36"/>
      <c r="L194" s="39"/>
      <c r="M194" s="189"/>
      <c r="N194" s="190"/>
      <c r="O194" s="64"/>
      <c r="P194" s="64"/>
      <c r="Q194" s="64"/>
      <c r="R194" s="64"/>
      <c r="S194" s="64"/>
      <c r="T194" s="65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138</v>
      </c>
      <c r="AU194" s="17" t="s">
        <v>134</v>
      </c>
    </row>
    <row r="195" spans="1:65" s="13" customFormat="1" ht="11.25">
      <c r="B195" s="193"/>
      <c r="C195" s="194"/>
      <c r="D195" s="186" t="s">
        <v>146</v>
      </c>
      <c r="E195" s="195" t="s">
        <v>21</v>
      </c>
      <c r="F195" s="196" t="s">
        <v>901</v>
      </c>
      <c r="G195" s="194"/>
      <c r="H195" s="197">
        <v>2111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146</v>
      </c>
      <c r="AU195" s="203" t="s">
        <v>134</v>
      </c>
      <c r="AV195" s="13" t="s">
        <v>89</v>
      </c>
      <c r="AW195" s="13" t="s">
        <v>38</v>
      </c>
      <c r="AX195" s="13" t="s">
        <v>87</v>
      </c>
      <c r="AY195" s="203" t="s">
        <v>124</v>
      </c>
    </row>
    <row r="196" spans="1:65" s="2" customFormat="1" ht="16.5" customHeight="1">
      <c r="A196" s="34"/>
      <c r="B196" s="35"/>
      <c r="C196" s="173" t="s">
        <v>373</v>
      </c>
      <c r="D196" s="173" t="s">
        <v>128</v>
      </c>
      <c r="E196" s="174" t="s">
        <v>450</v>
      </c>
      <c r="F196" s="175" t="s">
        <v>451</v>
      </c>
      <c r="G196" s="176" t="s">
        <v>142</v>
      </c>
      <c r="H196" s="177">
        <v>101</v>
      </c>
      <c r="I196" s="178"/>
      <c r="J196" s="179">
        <f>ROUND(I196*H196,2)</f>
        <v>0</v>
      </c>
      <c r="K196" s="175" t="s">
        <v>132</v>
      </c>
      <c r="L196" s="39"/>
      <c r="M196" s="180" t="s">
        <v>21</v>
      </c>
      <c r="N196" s="181" t="s">
        <v>50</v>
      </c>
      <c r="O196" s="64"/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4" t="s">
        <v>133</v>
      </c>
      <c r="AT196" s="184" t="s">
        <v>128</v>
      </c>
      <c r="AU196" s="184" t="s">
        <v>134</v>
      </c>
      <c r="AY196" s="17" t="s">
        <v>124</v>
      </c>
      <c r="BE196" s="185">
        <f>IF(N196="základní",J196,0)</f>
        <v>0</v>
      </c>
      <c r="BF196" s="185">
        <f>IF(N196="snížená",J196,0)</f>
        <v>0</v>
      </c>
      <c r="BG196" s="185">
        <f>IF(N196="zákl. přenesená",J196,0)</f>
        <v>0</v>
      </c>
      <c r="BH196" s="185">
        <f>IF(N196="sníž. přenesená",J196,0)</f>
        <v>0</v>
      </c>
      <c r="BI196" s="185">
        <f>IF(N196="nulová",J196,0)</f>
        <v>0</v>
      </c>
      <c r="BJ196" s="17" t="s">
        <v>87</v>
      </c>
      <c r="BK196" s="185">
        <f>ROUND(I196*H196,2)</f>
        <v>0</v>
      </c>
      <c r="BL196" s="17" t="s">
        <v>133</v>
      </c>
      <c r="BM196" s="184" t="s">
        <v>902</v>
      </c>
    </row>
    <row r="197" spans="1:65" s="2" customFormat="1" ht="11.25">
      <c r="A197" s="34"/>
      <c r="B197" s="35"/>
      <c r="C197" s="36"/>
      <c r="D197" s="186" t="s">
        <v>136</v>
      </c>
      <c r="E197" s="36"/>
      <c r="F197" s="187" t="s">
        <v>453</v>
      </c>
      <c r="G197" s="36"/>
      <c r="H197" s="36"/>
      <c r="I197" s="188"/>
      <c r="J197" s="36"/>
      <c r="K197" s="36"/>
      <c r="L197" s="39"/>
      <c r="M197" s="189"/>
      <c r="N197" s="190"/>
      <c r="O197" s="64"/>
      <c r="P197" s="64"/>
      <c r="Q197" s="64"/>
      <c r="R197" s="64"/>
      <c r="S197" s="64"/>
      <c r="T197" s="65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136</v>
      </c>
      <c r="AU197" s="17" t="s">
        <v>134</v>
      </c>
    </row>
    <row r="198" spans="1:65" s="2" customFormat="1" ht="11.25">
      <c r="A198" s="34"/>
      <c r="B198" s="35"/>
      <c r="C198" s="36"/>
      <c r="D198" s="191" t="s">
        <v>138</v>
      </c>
      <c r="E198" s="36"/>
      <c r="F198" s="192" t="s">
        <v>454</v>
      </c>
      <c r="G198" s="36"/>
      <c r="H198" s="36"/>
      <c r="I198" s="188"/>
      <c r="J198" s="36"/>
      <c r="K198" s="36"/>
      <c r="L198" s="39"/>
      <c r="M198" s="189"/>
      <c r="N198" s="190"/>
      <c r="O198" s="64"/>
      <c r="P198" s="64"/>
      <c r="Q198" s="64"/>
      <c r="R198" s="64"/>
      <c r="S198" s="64"/>
      <c r="T198" s="65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138</v>
      </c>
      <c r="AU198" s="17" t="s">
        <v>134</v>
      </c>
    </row>
    <row r="199" spans="1:65" s="2" customFormat="1" ht="16.5" customHeight="1">
      <c r="A199" s="34"/>
      <c r="B199" s="35"/>
      <c r="C199" s="173" t="s">
        <v>379</v>
      </c>
      <c r="D199" s="173" t="s">
        <v>128</v>
      </c>
      <c r="E199" s="174" t="s">
        <v>903</v>
      </c>
      <c r="F199" s="175" t="s">
        <v>904</v>
      </c>
      <c r="G199" s="176" t="s">
        <v>142</v>
      </c>
      <c r="H199" s="177">
        <v>62</v>
      </c>
      <c r="I199" s="178"/>
      <c r="J199" s="179">
        <f>ROUND(I199*H199,2)</f>
        <v>0</v>
      </c>
      <c r="K199" s="175" t="s">
        <v>132</v>
      </c>
      <c r="L199" s="39"/>
      <c r="M199" s="180" t="s">
        <v>21</v>
      </c>
      <c r="N199" s="181" t="s">
        <v>50</v>
      </c>
      <c r="O199" s="64"/>
      <c r="P199" s="182">
        <f>O199*H199</f>
        <v>0</v>
      </c>
      <c r="Q199" s="182">
        <v>8.4250000000000005E-2</v>
      </c>
      <c r="R199" s="182">
        <f>Q199*H199</f>
        <v>5.2235000000000005</v>
      </c>
      <c r="S199" s="182">
        <v>0</v>
      </c>
      <c r="T199" s="183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4" t="s">
        <v>133</v>
      </c>
      <c r="AT199" s="184" t="s">
        <v>128</v>
      </c>
      <c r="AU199" s="184" t="s">
        <v>134</v>
      </c>
      <c r="AY199" s="17" t="s">
        <v>124</v>
      </c>
      <c r="BE199" s="185">
        <f>IF(N199="základní",J199,0)</f>
        <v>0</v>
      </c>
      <c r="BF199" s="185">
        <f>IF(N199="snížená",J199,0)</f>
        <v>0</v>
      </c>
      <c r="BG199" s="185">
        <f>IF(N199="zákl. přenesená",J199,0)</f>
        <v>0</v>
      </c>
      <c r="BH199" s="185">
        <f>IF(N199="sníž. přenesená",J199,0)</f>
        <v>0</v>
      </c>
      <c r="BI199" s="185">
        <f>IF(N199="nulová",J199,0)</f>
        <v>0</v>
      </c>
      <c r="BJ199" s="17" t="s">
        <v>87</v>
      </c>
      <c r="BK199" s="185">
        <f>ROUND(I199*H199,2)</f>
        <v>0</v>
      </c>
      <c r="BL199" s="17" t="s">
        <v>133</v>
      </c>
      <c r="BM199" s="184" t="s">
        <v>905</v>
      </c>
    </row>
    <row r="200" spans="1:65" s="2" customFormat="1" ht="29.25">
      <c r="A200" s="34"/>
      <c r="B200" s="35"/>
      <c r="C200" s="36"/>
      <c r="D200" s="186" t="s">
        <v>136</v>
      </c>
      <c r="E200" s="36"/>
      <c r="F200" s="187" t="s">
        <v>906</v>
      </c>
      <c r="G200" s="36"/>
      <c r="H200" s="36"/>
      <c r="I200" s="188"/>
      <c r="J200" s="36"/>
      <c r="K200" s="36"/>
      <c r="L200" s="39"/>
      <c r="M200" s="189"/>
      <c r="N200" s="190"/>
      <c r="O200" s="64"/>
      <c r="P200" s="64"/>
      <c r="Q200" s="64"/>
      <c r="R200" s="64"/>
      <c r="S200" s="64"/>
      <c r="T200" s="65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136</v>
      </c>
      <c r="AU200" s="17" t="s">
        <v>134</v>
      </c>
    </row>
    <row r="201" spans="1:65" s="2" customFormat="1" ht="11.25">
      <c r="A201" s="34"/>
      <c r="B201" s="35"/>
      <c r="C201" s="36"/>
      <c r="D201" s="191" t="s">
        <v>138</v>
      </c>
      <c r="E201" s="36"/>
      <c r="F201" s="192" t="s">
        <v>907</v>
      </c>
      <c r="G201" s="36"/>
      <c r="H201" s="36"/>
      <c r="I201" s="188"/>
      <c r="J201" s="36"/>
      <c r="K201" s="36"/>
      <c r="L201" s="39"/>
      <c r="M201" s="189"/>
      <c r="N201" s="190"/>
      <c r="O201" s="64"/>
      <c r="P201" s="64"/>
      <c r="Q201" s="64"/>
      <c r="R201" s="64"/>
      <c r="S201" s="64"/>
      <c r="T201" s="65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138</v>
      </c>
      <c r="AU201" s="17" t="s">
        <v>134</v>
      </c>
    </row>
    <row r="202" spans="1:65" s="2" customFormat="1" ht="16.5" customHeight="1">
      <c r="A202" s="34"/>
      <c r="B202" s="35"/>
      <c r="C202" s="216" t="s">
        <v>386</v>
      </c>
      <c r="D202" s="216" t="s">
        <v>318</v>
      </c>
      <c r="E202" s="217" t="s">
        <v>908</v>
      </c>
      <c r="F202" s="218" t="s">
        <v>909</v>
      </c>
      <c r="G202" s="219" t="s">
        <v>142</v>
      </c>
      <c r="H202" s="220">
        <v>64</v>
      </c>
      <c r="I202" s="221"/>
      <c r="J202" s="222">
        <f>ROUND(I202*H202,2)</f>
        <v>0</v>
      </c>
      <c r="K202" s="218" t="s">
        <v>132</v>
      </c>
      <c r="L202" s="223"/>
      <c r="M202" s="224" t="s">
        <v>21</v>
      </c>
      <c r="N202" s="225" t="s">
        <v>50</v>
      </c>
      <c r="O202" s="64"/>
      <c r="P202" s="182">
        <f>O202*H202</f>
        <v>0</v>
      </c>
      <c r="Q202" s="182">
        <v>0.13100000000000001</v>
      </c>
      <c r="R202" s="182">
        <f>Q202*H202</f>
        <v>8.3840000000000003</v>
      </c>
      <c r="S202" s="182">
        <v>0</v>
      </c>
      <c r="T202" s="183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4" t="s">
        <v>178</v>
      </c>
      <c r="AT202" s="184" t="s">
        <v>318</v>
      </c>
      <c r="AU202" s="184" t="s">
        <v>134</v>
      </c>
      <c r="AY202" s="17" t="s">
        <v>124</v>
      </c>
      <c r="BE202" s="185">
        <f>IF(N202="základní",J202,0)</f>
        <v>0</v>
      </c>
      <c r="BF202" s="185">
        <f>IF(N202="snížená",J202,0)</f>
        <v>0</v>
      </c>
      <c r="BG202" s="185">
        <f>IF(N202="zákl. přenesená",J202,0)</f>
        <v>0</v>
      </c>
      <c r="BH202" s="185">
        <f>IF(N202="sníž. přenesená",J202,0)</f>
        <v>0</v>
      </c>
      <c r="BI202" s="185">
        <f>IF(N202="nulová",J202,0)</f>
        <v>0</v>
      </c>
      <c r="BJ202" s="17" t="s">
        <v>87</v>
      </c>
      <c r="BK202" s="185">
        <f>ROUND(I202*H202,2)</f>
        <v>0</v>
      </c>
      <c r="BL202" s="17" t="s">
        <v>133</v>
      </c>
      <c r="BM202" s="184" t="s">
        <v>910</v>
      </c>
    </row>
    <row r="203" spans="1:65" s="2" customFormat="1" ht="11.25">
      <c r="A203" s="34"/>
      <c r="B203" s="35"/>
      <c r="C203" s="36"/>
      <c r="D203" s="186" t="s">
        <v>136</v>
      </c>
      <c r="E203" s="36"/>
      <c r="F203" s="187" t="s">
        <v>909</v>
      </c>
      <c r="G203" s="36"/>
      <c r="H203" s="36"/>
      <c r="I203" s="188"/>
      <c r="J203" s="36"/>
      <c r="K203" s="36"/>
      <c r="L203" s="39"/>
      <c r="M203" s="189"/>
      <c r="N203" s="190"/>
      <c r="O203" s="64"/>
      <c r="P203" s="64"/>
      <c r="Q203" s="64"/>
      <c r="R203" s="64"/>
      <c r="S203" s="64"/>
      <c r="T203" s="65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136</v>
      </c>
      <c r="AU203" s="17" t="s">
        <v>134</v>
      </c>
    </row>
    <row r="204" spans="1:65" s="2" customFormat="1" ht="11.25">
      <c r="A204" s="34"/>
      <c r="B204" s="35"/>
      <c r="C204" s="36"/>
      <c r="D204" s="191" t="s">
        <v>138</v>
      </c>
      <c r="E204" s="36"/>
      <c r="F204" s="192" t="s">
        <v>911</v>
      </c>
      <c r="G204" s="36"/>
      <c r="H204" s="36"/>
      <c r="I204" s="188"/>
      <c r="J204" s="36"/>
      <c r="K204" s="36"/>
      <c r="L204" s="39"/>
      <c r="M204" s="189"/>
      <c r="N204" s="190"/>
      <c r="O204" s="64"/>
      <c r="P204" s="64"/>
      <c r="Q204" s="64"/>
      <c r="R204" s="64"/>
      <c r="S204" s="64"/>
      <c r="T204" s="65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138</v>
      </c>
      <c r="AU204" s="17" t="s">
        <v>134</v>
      </c>
    </row>
    <row r="205" spans="1:65" s="2" customFormat="1" ht="16.5" customHeight="1">
      <c r="A205" s="34"/>
      <c r="B205" s="35"/>
      <c r="C205" s="173" t="s">
        <v>393</v>
      </c>
      <c r="D205" s="173" t="s">
        <v>128</v>
      </c>
      <c r="E205" s="174" t="s">
        <v>912</v>
      </c>
      <c r="F205" s="175" t="s">
        <v>913</v>
      </c>
      <c r="G205" s="176" t="s">
        <v>142</v>
      </c>
      <c r="H205" s="177">
        <v>939</v>
      </c>
      <c r="I205" s="178"/>
      <c r="J205" s="179">
        <f>ROUND(I205*H205,2)</f>
        <v>0</v>
      </c>
      <c r="K205" s="175" t="s">
        <v>132</v>
      </c>
      <c r="L205" s="39"/>
      <c r="M205" s="180" t="s">
        <v>21</v>
      </c>
      <c r="N205" s="181" t="s">
        <v>50</v>
      </c>
      <c r="O205" s="64"/>
      <c r="P205" s="182">
        <f>O205*H205</f>
        <v>0</v>
      </c>
      <c r="Q205" s="182">
        <v>8.5650000000000004E-2</v>
      </c>
      <c r="R205" s="182">
        <f>Q205*H205</f>
        <v>80.425350000000009</v>
      </c>
      <c r="S205" s="182">
        <v>0</v>
      </c>
      <c r="T205" s="183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4" t="s">
        <v>133</v>
      </c>
      <c r="AT205" s="184" t="s">
        <v>128</v>
      </c>
      <c r="AU205" s="184" t="s">
        <v>134</v>
      </c>
      <c r="AY205" s="17" t="s">
        <v>124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7" t="s">
        <v>87</v>
      </c>
      <c r="BK205" s="185">
        <f>ROUND(I205*H205,2)</f>
        <v>0</v>
      </c>
      <c r="BL205" s="17" t="s">
        <v>133</v>
      </c>
      <c r="BM205" s="184" t="s">
        <v>914</v>
      </c>
    </row>
    <row r="206" spans="1:65" s="2" customFormat="1" ht="29.25">
      <c r="A206" s="34"/>
      <c r="B206" s="35"/>
      <c r="C206" s="36"/>
      <c r="D206" s="186" t="s">
        <v>136</v>
      </c>
      <c r="E206" s="36"/>
      <c r="F206" s="187" t="s">
        <v>915</v>
      </c>
      <c r="G206" s="36"/>
      <c r="H206" s="36"/>
      <c r="I206" s="188"/>
      <c r="J206" s="36"/>
      <c r="K206" s="36"/>
      <c r="L206" s="39"/>
      <c r="M206" s="189"/>
      <c r="N206" s="190"/>
      <c r="O206" s="64"/>
      <c r="P206" s="64"/>
      <c r="Q206" s="64"/>
      <c r="R206" s="64"/>
      <c r="S206" s="64"/>
      <c r="T206" s="65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136</v>
      </c>
      <c r="AU206" s="17" t="s">
        <v>134</v>
      </c>
    </row>
    <row r="207" spans="1:65" s="2" customFormat="1" ht="11.25">
      <c r="A207" s="34"/>
      <c r="B207" s="35"/>
      <c r="C207" s="36"/>
      <c r="D207" s="191" t="s">
        <v>138</v>
      </c>
      <c r="E207" s="36"/>
      <c r="F207" s="192" t="s">
        <v>916</v>
      </c>
      <c r="G207" s="36"/>
      <c r="H207" s="36"/>
      <c r="I207" s="188"/>
      <c r="J207" s="36"/>
      <c r="K207" s="36"/>
      <c r="L207" s="39"/>
      <c r="M207" s="189"/>
      <c r="N207" s="190"/>
      <c r="O207" s="64"/>
      <c r="P207" s="64"/>
      <c r="Q207" s="64"/>
      <c r="R207" s="64"/>
      <c r="S207" s="64"/>
      <c r="T207" s="6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138</v>
      </c>
      <c r="AU207" s="17" t="s">
        <v>134</v>
      </c>
    </row>
    <row r="208" spans="1:65" s="2" customFormat="1" ht="19.5">
      <c r="A208" s="34"/>
      <c r="B208" s="35"/>
      <c r="C208" s="36"/>
      <c r="D208" s="186" t="s">
        <v>263</v>
      </c>
      <c r="E208" s="36"/>
      <c r="F208" s="204" t="s">
        <v>499</v>
      </c>
      <c r="G208" s="36"/>
      <c r="H208" s="36"/>
      <c r="I208" s="188"/>
      <c r="J208" s="36"/>
      <c r="K208" s="36"/>
      <c r="L208" s="39"/>
      <c r="M208" s="189"/>
      <c r="N208" s="190"/>
      <c r="O208" s="64"/>
      <c r="P208" s="64"/>
      <c r="Q208" s="64"/>
      <c r="R208" s="64"/>
      <c r="S208" s="64"/>
      <c r="T208" s="65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263</v>
      </c>
      <c r="AU208" s="17" t="s">
        <v>134</v>
      </c>
    </row>
    <row r="209" spans="1:65" s="13" customFormat="1" ht="11.25">
      <c r="B209" s="193"/>
      <c r="C209" s="194"/>
      <c r="D209" s="186" t="s">
        <v>146</v>
      </c>
      <c r="E209" s="195" t="s">
        <v>21</v>
      </c>
      <c r="F209" s="196" t="s">
        <v>917</v>
      </c>
      <c r="G209" s="194"/>
      <c r="H209" s="197">
        <v>939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146</v>
      </c>
      <c r="AU209" s="203" t="s">
        <v>134</v>
      </c>
      <c r="AV209" s="13" t="s">
        <v>89</v>
      </c>
      <c r="AW209" s="13" t="s">
        <v>38</v>
      </c>
      <c r="AX209" s="13" t="s">
        <v>87</v>
      </c>
      <c r="AY209" s="203" t="s">
        <v>124</v>
      </c>
    </row>
    <row r="210" spans="1:65" s="2" customFormat="1" ht="16.5" customHeight="1">
      <c r="A210" s="34"/>
      <c r="B210" s="35"/>
      <c r="C210" s="216" t="s">
        <v>398</v>
      </c>
      <c r="D210" s="216" t="s">
        <v>318</v>
      </c>
      <c r="E210" s="217" t="s">
        <v>918</v>
      </c>
      <c r="F210" s="218" t="s">
        <v>919</v>
      </c>
      <c r="G210" s="219" t="s">
        <v>142</v>
      </c>
      <c r="H210" s="220">
        <v>752</v>
      </c>
      <c r="I210" s="221"/>
      <c r="J210" s="222">
        <f>ROUND(I210*H210,2)</f>
        <v>0</v>
      </c>
      <c r="K210" s="218" t="s">
        <v>21</v>
      </c>
      <c r="L210" s="223"/>
      <c r="M210" s="224" t="s">
        <v>21</v>
      </c>
      <c r="N210" s="225" t="s">
        <v>50</v>
      </c>
      <c r="O210" s="64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4" t="s">
        <v>178</v>
      </c>
      <c r="AT210" s="184" t="s">
        <v>318</v>
      </c>
      <c r="AU210" s="184" t="s">
        <v>134</v>
      </c>
      <c r="AY210" s="17" t="s">
        <v>124</v>
      </c>
      <c r="BE210" s="185">
        <f>IF(N210="základní",J210,0)</f>
        <v>0</v>
      </c>
      <c r="BF210" s="185">
        <f>IF(N210="snížená",J210,0)</f>
        <v>0</v>
      </c>
      <c r="BG210" s="185">
        <f>IF(N210="zákl. přenesená",J210,0)</f>
        <v>0</v>
      </c>
      <c r="BH210" s="185">
        <f>IF(N210="sníž. přenesená",J210,0)</f>
        <v>0</v>
      </c>
      <c r="BI210" s="185">
        <f>IF(N210="nulová",J210,0)</f>
        <v>0</v>
      </c>
      <c r="BJ210" s="17" t="s">
        <v>87</v>
      </c>
      <c r="BK210" s="185">
        <f>ROUND(I210*H210,2)</f>
        <v>0</v>
      </c>
      <c r="BL210" s="17" t="s">
        <v>133</v>
      </c>
      <c r="BM210" s="184" t="s">
        <v>920</v>
      </c>
    </row>
    <row r="211" spans="1:65" s="2" customFormat="1" ht="11.25">
      <c r="A211" s="34"/>
      <c r="B211" s="35"/>
      <c r="C211" s="36"/>
      <c r="D211" s="186" t="s">
        <v>136</v>
      </c>
      <c r="E211" s="36"/>
      <c r="F211" s="187" t="s">
        <v>919</v>
      </c>
      <c r="G211" s="36"/>
      <c r="H211" s="36"/>
      <c r="I211" s="188"/>
      <c r="J211" s="36"/>
      <c r="K211" s="36"/>
      <c r="L211" s="39"/>
      <c r="M211" s="189"/>
      <c r="N211" s="190"/>
      <c r="O211" s="64"/>
      <c r="P211" s="64"/>
      <c r="Q211" s="64"/>
      <c r="R211" s="64"/>
      <c r="S211" s="64"/>
      <c r="T211" s="65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136</v>
      </c>
      <c r="AU211" s="17" t="s">
        <v>134</v>
      </c>
    </row>
    <row r="212" spans="1:65" s="2" customFormat="1" ht="29.25">
      <c r="A212" s="34"/>
      <c r="B212" s="35"/>
      <c r="C212" s="36"/>
      <c r="D212" s="186" t="s">
        <v>263</v>
      </c>
      <c r="E212" s="36"/>
      <c r="F212" s="204" t="s">
        <v>505</v>
      </c>
      <c r="G212" s="36"/>
      <c r="H212" s="36"/>
      <c r="I212" s="188"/>
      <c r="J212" s="36"/>
      <c r="K212" s="36"/>
      <c r="L212" s="39"/>
      <c r="M212" s="189"/>
      <c r="N212" s="190"/>
      <c r="O212" s="64"/>
      <c r="P212" s="64"/>
      <c r="Q212" s="64"/>
      <c r="R212" s="64"/>
      <c r="S212" s="64"/>
      <c r="T212" s="65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263</v>
      </c>
      <c r="AU212" s="17" t="s">
        <v>134</v>
      </c>
    </row>
    <row r="213" spans="1:65" s="2" customFormat="1" ht="16.5" customHeight="1">
      <c r="A213" s="34"/>
      <c r="B213" s="35"/>
      <c r="C213" s="216" t="s">
        <v>402</v>
      </c>
      <c r="D213" s="216" t="s">
        <v>318</v>
      </c>
      <c r="E213" s="217" t="s">
        <v>921</v>
      </c>
      <c r="F213" s="218" t="s">
        <v>922</v>
      </c>
      <c r="G213" s="219" t="s">
        <v>142</v>
      </c>
      <c r="H213" s="220">
        <v>97</v>
      </c>
      <c r="I213" s="221"/>
      <c r="J213" s="222">
        <f>ROUND(I213*H213,2)</f>
        <v>0</v>
      </c>
      <c r="K213" s="218" t="s">
        <v>132</v>
      </c>
      <c r="L213" s="223"/>
      <c r="M213" s="224" t="s">
        <v>21</v>
      </c>
      <c r="N213" s="225" t="s">
        <v>50</v>
      </c>
      <c r="O213" s="64"/>
      <c r="P213" s="182">
        <f>O213*H213</f>
        <v>0</v>
      </c>
      <c r="Q213" s="182">
        <v>0.17499999999999999</v>
      </c>
      <c r="R213" s="182">
        <f>Q213*H213</f>
        <v>16.974999999999998</v>
      </c>
      <c r="S213" s="182">
        <v>0</v>
      </c>
      <c r="T213" s="183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4" t="s">
        <v>178</v>
      </c>
      <c r="AT213" s="184" t="s">
        <v>318</v>
      </c>
      <c r="AU213" s="184" t="s">
        <v>134</v>
      </c>
      <c r="AY213" s="17" t="s">
        <v>124</v>
      </c>
      <c r="BE213" s="185">
        <f>IF(N213="základní",J213,0)</f>
        <v>0</v>
      </c>
      <c r="BF213" s="185">
        <f>IF(N213="snížená",J213,0)</f>
        <v>0</v>
      </c>
      <c r="BG213" s="185">
        <f>IF(N213="zákl. přenesená",J213,0)</f>
        <v>0</v>
      </c>
      <c r="BH213" s="185">
        <f>IF(N213="sníž. přenesená",J213,0)</f>
        <v>0</v>
      </c>
      <c r="BI213" s="185">
        <f>IF(N213="nulová",J213,0)</f>
        <v>0</v>
      </c>
      <c r="BJ213" s="17" t="s">
        <v>87</v>
      </c>
      <c r="BK213" s="185">
        <f>ROUND(I213*H213,2)</f>
        <v>0</v>
      </c>
      <c r="BL213" s="17" t="s">
        <v>133</v>
      </c>
      <c r="BM213" s="184" t="s">
        <v>923</v>
      </c>
    </row>
    <row r="214" spans="1:65" s="2" customFormat="1" ht="11.25">
      <c r="A214" s="34"/>
      <c r="B214" s="35"/>
      <c r="C214" s="36"/>
      <c r="D214" s="186" t="s">
        <v>136</v>
      </c>
      <c r="E214" s="36"/>
      <c r="F214" s="187" t="s">
        <v>922</v>
      </c>
      <c r="G214" s="36"/>
      <c r="H214" s="36"/>
      <c r="I214" s="188"/>
      <c r="J214" s="36"/>
      <c r="K214" s="36"/>
      <c r="L214" s="39"/>
      <c r="M214" s="189"/>
      <c r="N214" s="190"/>
      <c r="O214" s="64"/>
      <c r="P214" s="64"/>
      <c r="Q214" s="64"/>
      <c r="R214" s="64"/>
      <c r="S214" s="64"/>
      <c r="T214" s="65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136</v>
      </c>
      <c r="AU214" s="17" t="s">
        <v>134</v>
      </c>
    </row>
    <row r="215" spans="1:65" s="2" customFormat="1" ht="11.25">
      <c r="A215" s="34"/>
      <c r="B215" s="35"/>
      <c r="C215" s="36"/>
      <c r="D215" s="191" t="s">
        <v>138</v>
      </c>
      <c r="E215" s="36"/>
      <c r="F215" s="192" t="s">
        <v>924</v>
      </c>
      <c r="G215" s="36"/>
      <c r="H215" s="36"/>
      <c r="I215" s="188"/>
      <c r="J215" s="36"/>
      <c r="K215" s="36"/>
      <c r="L215" s="39"/>
      <c r="M215" s="189"/>
      <c r="N215" s="190"/>
      <c r="O215" s="64"/>
      <c r="P215" s="64"/>
      <c r="Q215" s="64"/>
      <c r="R215" s="64"/>
      <c r="S215" s="64"/>
      <c r="T215" s="65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138</v>
      </c>
      <c r="AU215" s="17" t="s">
        <v>134</v>
      </c>
    </row>
    <row r="216" spans="1:65" s="2" customFormat="1" ht="16.5" customHeight="1">
      <c r="A216" s="34"/>
      <c r="B216" s="35"/>
      <c r="C216" s="216" t="s">
        <v>405</v>
      </c>
      <c r="D216" s="216" t="s">
        <v>318</v>
      </c>
      <c r="E216" s="217" t="s">
        <v>489</v>
      </c>
      <c r="F216" s="218" t="s">
        <v>490</v>
      </c>
      <c r="G216" s="219" t="s">
        <v>142</v>
      </c>
      <c r="H216" s="220">
        <v>103</v>
      </c>
      <c r="I216" s="221"/>
      <c r="J216" s="222">
        <f>ROUND(I216*H216,2)</f>
        <v>0</v>
      </c>
      <c r="K216" s="218" t="s">
        <v>132</v>
      </c>
      <c r="L216" s="223"/>
      <c r="M216" s="224" t="s">
        <v>21</v>
      </c>
      <c r="N216" s="225" t="s">
        <v>50</v>
      </c>
      <c r="O216" s="64"/>
      <c r="P216" s="182">
        <f>O216*H216</f>
        <v>0</v>
      </c>
      <c r="Q216" s="182">
        <v>0.15</v>
      </c>
      <c r="R216" s="182">
        <f>Q216*H216</f>
        <v>15.45</v>
      </c>
      <c r="S216" s="182">
        <v>0</v>
      </c>
      <c r="T216" s="183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4" t="s">
        <v>178</v>
      </c>
      <c r="AT216" s="184" t="s">
        <v>318</v>
      </c>
      <c r="AU216" s="184" t="s">
        <v>134</v>
      </c>
      <c r="AY216" s="17" t="s">
        <v>124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7" t="s">
        <v>87</v>
      </c>
      <c r="BK216" s="185">
        <f>ROUND(I216*H216,2)</f>
        <v>0</v>
      </c>
      <c r="BL216" s="17" t="s">
        <v>133</v>
      </c>
      <c r="BM216" s="184" t="s">
        <v>925</v>
      </c>
    </row>
    <row r="217" spans="1:65" s="2" customFormat="1" ht="11.25">
      <c r="A217" s="34"/>
      <c r="B217" s="35"/>
      <c r="C217" s="36"/>
      <c r="D217" s="186" t="s">
        <v>136</v>
      </c>
      <c r="E217" s="36"/>
      <c r="F217" s="187" t="s">
        <v>490</v>
      </c>
      <c r="G217" s="36"/>
      <c r="H217" s="36"/>
      <c r="I217" s="188"/>
      <c r="J217" s="36"/>
      <c r="K217" s="36"/>
      <c r="L217" s="39"/>
      <c r="M217" s="189"/>
      <c r="N217" s="190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136</v>
      </c>
      <c r="AU217" s="17" t="s">
        <v>134</v>
      </c>
    </row>
    <row r="218" spans="1:65" s="2" customFormat="1" ht="11.25">
      <c r="A218" s="34"/>
      <c r="B218" s="35"/>
      <c r="C218" s="36"/>
      <c r="D218" s="191" t="s">
        <v>138</v>
      </c>
      <c r="E218" s="36"/>
      <c r="F218" s="192" t="s">
        <v>492</v>
      </c>
      <c r="G218" s="36"/>
      <c r="H218" s="36"/>
      <c r="I218" s="188"/>
      <c r="J218" s="36"/>
      <c r="K218" s="36"/>
      <c r="L218" s="39"/>
      <c r="M218" s="189"/>
      <c r="N218" s="190"/>
      <c r="O218" s="64"/>
      <c r="P218" s="64"/>
      <c r="Q218" s="64"/>
      <c r="R218" s="64"/>
      <c r="S218" s="64"/>
      <c r="T218" s="65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138</v>
      </c>
      <c r="AU218" s="17" t="s">
        <v>134</v>
      </c>
    </row>
    <row r="219" spans="1:65" s="2" customFormat="1" ht="16.5" customHeight="1">
      <c r="A219" s="34"/>
      <c r="B219" s="35"/>
      <c r="C219" s="173" t="s">
        <v>409</v>
      </c>
      <c r="D219" s="173" t="s">
        <v>128</v>
      </c>
      <c r="E219" s="174" t="s">
        <v>494</v>
      </c>
      <c r="F219" s="175" t="s">
        <v>495</v>
      </c>
      <c r="G219" s="176" t="s">
        <v>142</v>
      </c>
      <c r="H219" s="177">
        <v>1273</v>
      </c>
      <c r="I219" s="178"/>
      <c r="J219" s="179">
        <f>ROUND(I219*H219,2)</f>
        <v>0</v>
      </c>
      <c r="K219" s="175" t="s">
        <v>132</v>
      </c>
      <c r="L219" s="39"/>
      <c r="M219" s="180" t="s">
        <v>21</v>
      </c>
      <c r="N219" s="181" t="s">
        <v>50</v>
      </c>
      <c r="O219" s="64"/>
      <c r="P219" s="182">
        <f>O219*H219</f>
        <v>0</v>
      </c>
      <c r="Q219" s="182">
        <v>0.10503</v>
      </c>
      <c r="R219" s="182">
        <f>Q219*H219</f>
        <v>133.70319000000001</v>
      </c>
      <c r="S219" s="182">
        <v>0</v>
      </c>
      <c r="T219" s="183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4" t="s">
        <v>133</v>
      </c>
      <c r="AT219" s="184" t="s">
        <v>128</v>
      </c>
      <c r="AU219" s="184" t="s">
        <v>134</v>
      </c>
      <c r="AY219" s="17" t="s">
        <v>124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7" t="s">
        <v>87</v>
      </c>
      <c r="BK219" s="185">
        <f>ROUND(I219*H219,2)</f>
        <v>0</v>
      </c>
      <c r="BL219" s="17" t="s">
        <v>133</v>
      </c>
      <c r="BM219" s="184" t="s">
        <v>926</v>
      </c>
    </row>
    <row r="220" spans="1:65" s="2" customFormat="1" ht="29.25">
      <c r="A220" s="34"/>
      <c r="B220" s="35"/>
      <c r="C220" s="36"/>
      <c r="D220" s="186" t="s">
        <v>136</v>
      </c>
      <c r="E220" s="36"/>
      <c r="F220" s="187" t="s">
        <v>497</v>
      </c>
      <c r="G220" s="36"/>
      <c r="H220" s="36"/>
      <c r="I220" s="188"/>
      <c r="J220" s="36"/>
      <c r="K220" s="36"/>
      <c r="L220" s="39"/>
      <c r="M220" s="189"/>
      <c r="N220" s="190"/>
      <c r="O220" s="64"/>
      <c r="P220" s="64"/>
      <c r="Q220" s="64"/>
      <c r="R220" s="64"/>
      <c r="S220" s="64"/>
      <c r="T220" s="65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136</v>
      </c>
      <c r="AU220" s="17" t="s">
        <v>134</v>
      </c>
    </row>
    <row r="221" spans="1:65" s="2" customFormat="1" ht="11.25">
      <c r="A221" s="34"/>
      <c r="B221" s="35"/>
      <c r="C221" s="36"/>
      <c r="D221" s="191" t="s">
        <v>138</v>
      </c>
      <c r="E221" s="36"/>
      <c r="F221" s="192" t="s">
        <v>498</v>
      </c>
      <c r="G221" s="36"/>
      <c r="H221" s="36"/>
      <c r="I221" s="188"/>
      <c r="J221" s="36"/>
      <c r="K221" s="36"/>
      <c r="L221" s="39"/>
      <c r="M221" s="189"/>
      <c r="N221" s="190"/>
      <c r="O221" s="64"/>
      <c r="P221" s="64"/>
      <c r="Q221" s="64"/>
      <c r="R221" s="64"/>
      <c r="S221" s="64"/>
      <c r="T221" s="65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138</v>
      </c>
      <c r="AU221" s="17" t="s">
        <v>134</v>
      </c>
    </row>
    <row r="222" spans="1:65" s="2" customFormat="1" ht="19.5">
      <c r="A222" s="34"/>
      <c r="B222" s="35"/>
      <c r="C222" s="36"/>
      <c r="D222" s="186" t="s">
        <v>263</v>
      </c>
      <c r="E222" s="36"/>
      <c r="F222" s="204" t="s">
        <v>499</v>
      </c>
      <c r="G222" s="36"/>
      <c r="H222" s="36"/>
      <c r="I222" s="188"/>
      <c r="J222" s="36"/>
      <c r="K222" s="36"/>
      <c r="L222" s="39"/>
      <c r="M222" s="189"/>
      <c r="N222" s="190"/>
      <c r="O222" s="64"/>
      <c r="P222" s="64"/>
      <c r="Q222" s="64"/>
      <c r="R222" s="64"/>
      <c r="S222" s="64"/>
      <c r="T222" s="65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263</v>
      </c>
      <c r="AU222" s="17" t="s">
        <v>134</v>
      </c>
    </row>
    <row r="223" spans="1:65" s="13" customFormat="1" ht="11.25">
      <c r="B223" s="193"/>
      <c r="C223" s="194"/>
      <c r="D223" s="186" t="s">
        <v>146</v>
      </c>
      <c r="E223" s="195" t="s">
        <v>21</v>
      </c>
      <c r="F223" s="196" t="s">
        <v>927</v>
      </c>
      <c r="G223" s="194"/>
      <c r="H223" s="197">
        <v>1273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146</v>
      </c>
      <c r="AU223" s="203" t="s">
        <v>134</v>
      </c>
      <c r="AV223" s="13" t="s">
        <v>89</v>
      </c>
      <c r="AW223" s="13" t="s">
        <v>38</v>
      </c>
      <c r="AX223" s="13" t="s">
        <v>87</v>
      </c>
      <c r="AY223" s="203" t="s">
        <v>124</v>
      </c>
    </row>
    <row r="224" spans="1:65" s="2" customFormat="1" ht="16.5" customHeight="1">
      <c r="A224" s="34"/>
      <c r="B224" s="35"/>
      <c r="C224" s="216" t="s">
        <v>417</v>
      </c>
      <c r="D224" s="216" t="s">
        <v>318</v>
      </c>
      <c r="E224" s="217" t="s">
        <v>928</v>
      </c>
      <c r="F224" s="218" t="s">
        <v>503</v>
      </c>
      <c r="G224" s="219" t="s">
        <v>142</v>
      </c>
      <c r="H224" s="220">
        <v>1286</v>
      </c>
      <c r="I224" s="221"/>
      <c r="J224" s="222">
        <f>ROUND(I224*H224,2)</f>
        <v>0</v>
      </c>
      <c r="K224" s="218" t="s">
        <v>21</v>
      </c>
      <c r="L224" s="223"/>
      <c r="M224" s="224" t="s">
        <v>21</v>
      </c>
      <c r="N224" s="225" t="s">
        <v>50</v>
      </c>
      <c r="O224" s="64"/>
      <c r="P224" s="182">
        <f>O224*H224</f>
        <v>0</v>
      </c>
      <c r="Q224" s="182">
        <v>0</v>
      </c>
      <c r="R224" s="182">
        <f>Q224*H224</f>
        <v>0</v>
      </c>
      <c r="S224" s="182">
        <v>0</v>
      </c>
      <c r="T224" s="183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4" t="s">
        <v>178</v>
      </c>
      <c r="AT224" s="184" t="s">
        <v>318</v>
      </c>
      <c r="AU224" s="184" t="s">
        <v>134</v>
      </c>
      <c r="AY224" s="17" t="s">
        <v>124</v>
      </c>
      <c r="BE224" s="185">
        <f>IF(N224="základní",J224,0)</f>
        <v>0</v>
      </c>
      <c r="BF224" s="185">
        <f>IF(N224="snížená",J224,0)</f>
        <v>0</v>
      </c>
      <c r="BG224" s="185">
        <f>IF(N224="zákl. přenesená",J224,0)</f>
        <v>0</v>
      </c>
      <c r="BH224" s="185">
        <f>IF(N224="sníž. přenesená",J224,0)</f>
        <v>0</v>
      </c>
      <c r="BI224" s="185">
        <f>IF(N224="nulová",J224,0)</f>
        <v>0</v>
      </c>
      <c r="BJ224" s="17" t="s">
        <v>87</v>
      </c>
      <c r="BK224" s="185">
        <f>ROUND(I224*H224,2)</f>
        <v>0</v>
      </c>
      <c r="BL224" s="17" t="s">
        <v>133</v>
      </c>
      <c r="BM224" s="184" t="s">
        <v>929</v>
      </c>
    </row>
    <row r="225" spans="1:65" s="2" customFormat="1" ht="11.25">
      <c r="A225" s="34"/>
      <c r="B225" s="35"/>
      <c r="C225" s="36"/>
      <c r="D225" s="186" t="s">
        <v>136</v>
      </c>
      <c r="E225" s="36"/>
      <c r="F225" s="187" t="s">
        <v>503</v>
      </c>
      <c r="G225" s="36"/>
      <c r="H225" s="36"/>
      <c r="I225" s="188"/>
      <c r="J225" s="36"/>
      <c r="K225" s="36"/>
      <c r="L225" s="39"/>
      <c r="M225" s="189"/>
      <c r="N225" s="190"/>
      <c r="O225" s="64"/>
      <c r="P225" s="64"/>
      <c r="Q225" s="64"/>
      <c r="R225" s="64"/>
      <c r="S225" s="64"/>
      <c r="T225" s="65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136</v>
      </c>
      <c r="AU225" s="17" t="s">
        <v>134</v>
      </c>
    </row>
    <row r="226" spans="1:65" s="2" customFormat="1" ht="29.25">
      <c r="A226" s="34"/>
      <c r="B226" s="35"/>
      <c r="C226" s="36"/>
      <c r="D226" s="186" t="s">
        <v>263</v>
      </c>
      <c r="E226" s="36"/>
      <c r="F226" s="204" t="s">
        <v>505</v>
      </c>
      <c r="G226" s="36"/>
      <c r="H226" s="36"/>
      <c r="I226" s="188"/>
      <c r="J226" s="36"/>
      <c r="K226" s="36"/>
      <c r="L226" s="39"/>
      <c r="M226" s="189"/>
      <c r="N226" s="190"/>
      <c r="O226" s="64"/>
      <c r="P226" s="64"/>
      <c r="Q226" s="64"/>
      <c r="R226" s="64"/>
      <c r="S226" s="64"/>
      <c r="T226" s="65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263</v>
      </c>
      <c r="AU226" s="17" t="s">
        <v>134</v>
      </c>
    </row>
    <row r="227" spans="1:65" s="2" customFormat="1" ht="16.5" customHeight="1">
      <c r="A227" s="34"/>
      <c r="B227" s="35"/>
      <c r="C227" s="173" t="s">
        <v>423</v>
      </c>
      <c r="D227" s="173" t="s">
        <v>128</v>
      </c>
      <c r="E227" s="174" t="s">
        <v>380</v>
      </c>
      <c r="F227" s="175" t="s">
        <v>381</v>
      </c>
      <c r="G227" s="176" t="s">
        <v>142</v>
      </c>
      <c r="H227" s="177">
        <v>2173</v>
      </c>
      <c r="I227" s="178"/>
      <c r="J227" s="179">
        <f>ROUND(I227*H227,2)</f>
        <v>0</v>
      </c>
      <c r="K227" s="175" t="s">
        <v>132</v>
      </c>
      <c r="L227" s="39"/>
      <c r="M227" s="180" t="s">
        <v>21</v>
      </c>
      <c r="N227" s="181" t="s">
        <v>50</v>
      </c>
      <c r="O227" s="64"/>
      <c r="P227" s="182">
        <f>O227*H227</f>
        <v>0</v>
      </c>
      <c r="Q227" s="182">
        <v>0</v>
      </c>
      <c r="R227" s="182">
        <f>Q227*H227</f>
        <v>0</v>
      </c>
      <c r="S227" s="182">
        <v>0</v>
      </c>
      <c r="T227" s="183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4" t="s">
        <v>133</v>
      </c>
      <c r="AT227" s="184" t="s">
        <v>128</v>
      </c>
      <c r="AU227" s="184" t="s">
        <v>134</v>
      </c>
      <c r="AY227" s="17" t="s">
        <v>124</v>
      </c>
      <c r="BE227" s="185">
        <f>IF(N227="základní",J227,0)</f>
        <v>0</v>
      </c>
      <c r="BF227" s="185">
        <f>IF(N227="snížená",J227,0)</f>
        <v>0</v>
      </c>
      <c r="BG227" s="185">
        <f>IF(N227="zákl. přenesená",J227,0)</f>
        <v>0</v>
      </c>
      <c r="BH227" s="185">
        <f>IF(N227="sníž. přenesená",J227,0)</f>
        <v>0</v>
      </c>
      <c r="BI227" s="185">
        <f>IF(N227="nulová",J227,0)</f>
        <v>0</v>
      </c>
      <c r="BJ227" s="17" t="s">
        <v>87</v>
      </c>
      <c r="BK227" s="185">
        <f>ROUND(I227*H227,2)</f>
        <v>0</v>
      </c>
      <c r="BL227" s="17" t="s">
        <v>133</v>
      </c>
      <c r="BM227" s="184" t="s">
        <v>930</v>
      </c>
    </row>
    <row r="228" spans="1:65" s="2" customFormat="1" ht="11.25">
      <c r="A228" s="34"/>
      <c r="B228" s="35"/>
      <c r="C228" s="36"/>
      <c r="D228" s="186" t="s">
        <v>136</v>
      </c>
      <c r="E228" s="36"/>
      <c r="F228" s="187" t="s">
        <v>383</v>
      </c>
      <c r="G228" s="36"/>
      <c r="H228" s="36"/>
      <c r="I228" s="188"/>
      <c r="J228" s="36"/>
      <c r="K228" s="36"/>
      <c r="L228" s="39"/>
      <c r="M228" s="189"/>
      <c r="N228" s="190"/>
      <c r="O228" s="64"/>
      <c r="P228" s="64"/>
      <c r="Q228" s="64"/>
      <c r="R228" s="64"/>
      <c r="S228" s="64"/>
      <c r="T228" s="65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136</v>
      </c>
      <c r="AU228" s="17" t="s">
        <v>134</v>
      </c>
    </row>
    <row r="229" spans="1:65" s="2" customFormat="1" ht="11.25">
      <c r="A229" s="34"/>
      <c r="B229" s="35"/>
      <c r="C229" s="36"/>
      <c r="D229" s="191" t="s">
        <v>138</v>
      </c>
      <c r="E229" s="36"/>
      <c r="F229" s="192" t="s">
        <v>384</v>
      </c>
      <c r="G229" s="36"/>
      <c r="H229" s="36"/>
      <c r="I229" s="188"/>
      <c r="J229" s="36"/>
      <c r="K229" s="36"/>
      <c r="L229" s="39"/>
      <c r="M229" s="189"/>
      <c r="N229" s="190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138</v>
      </c>
      <c r="AU229" s="17" t="s">
        <v>134</v>
      </c>
    </row>
    <row r="230" spans="1:65" s="2" customFormat="1" ht="16.5" customHeight="1">
      <c r="A230" s="34"/>
      <c r="B230" s="35"/>
      <c r="C230" s="173" t="s">
        <v>427</v>
      </c>
      <c r="D230" s="173" t="s">
        <v>128</v>
      </c>
      <c r="E230" s="174" t="s">
        <v>387</v>
      </c>
      <c r="F230" s="175" t="s">
        <v>388</v>
      </c>
      <c r="G230" s="176" t="s">
        <v>193</v>
      </c>
      <c r="H230" s="177">
        <v>4</v>
      </c>
      <c r="I230" s="178"/>
      <c r="J230" s="179">
        <f>ROUND(I230*H230,2)</f>
        <v>0</v>
      </c>
      <c r="K230" s="175" t="s">
        <v>132</v>
      </c>
      <c r="L230" s="39"/>
      <c r="M230" s="180" t="s">
        <v>21</v>
      </c>
      <c r="N230" s="181" t="s">
        <v>50</v>
      </c>
      <c r="O230" s="64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4" t="s">
        <v>389</v>
      </c>
      <c r="AT230" s="184" t="s">
        <v>128</v>
      </c>
      <c r="AU230" s="184" t="s">
        <v>134</v>
      </c>
      <c r="AY230" s="17" t="s">
        <v>124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7" t="s">
        <v>87</v>
      </c>
      <c r="BK230" s="185">
        <f>ROUND(I230*H230,2)</f>
        <v>0</v>
      </c>
      <c r="BL230" s="17" t="s">
        <v>389</v>
      </c>
      <c r="BM230" s="184" t="s">
        <v>931</v>
      </c>
    </row>
    <row r="231" spans="1:65" s="2" customFormat="1" ht="11.25">
      <c r="A231" s="34"/>
      <c r="B231" s="35"/>
      <c r="C231" s="36"/>
      <c r="D231" s="186" t="s">
        <v>136</v>
      </c>
      <c r="E231" s="36"/>
      <c r="F231" s="187" t="s">
        <v>388</v>
      </c>
      <c r="G231" s="36"/>
      <c r="H231" s="36"/>
      <c r="I231" s="188"/>
      <c r="J231" s="36"/>
      <c r="K231" s="36"/>
      <c r="L231" s="39"/>
      <c r="M231" s="189"/>
      <c r="N231" s="190"/>
      <c r="O231" s="64"/>
      <c r="P231" s="64"/>
      <c r="Q231" s="64"/>
      <c r="R231" s="64"/>
      <c r="S231" s="64"/>
      <c r="T231" s="6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136</v>
      </c>
      <c r="AU231" s="17" t="s">
        <v>134</v>
      </c>
    </row>
    <row r="232" spans="1:65" s="2" customFormat="1" ht="11.25">
      <c r="A232" s="34"/>
      <c r="B232" s="35"/>
      <c r="C232" s="36"/>
      <c r="D232" s="191" t="s">
        <v>138</v>
      </c>
      <c r="E232" s="36"/>
      <c r="F232" s="192" t="s">
        <v>391</v>
      </c>
      <c r="G232" s="36"/>
      <c r="H232" s="36"/>
      <c r="I232" s="188"/>
      <c r="J232" s="36"/>
      <c r="K232" s="36"/>
      <c r="L232" s="39"/>
      <c r="M232" s="189"/>
      <c r="N232" s="190"/>
      <c r="O232" s="64"/>
      <c r="P232" s="64"/>
      <c r="Q232" s="64"/>
      <c r="R232" s="64"/>
      <c r="S232" s="64"/>
      <c r="T232" s="65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138</v>
      </c>
      <c r="AU232" s="17" t="s">
        <v>134</v>
      </c>
    </row>
    <row r="233" spans="1:65" s="12" customFormat="1" ht="20.85" customHeight="1">
      <c r="B233" s="157"/>
      <c r="C233" s="158"/>
      <c r="D233" s="159" t="s">
        <v>78</v>
      </c>
      <c r="E233" s="171" t="s">
        <v>539</v>
      </c>
      <c r="F233" s="171" t="s">
        <v>540</v>
      </c>
      <c r="G233" s="158"/>
      <c r="H233" s="158"/>
      <c r="I233" s="161"/>
      <c r="J233" s="172">
        <f>BK233</f>
        <v>0</v>
      </c>
      <c r="K233" s="158"/>
      <c r="L233" s="163"/>
      <c r="M233" s="164"/>
      <c r="N233" s="165"/>
      <c r="O233" s="165"/>
      <c r="P233" s="166">
        <f>SUM(P234:P250)</f>
        <v>0</v>
      </c>
      <c r="Q233" s="165"/>
      <c r="R233" s="166">
        <f>SUM(R234:R250)</f>
        <v>0.58878540000000001</v>
      </c>
      <c r="S233" s="165"/>
      <c r="T233" s="167">
        <f>SUM(T234:T250)</f>
        <v>0</v>
      </c>
      <c r="AR233" s="168" t="s">
        <v>87</v>
      </c>
      <c r="AT233" s="169" t="s">
        <v>78</v>
      </c>
      <c r="AU233" s="169" t="s">
        <v>89</v>
      </c>
      <c r="AY233" s="168" t="s">
        <v>124</v>
      </c>
      <c r="BK233" s="170">
        <f>SUM(BK234:BK250)</f>
        <v>0</v>
      </c>
    </row>
    <row r="234" spans="1:65" s="2" customFormat="1" ht="16.5" customHeight="1">
      <c r="A234" s="34"/>
      <c r="B234" s="35"/>
      <c r="C234" s="173" t="s">
        <v>430</v>
      </c>
      <c r="D234" s="173" t="s">
        <v>128</v>
      </c>
      <c r="E234" s="174" t="s">
        <v>932</v>
      </c>
      <c r="F234" s="175" t="s">
        <v>933</v>
      </c>
      <c r="G234" s="176" t="s">
        <v>193</v>
      </c>
      <c r="H234" s="177">
        <v>7</v>
      </c>
      <c r="I234" s="178"/>
      <c r="J234" s="179">
        <f>ROUND(I234*H234,2)</f>
        <v>0</v>
      </c>
      <c r="K234" s="175" t="s">
        <v>132</v>
      </c>
      <c r="L234" s="39"/>
      <c r="M234" s="180" t="s">
        <v>21</v>
      </c>
      <c r="N234" s="181" t="s">
        <v>50</v>
      </c>
      <c r="O234" s="64"/>
      <c r="P234" s="182">
        <f>O234*H234</f>
        <v>0</v>
      </c>
      <c r="Q234" s="182">
        <v>6.4508899999999994E-2</v>
      </c>
      <c r="R234" s="182">
        <f>Q234*H234</f>
        <v>0.45156229999999997</v>
      </c>
      <c r="S234" s="182">
        <v>0</v>
      </c>
      <c r="T234" s="183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4" t="s">
        <v>133</v>
      </c>
      <c r="AT234" s="184" t="s">
        <v>128</v>
      </c>
      <c r="AU234" s="184" t="s">
        <v>134</v>
      </c>
      <c r="AY234" s="17" t="s">
        <v>124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7" t="s">
        <v>87</v>
      </c>
      <c r="BK234" s="185">
        <f>ROUND(I234*H234,2)</f>
        <v>0</v>
      </c>
      <c r="BL234" s="17" t="s">
        <v>133</v>
      </c>
      <c r="BM234" s="184" t="s">
        <v>934</v>
      </c>
    </row>
    <row r="235" spans="1:65" s="2" customFormat="1" ht="19.5">
      <c r="A235" s="34"/>
      <c r="B235" s="35"/>
      <c r="C235" s="36"/>
      <c r="D235" s="186" t="s">
        <v>136</v>
      </c>
      <c r="E235" s="36"/>
      <c r="F235" s="187" t="s">
        <v>935</v>
      </c>
      <c r="G235" s="36"/>
      <c r="H235" s="36"/>
      <c r="I235" s="188"/>
      <c r="J235" s="36"/>
      <c r="K235" s="36"/>
      <c r="L235" s="39"/>
      <c r="M235" s="189"/>
      <c r="N235" s="190"/>
      <c r="O235" s="64"/>
      <c r="P235" s="64"/>
      <c r="Q235" s="64"/>
      <c r="R235" s="64"/>
      <c r="S235" s="64"/>
      <c r="T235" s="6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136</v>
      </c>
      <c r="AU235" s="17" t="s">
        <v>134</v>
      </c>
    </row>
    <row r="236" spans="1:65" s="2" customFormat="1" ht="11.25">
      <c r="A236" s="34"/>
      <c r="B236" s="35"/>
      <c r="C236" s="36"/>
      <c r="D236" s="191" t="s">
        <v>138</v>
      </c>
      <c r="E236" s="36"/>
      <c r="F236" s="192" t="s">
        <v>936</v>
      </c>
      <c r="G236" s="36"/>
      <c r="H236" s="36"/>
      <c r="I236" s="188"/>
      <c r="J236" s="36"/>
      <c r="K236" s="36"/>
      <c r="L236" s="39"/>
      <c r="M236" s="189"/>
      <c r="N236" s="190"/>
      <c r="O236" s="64"/>
      <c r="P236" s="64"/>
      <c r="Q236" s="64"/>
      <c r="R236" s="64"/>
      <c r="S236" s="64"/>
      <c r="T236" s="65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138</v>
      </c>
      <c r="AU236" s="17" t="s">
        <v>134</v>
      </c>
    </row>
    <row r="237" spans="1:65" s="2" customFormat="1" ht="21.75" customHeight="1">
      <c r="A237" s="34"/>
      <c r="B237" s="35"/>
      <c r="C237" s="173" t="s">
        <v>437</v>
      </c>
      <c r="D237" s="173" t="s">
        <v>128</v>
      </c>
      <c r="E237" s="174" t="s">
        <v>937</v>
      </c>
      <c r="F237" s="175" t="s">
        <v>938</v>
      </c>
      <c r="G237" s="176" t="s">
        <v>193</v>
      </c>
      <c r="H237" s="177">
        <v>7</v>
      </c>
      <c r="I237" s="178"/>
      <c r="J237" s="179">
        <f>ROUND(I237*H237,2)</f>
        <v>0</v>
      </c>
      <c r="K237" s="175" t="s">
        <v>132</v>
      </c>
      <c r="L237" s="39"/>
      <c r="M237" s="180" t="s">
        <v>21</v>
      </c>
      <c r="N237" s="181" t="s">
        <v>50</v>
      </c>
      <c r="O237" s="64"/>
      <c r="P237" s="182">
        <f>O237*H237</f>
        <v>0</v>
      </c>
      <c r="Q237" s="182">
        <v>1.13568E-2</v>
      </c>
      <c r="R237" s="182">
        <f>Q237*H237</f>
        <v>7.9497600000000002E-2</v>
      </c>
      <c r="S237" s="182">
        <v>0</v>
      </c>
      <c r="T237" s="183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4" t="s">
        <v>133</v>
      </c>
      <c r="AT237" s="184" t="s">
        <v>128</v>
      </c>
      <c r="AU237" s="184" t="s">
        <v>134</v>
      </c>
      <c r="AY237" s="17" t="s">
        <v>124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7" t="s">
        <v>87</v>
      </c>
      <c r="BK237" s="185">
        <f>ROUND(I237*H237,2)</f>
        <v>0</v>
      </c>
      <c r="BL237" s="17" t="s">
        <v>133</v>
      </c>
      <c r="BM237" s="184" t="s">
        <v>939</v>
      </c>
    </row>
    <row r="238" spans="1:65" s="2" customFormat="1" ht="11.25">
      <c r="A238" s="34"/>
      <c r="B238" s="35"/>
      <c r="C238" s="36"/>
      <c r="D238" s="186" t="s">
        <v>136</v>
      </c>
      <c r="E238" s="36"/>
      <c r="F238" s="187" t="s">
        <v>940</v>
      </c>
      <c r="G238" s="36"/>
      <c r="H238" s="36"/>
      <c r="I238" s="188"/>
      <c r="J238" s="36"/>
      <c r="K238" s="36"/>
      <c r="L238" s="39"/>
      <c r="M238" s="189"/>
      <c r="N238" s="190"/>
      <c r="O238" s="64"/>
      <c r="P238" s="64"/>
      <c r="Q238" s="64"/>
      <c r="R238" s="64"/>
      <c r="S238" s="64"/>
      <c r="T238" s="65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136</v>
      </c>
      <c r="AU238" s="17" t="s">
        <v>134</v>
      </c>
    </row>
    <row r="239" spans="1:65" s="2" customFormat="1" ht="11.25">
      <c r="A239" s="34"/>
      <c r="B239" s="35"/>
      <c r="C239" s="36"/>
      <c r="D239" s="191" t="s">
        <v>138</v>
      </c>
      <c r="E239" s="36"/>
      <c r="F239" s="192" t="s">
        <v>941</v>
      </c>
      <c r="G239" s="36"/>
      <c r="H239" s="36"/>
      <c r="I239" s="188"/>
      <c r="J239" s="36"/>
      <c r="K239" s="36"/>
      <c r="L239" s="39"/>
      <c r="M239" s="189"/>
      <c r="N239" s="190"/>
      <c r="O239" s="64"/>
      <c r="P239" s="64"/>
      <c r="Q239" s="64"/>
      <c r="R239" s="64"/>
      <c r="S239" s="64"/>
      <c r="T239" s="65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138</v>
      </c>
      <c r="AU239" s="17" t="s">
        <v>134</v>
      </c>
    </row>
    <row r="240" spans="1:65" s="2" customFormat="1" ht="16.5" customHeight="1">
      <c r="A240" s="34"/>
      <c r="B240" s="35"/>
      <c r="C240" s="173" t="s">
        <v>443</v>
      </c>
      <c r="D240" s="173" t="s">
        <v>128</v>
      </c>
      <c r="E240" s="174" t="s">
        <v>942</v>
      </c>
      <c r="F240" s="175" t="s">
        <v>943</v>
      </c>
      <c r="G240" s="176" t="s">
        <v>193</v>
      </c>
      <c r="H240" s="177">
        <v>7</v>
      </c>
      <c r="I240" s="178"/>
      <c r="J240" s="179">
        <f>ROUND(I240*H240,2)</f>
        <v>0</v>
      </c>
      <c r="K240" s="175" t="s">
        <v>21</v>
      </c>
      <c r="L240" s="39"/>
      <c r="M240" s="180" t="s">
        <v>21</v>
      </c>
      <c r="N240" s="181" t="s">
        <v>50</v>
      </c>
      <c r="O240" s="64"/>
      <c r="P240" s="182">
        <f>O240*H240</f>
        <v>0</v>
      </c>
      <c r="Q240" s="182">
        <v>6.2164000000000004E-3</v>
      </c>
      <c r="R240" s="182">
        <f>Q240*H240</f>
        <v>4.3514800000000006E-2</v>
      </c>
      <c r="S240" s="182">
        <v>0</v>
      </c>
      <c r="T240" s="183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4" t="s">
        <v>133</v>
      </c>
      <c r="AT240" s="184" t="s">
        <v>128</v>
      </c>
      <c r="AU240" s="184" t="s">
        <v>134</v>
      </c>
      <c r="AY240" s="17" t="s">
        <v>124</v>
      </c>
      <c r="BE240" s="185">
        <f>IF(N240="základní",J240,0)</f>
        <v>0</v>
      </c>
      <c r="BF240" s="185">
        <f>IF(N240="snížená",J240,0)</f>
        <v>0</v>
      </c>
      <c r="BG240" s="185">
        <f>IF(N240="zákl. přenesená",J240,0)</f>
        <v>0</v>
      </c>
      <c r="BH240" s="185">
        <f>IF(N240="sníž. přenesená",J240,0)</f>
        <v>0</v>
      </c>
      <c r="BI240" s="185">
        <f>IF(N240="nulová",J240,0)</f>
        <v>0</v>
      </c>
      <c r="BJ240" s="17" t="s">
        <v>87</v>
      </c>
      <c r="BK240" s="185">
        <f>ROUND(I240*H240,2)</f>
        <v>0</v>
      </c>
      <c r="BL240" s="17" t="s">
        <v>133</v>
      </c>
      <c r="BM240" s="184" t="s">
        <v>944</v>
      </c>
    </row>
    <row r="241" spans="1:65" s="2" customFormat="1" ht="19.5">
      <c r="A241" s="34"/>
      <c r="B241" s="35"/>
      <c r="C241" s="36"/>
      <c r="D241" s="186" t="s">
        <v>136</v>
      </c>
      <c r="E241" s="36"/>
      <c r="F241" s="187" t="s">
        <v>945</v>
      </c>
      <c r="G241" s="36"/>
      <c r="H241" s="36"/>
      <c r="I241" s="188"/>
      <c r="J241" s="36"/>
      <c r="K241" s="36"/>
      <c r="L241" s="39"/>
      <c r="M241" s="189"/>
      <c r="N241" s="190"/>
      <c r="O241" s="64"/>
      <c r="P241" s="64"/>
      <c r="Q241" s="64"/>
      <c r="R241" s="64"/>
      <c r="S241" s="64"/>
      <c r="T241" s="65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136</v>
      </c>
      <c r="AU241" s="17" t="s">
        <v>134</v>
      </c>
    </row>
    <row r="242" spans="1:65" s="2" customFormat="1" ht="16.5" customHeight="1">
      <c r="A242" s="34"/>
      <c r="B242" s="35"/>
      <c r="C242" s="173" t="s">
        <v>449</v>
      </c>
      <c r="D242" s="173" t="s">
        <v>128</v>
      </c>
      <c r="E242" s="174" t="s">
        <v>946</v>
      </c>
      <c r="F242" s="175" t="s">
        <v>947</v>
      </c>
      <c r="G242" s="176" t="s">
        <v>193</v>
      </c>
      <c r="H242" s="177">
        <v>7</v>
      </c>
      <c r="I242" s="178"/>
      <c r="J242" s="179">
        <f>ROUND(I242*H242,2)</f>
        <v>0</v>
      </c>
      <c r="K242" s="175" t="s">
        <v>132</v>
      </c>
      <c r="L242" s="39"/>
      <c r="M242" s="180" t="s">
        <v>21</v>
      </c>
      <c r="N242" s="181" t="s">
        <v>50</v>
      </c>
      <c r="O242" s="64"/>
      <c r="P242" s="182">
        <f>O242*H242</f>
        <v>0</v>
      </c>
      <c r="Q242" s="182">
        <v>0</v>
      </c>
      <c r="R242" s="182">
        <f>Q242*H242</f>
        <v>0</v>
      </c>
      <c r="S242" s="182">
        <v>0</v>
      </c>
      <c r="T242" s="183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4" t="s">
        <v>133</v>
      </c>
      <c r="AT242" s="184" t="s">
        <v>128</v>
      </c>
      <c r="AU242" s="184" t="s">
        <v>134</v>
      </c>
      <c r="AY242" s="17" t="s">
        <v>124</v>
      </c>
      <c r="BE242" s="185">
        <f>IF(N242="základní",J242,0)</f>
        <v>0</v>
      </c>
      <c r="BF242" s="185">
        <f>IF(N242="snížená",J242,0)</f>
        <v>0</v>
      </c>
      <c r="BG242" s="185">
        <f>IF(N242="zákl. přenesená",J242,0)</f>
        <v>0</v>
      </c>
      <c r="BH242" s="185">
        <f>IF(N242="sníž. přenesená",J242,0)</f>
        <v>0</v>
      </c>
      <c r="BI242" s="185">
        <f>IF(N242="nulová",J242,0)</f>
        <v>0</v>
      </c>
      <c r="BJ242" s="17" t="s">
        <v>87</v>
      </c>
      <c r="BK242" s="185">
        <f>ROUND(I242*H242,2)</f>
        <v>0</v>
      </c>
      <c r="BL242" s="17" t="s">
        <v>133</v>
      </c>
      <c r="BM242" s="184" t="s">
        <v>948</v>
      </c>
    </row>
    <row r="243" spans="1:65" s="2" customFormat="1" ht="19.5">
      <c r="A243" s="34"/>
      <c r="B243" s="35"/>
      <c r="C243" s="36"/>
      <c r="D243" s="186" t="s">
        <v>136</v>
      </c>
      <c r="E243" s="36"/>
      <c r="F243" s="187" t="s">
        <v>949</v>
      </c>
      <c r="G243" s="36"/>
      <c r="H243" s="36"/>
      <c r="I243" s="188"/>
      <c r="J243" s="36"/>
      <c r="K243" s="36"/>
      <c r="L243" s="39"/>
      <c r="M243" s="189"/>
      <c r="N243" s="190"/>
      <c r="O243" s="64"/>
      <c r="P243" s="64"/>
      <c r="Q243" s="64"/>
      <c r="R243" s="64"/>
      <c r="S243" s="64"/>
      <c r="T243" s="65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136</v>
      </c>
      <c r="AU243" s="17" t="s">
        <v>134</v>
      </c>
    </row>
    <row r="244" spans="1:65" s="2" customFormat="1" ht="11.25">
      <c r="A244" s="34"/>
      <c r="B244" s="35"/>
      <c r="C244" s="36"/>
      <c r="D244" s="191" t="s">
        <v>138</v>
      </c>
      <c r="E244" s="36"/>
      <c r="F244" s="192" t="s">
        <v>950</v>
      </c>
      <c r="G244" s="36"/>
      <c r="H244" s="36"/>
      <c r="I244" s="188"/>
      <c r="J244" s="36"/>
      <c r="K244" s="36"/>
      <c r="L244" s="39"/>
      <c r="M244" s="189"/>
      <c r="N244" s="190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138</v>
      </c>
      <c r="AU244" s="17" t="s">
        <v>134</v>
      </c>
    </row>
    <row r="245" spans="1:65" s="2" customFormat="1" ht="16.5" customHeight="1">
      <c r="A245" s="34"/>
      <c r="B245" s="35"/>
      <c r="C245" s="173" t="s">
        <v>455</v>
      </c>
      <c r="D245" s="173" t="s">
        <v>128</v>
      </c>
      <c r="E245" s="174" t="s">
        <v>951</v>
      </c>
      <c r="F245" s="175" t="s">
        <v>952</v>
      </c>
      <c r="G245" s="176" t="s">
        <v>193</v>
      </c>
      <c r="H245" s="177">
        <v>7</v>
      </c>
      <c r="I245" s="178"/>
      <c r="J245" s="179">
        <f>ROUND(I245*H245,2)</f>
        <v>0</v>
      </c>
      <c r="K245" s="175" t="s">
        <v>132</v>
      </c>
      <c r="L245" s="39"/>
      <c r="M245" s="180" t="s">
        <v>21</v>
      </c>
      <c r="N245" s="181" t="s">
        <v>50</v>
      </c>
      <c r="O245" s="64"/>
      <c r="P245" s="182">
        <f>O245*H245</f>
        <v>0</v>
      </c>
      <c r="Q245" s="182">
        <v>2.0301E-3</v>
      </c>
      <c r="R245" s="182">
        <f>Q245*H245</f>
        <v>1.42107E-2</v>
      </c>
      <c r="S245" s="182">
        <v>0</v>
      </c>
      <c r="T245" s="183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4" t="s">
        <v>133</v>
      </c>
      <c r="AT245" s="184" t="s">
        <v>128</v>
      </c>
      <c r="AU245" s="184" t="s">
        <v>134</v>
      </c>
      <c r="AY245" s="17" t="s">
        <v>124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17" t="s">
        <v>87</v>
      </c>
      <c r="BK245" s="185">
        <f>ROUND(I245*H245,2)</f>
        <v>0</v>
      </c>
      <c r="BL245" s="17" t="s">
        <v>133</v>
      </c>
      <c r="BM245" s="184" t="s">
        <v>953</v>
      </c>
    </row>
    <row r="246" spans="1:65" s="2" customFormat="1" ht="11.25">
      <c r="A246" s="34"/>
      <c r="B246" s="35"/>
      <c r="C246" s="36"/>
      <c r="D246" s="186" t="s">
        <v>136</v>
      </c>
      <c r="E246" s="36"/>
      <c r="F246" s="187" t="s">
        <v>954</v>
      </c>
      <c r="G246" s="36"/>
      <c r="H246" s="36"/>
      <c r="I246" s="188"/>
      <c r="J246" s="36"/>
      <c r="K246" s="36"/>
      <c r="L246" s="39"/>
      <c r="M246" s="189"/>
      <c r="N246" s="190"/>
      <c r="O246" s="64"/>
      <c r="P246" s="64"/>
      <c r="Q246" s="64"/>
      <c r="R246" s="64"/>
      <c r="S246" s="64"/>
      <c r="T246" s="65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136</v>
      </c>
      <c r="AU246" s="17" t="s">
        <v>134</v>
      </c>
    </row>
    <row r="247" spans="1:65" s="2" customFormat="1" ht="11.25">
      <c r="A247" s="34"/>
      <c r="B247" s="35"/>
      <c r="C247" s="36"/>
      <c r="D247" s="191" t="s">
        <v>138</v>
      </c>
      <c r="E247" s="36"/>
      <c r="F247" s="192" t="s">
        <v>955</v>
      </c>
      <c r="G247" s="36"/>
      <c r="H247" s="36"/>
      <c r="I247" s="188"/>
      <c r="J247" s="36"/>
      <c r="K247" s="36"/>
      <c r="L247" s="39"/>
      <c r="M247" s="189"/>
      <c r="N247" s="190"/>
      <c r="O247" s="64"/>
      <c r="P247" s="64"/>
      <c r="Q247" s="64"/>
      <c r="R247" s="64"/>
      <c r="S247" s="64"/>
      <c r="T247" s="65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138</v>
      </c>
      <c r="AU247" s="17" t="s">
        <v>134</v>
      </c>
    </row>
    <row r="248" spans="1:65" s="2" customFormat="1" ht="19.5">
      <c r="A248" s="34"/>
      <c r="B248" s="35"/>
      <c r="C248" s="36"/>
      <c r="D248" s="186" t="s">
        <v>263</v>
      </c>
      <c r="E248" s="36"/>
      <c r="F248" s="204" t="s">
        <v>956</v>
      </c>
      <c r="G248" s="36"/>
      <c r="H248" s="36"/>
      <c r="I248" s="188"/>
      <c r="J248" s="36"/>
      <c r="K248" s="36"/>
      <c r="L248" s="39"/>
      <c r="M248" s="189"/>
      <c r="N248" s="190"/>
      <c r="O248" s="64"/>
      <c r="P248" s="64"/>
      <c r="Q248" s="64"/>
      <c r="R248" s="64"/>
      <c r="S248" s="64"/>
      <c r="T248" s="6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263</v>
      </c>
      <c r="AU248" s="17" t="s">
        <v>134</v>
      </c>
    </row>
    <row r="249" spans="1:65" s="2" customFormat="1" ht="16.5" customHeight="1">
      <c r="A249" s="34"/>
      <c r="B249" s="35"/>
      <c r="C249" s="216" t="s">
        <v>462</v>
      </c>
      <c r="D249" s="216" t="s">
        <v>318</v>
      </c>
      <c r="E249" s="217" t="s">
        <v>957</v>
      </c>
      <c r="F249" s="218" t="s">
        <v>958</v>
      </c>
      <c r="G249" s="219" t="s">
        <v>193</v>
      </c>
      <c r="H249" s="220">
        <v>7</v>
      </c>
      <c r="I249" s="221"/>
      <c r="J249" s="222">
        <f>ROUND(I249*H249,2)</f>
        <v>0</v>
      </c>
      <c r="K249" s="218" t="s">
        <v>21</v>
      </c>
      <c r="L249" s="223"/>
      <c r="M249" s="224" t="s">
        <v>21</v>
      </c>
      <c r="N249" s="225" t="s">
        <v>50</v>
      </c>
      <c r="O249" s="64"/>
      <c r="P249" s="182">
        <f>O249*H249</f>
        <v>0</v>
      </c>
      <c r="Q249" s="182">
        <v>0</v>
      </c>
      <c r="R249" s="182">
        <f>Q249*H249</f>
        <v>0</v>
      </c>
      <c r="S249" s="182">
        <v>0</v>
      </c>
      <c r="T249" s="183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4" t="s">
        <v>178</v>
      </c>
      <c r="AT249" s="184" t="s">
        <v>318</v>
      </c>
      <c r="AU249" s="184" t="s">
        <v>134</v>
      </c>
      <c r="AY249" s="17" t="s">
        <v>124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7" t="s">
        <v>87</v>
      </c>
      <c r="BK249" s="185">
        <f>ROUND(I249*H249,2)</f>
        <v>0</v>
      </c>
      <c r="BL249" s="17" t="s">
        <v>133</v>
      </c>
      <c r="BM249" s="184" t="s">
        <v>959</v>
      </c>
    </row>
    <row r="250" spans="1:65" s="2" customFormat="1" ht="11.25">
      <c r="A250" s="34"/>
      <c r="B250" s="35"/>
      <c r="C250" s="36"/>
      <c r="D250" s="186" t="s">
        <v>136</v>
      </c>
      <c r="E250" s="36"/>
      <c r="F250" s="187" t="s">
        <v>958</v>
      </c>
      <c r="G250" s="36"/>
      <c r="H250" s="36"/>
      <c r="I250" s="188"/>
      <c r="J250" s="36"/>
      <c r="K250" s="36"/>
      <c r="L250" s="39"/>
      <c r="M250" s="189"/>
      <c r="N250" s="190"/>
      <c r="O250" s="64"/>
      <c r="P250" s="64"/>
      <c r="Q250" s="64"/>
      <c r="R250" s="64"/>
      <c r="S250" s="64"/>
      <c r="T250" s="65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136</v>
      </c>
      <c r="AU250" s="17" t="s">
        <v>134</v>
      </c>
    </row>
    <row r="251" spans="1:65" s="12" customFormat="1" ht="20.85" customHeight="1">
      <c r="B251" s="157"/>
      <c r="C251" s="158"/>
      <c r="D251" s="159" t="s">
        <v>78</v>
      </c>
      <c r="E251" s="171" t="s">
        <v>184</v>
      </c>
      <c r="F251" s="171" t="s">
        <v>639</v>
      </c>
      <c r="G251" s="158"/>
      <c r="H251" s="158"/>
      <c r="I251" s="161"/>
      <c r="J251" s="172">
        <f>BK251</f>
        <v>0</v>
      </c>
      <c r="K251" s="158"/>
      <c r="L251" s="163"/>
      <c r="M251" s="164"/>
      <c r="N251" s="165"/>
      <c r="O251" s="165"/>
      <c r="P251" s="166">
        <f>SUM(P252:P284)</f>
        <v>0</v>
      </c>
      <c r="Q251" s="165"/>
      <c r="R251" s="166">
        <f>SUM(R252:R284)</f>
        <v>363.86960299999998</v>
      </c>
      <c r="S251" s="165"/>
      <c r="T251" s="167">
        <f>SUM(T252:T284)</f>
        <v>0</v>
      </c>
      <c r="AR251" s="168" t="s">
        <v>87</v>
      </c>
      <c r="AT251" s="169" t="s">
        <v>78</v>
      </c>
      <c r="AU251" s="169" t="s">
        <v>89</v>
      </c>
      <c r="AY251" s="168" t="s">
        <v>124</v>
      </c>
      <c r="BK251" s="170">
        <f>SUM(BK252:BK284)</f>
        <v>0</v>
      </c>
    </row>
    <row r="252" spans="1:65" s="2" customFormat="1" ht="16.5" customHeight="1">
      <c r="A252" s="34"/>
      <c r="B252" s="35"/>
      <c r="C252" s="173" t="s">
        <v>468</v>
      </c>
      <c r="D252" s="173" t="s">
        <v>128</v>
      </c>
      <c r="E252" s="174" t="s">
        <v>960</v>
      </c>
      <c r="F252" s="175" t="s">
        <v>961</v>
      </c>
      <c r="G252" s="176" t="s">
        <v>131</v>
      </c>
      <c r="H252" s="177">
        <v>1067.5</v>
      </c>
      <c r="I252" s="178"/>
      <c r="J252" s="179">
        <f>ROUND(I252*H252,2)</f>
        <v>0</v>
      </c>
      <c r="K252" s="175" t="s">
        <v>132</v>
      </c>
      <c r="L252" s="39"/>
      <c r="M252" s="180" t="s">
        <v>21</v>
      </c>
      <c r="N252" s="181" t="s">
        <v>50</v>
      </c>
      <c r="O252" s="64"/>
      <c r="P252" s="182">
        <f>O252*H252</f>
        <v>0</v>
      </c>
      <c r="Q252" s="182">
        <v>0.12949959999999999</v>
      </c>
      <c r="R252" s="182">
        <f>Q252*H252</f>
        <v>138.24082300000001</v>
      </c>
      <c r="S252" s="182">
        <v>0</v>
      </c>
      <c r="T252" s="183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4" t="s">
        <v>133</v>
      </c>
      <c r="AT252" s="184" t="s">
        <v>128</v>
      </c>
      <c r="AU252" s="184" t="s">
        <v>134</v>
      </c>
      <c r="AY252" s="17" t="s">
        <v>124</v>
      </c>
      <c r="BE252" s="185">
        <f>IF(N252="základní",J252,0)</f>
        <v>0</v>
      </c>
      <c r="BF252" s="185">
        <f>IF(N252="snížená",J252,0)</f>
        <v>0</v>
      </c>
      <c r="BG252" s="185">
        <f>IF(N252="zákl. přenesená",J252,0)</f>
        <v>0</v>
      </c>
      <c r="BH252" s="185">
        <f>IF(N252="sníž. přenesená",J252,0)</f>
        <v>0</v>
      </c>
      <c r="BI252" s="185">
        <f>IF(N252="nulová",J252,0)</f>
        <v>0</v>
      </c>
      <c r="BJ252" s="17" t="s">
        <v>87</v>
      </c>
      <c r="BK252" s="185">
        <f>ROUND(I252*H252,2)</f>
        <v>0</v>
      </c>
      <c r="BL252" s="17" t="s">
        <v>133</v>
      </c>
      <c r="BM252" s="184" t="s">
        <v>962</v>
      </c>
    </row>
    <row r="253" spans="1:65" s="2" customFormat="1" ht="19.5">
      <c r="A253" s="34"/>
      <c r="B253" s="35"/>
      <c r="C253" s="36"/>
      <c r="D253" s="186" t="s">
        <v>136</v>
      </c>
      <c r="E253" s="36"/>
      <c r="F253" s="187" t="s">
        <v>963</v>
      </c>
      <c r="G253" s="36"/>
      <c r="H253" s="36"/>
      <c r="I253" s="188"/>
      <c r="J253" s="36"/>
      <c r="K253" s="36"/>
      <c r="L253" s="39"/>
      <c r="M253" s="189"/>
      <c r="N253" s="190"/>
      <c r="O253" s="64"/>
      <c r="P253" s="64"/>
      <c r="Q253" s="64"/>
      <c r="R253" s="64"/>
      <c r="S253" s="64"/>
      <c r="T253" s="65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136</v>
      </c>
      <c r="AU253" s="17" t="s">
        <v>134</v>
      </c>
    </row>
    <row r="254" spans="1:65" s="2" customFormat="1" ht="11.25">
      <c r="A254" s="34"/>
      <c r="B254" s="35"/>
      <c r="C254" s="36"/>
      <c r="D254" s="191" t="s">
        <v>138</v>
      </c>
      <c r="E254" s="36"/>
      <c r="F254" s="192" t="s">
        <v>964</v>
      </c>
      <c r="G254" s="36"/>
      <c r="H254" s="36"/>
      <c r="I254" s="188"/>
      <c r="J254" s="36"/>
      <c r="K254" s="36"/>
      <c r="L254" s="39"/>
      <c r="M254" s="189"/>
      <c r="N254" s="190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138</v>
      </c>
      <c r="AU254" s="17" t="s">
        <v>134</v>
      </c>
    </row>
    <row r="255" spans="1:65" s="13" customFormat="1" ht="11.25">
      <c r="B255" s="193"/>
      <c r="C255" s="194"/>
      <c r="D255" s="186" t="s">
        <v>146</v>
      </c>
      <c r="E255" s="195" t="s">
        <v>21</v>
      </c>
      <c r="F255" s="196" t="s">
        <v>965</v>
      </c>
      <c r="G255" s="194"/>
      <c r="H255" s="197">
        <v>1067.5</v>
      </c>
      <c r="I255" s="198"/>
      <c r="J255" s="194"/>
      <c r="K255" s="194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146</v>
      </c>
      <c r="AU255" s="203" t="s">
        <v>134</v>
      </c>
      <c r="AV255" s="13" t="s">
        <v>89</v>
      </c>
      <c r="AW255" s="13" t="s">
        <v>38</v>
      </c>
      <c r="AX255" s="13" t="s">
        <v>87</v>
      </c>
      <c r="AY255" s="203" t="s">
        <v>124</v>
      </c>
    </row>
    <row r="256" spans="1:65" s="2" customFormat="1" ht="16.5" customHeight="1">
      <c r="A256" s="34"/>
      <c r="B256" s="35"/>
      <c r="C256" s="216" t="s">
        <v>474</v>
      </c>
      <c r="D256" s="216" t="s">
        <v>318</v>
      </c>
      <c r="E256" s="217" t="s">
        <v>966</v>
      </c>
      <c r="F256" s="218" t="s">
        <v>967</v>
      </c>
      <c r="G256" s="219" t="s">
        <v>131</v>
      </c>
      <c r="H256" s="220">
        <v>1042</v>
      </c>
      <c r="I256" s="221"/>
      <c r="J256" s="222">
        <f>ROUND(I256*H256,2)</f>
        <v>0</v>
      </c>
      <c r="K256" s="218" t="s">
        <v>132</v>
      </c>
      <c r="L256" s="223"/>
      <c r="M256" s="224" t="s">
        <v>21</v>
      </c>
      <c r="N256" s="225" t="s">
        <v>50</v>
      </c>
      <c r="O256" s="64"/>
      <c r="P256" s="182">
        <f>O256*H256</f>
        <v>0</v>
      </c>
      <c r="Q256" s="182">
        <v>4.4999999999999998E-2</v>
      </c>
      <c r="R256" s="182">
        <f>Q256*H256</f>
        <v>46.89</v>
      </c>
      <c r="S256" s="182">
        <v>0</v>
      </c>
      <c r="T256" s="183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4" t="s">
        <v>178</v>
      </c>
      <c r="AT256" s="184" t="s">
        <v>318</v>
      </c>
      <c r="AU256" s="184" t="s">
        <v>134</v>
      </c>
      <c r="AY256" s="17" t="s">
        <v>124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7" t="s">
        <v>87</v>
      </c>
      <c r="BK256" s="185">
        <f>ROUND(I256*H256,2)</f>
        <v>0</v>
      </c>
      <c r="BL256" s="17" t="s">
        <v>133</v>
      </c>
      <c r="BM256" s="184" t="s">
        <v>968</v>
      </c>
    </row>
    <row r="257" spans="1:65" s="2" customFormat="1" ht="11.25">
      <c r="A257" s="34"/>
      <c r="B257" s="35"/>
      <c r="C257" s="36"/>
      <c r="D257" s="186" t="s">
        <v>136</v>
      </c>
      <c r="E257" s="36"/>
      <c r="F257" s="187" t="s">
        <v>967</v>
      </c>
      <c r="G257" s="36"/>
      <c r="H257" s="36"/>
      <c r="I257" s="188"/>
      <c r="J257" s="36"/>
      <c r="K257" s="36"/>
      <c r="L257" s="39"/>
      <c r="M257" s="189"/>
      <c r="N257" s="190"/>
      <c r="O257" s="64"/>
      <c r="P257" s="64"/>
      <c r="Q257" s="64"/>
      <c r="R257" s="64"/>
      <c r="S257" s="64"/>
      <c r="T257" s="65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136</v>
      </c>
      <c r="AU257" s="17" t="s">
        <v>134</v>
      </c>
    </row>
    <row r="258" spans="1:65" s="2" customFormat="1" ht="11.25">
      <c r="A258" s="34"/>
      <c r="B258" s="35"/>
      <c r="C258" s="36"/>
      <c r="D258" s="191" t="s">
        <v>138</v>
      </c>
      <c r="E258" s="36"/>
      <c r="F258" s="192" t="s">
        <v>969</v>
      </c>
      <c r="G258" s="36"/>
      <c r="H258" s="36"/>
      <c r="I258" s="188"/>
      <c r="J258" s="36"/>
      <c r="K258" s="36"/>
      <c r="L258" s="39"/>
      <c r="M258" s="189"/>
      <c r="N258" s="190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138</v>
      </c>
      <c r="AU258" s="17" t="s">
        <v>134</v>
      </c>
    </row>
    <row r="259" spans="1:65" s="2" customFormat="1" ht="16.5" customHeight="1">
      <c r="A259" s="34"/>
      <c r="B259" s="35"/>
      <c r="C259" s="216" t="s">
        <v>480</v>
      </c>
      <c r="D259" s="216" t="s">
        <v>318</v>
      </c>
      <c r="E259" s="217" t="s">
        <v>970</v>
      </c>
      <c r="F259" s="218" t="s">
        <v>971</v>
      </c>
      <c r="G259" s="219" t="s">
        <v>193</v>
      </c>
      <c r="H259" s="220">
        <v>10</v>
      </c>
      <c r="I259" s="221"/>
      <c r="J259" s="222">
        <f>ROUND(I259*H259,2)</f>
        <v>0</v>
      </c>
      <c r="K259" s="218" t="s">
        <v>21</v>
      </c>
      <c r="L259" s="223"/>
      <c r="M259" s="224" t="s">
        <v>21</v>
      </c>
      <c r="N259" s="225" t="s">
        <v>50</v>
      </c>
      <c r="O259" s="64"/>
      <c r="P259" s="182">
        <f>O259*H259</f>
        <v>0</v>
      </c>
      <c r="Q259" s="182">
        <v>4.4999999999999998E-2</v>
      </c>
      <c r="R259" s="182">
        <f>Q259*H259</f>
        <v>0.44999999999999996</v>
      </c>
      <c r="S259" s="182">
        <v>0</v>
      </c>
      <c r="T259" s="183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4" t="s">
        <v>178</v>
      </c>
      <c r="AT259" s="184" t="s">
        <v>318</v>
      </c>
      <c r="AU259" s="184" t="s">
        <v>134</v>
      </c>
      <c r="AY259" s="17" t="s">
        <v>124</v>
      </c>
      <c r="BE259" s="185">
        <f>IF(N259="základní",J259,0)</f>
        <v>0</v>
      </c>
      <c r="BF259" s="185">
        <f>IF(N259="snížená",J259,0)</f>
        <v>0</v>
      </c>
      <c r="BG259" s="185">
        <f>IF(N259="zákl. přenesená",J259,0)</f>
        <v>0</v>
      </c>
      <c r="BH259" s="185">
        <f>IF(N259="sníž. přenesená",J259,0)</f>
        <v>0</v>
      </c>
      <c r="BI259" s="185">
        <f>IF(N259="nulová",J259,0)</f>
        <v>0</v>
      </c>
      <c r="BJ259" s="17" t="s">
        <v>87</v>
      </c>
      <c r="BK259" s="185">
        <f>ROUND(I259*H259,2)</f>
        <v>0</v>
      </c>
      <c r="BL259" s="17" t="s">
        <v>133</v>
      </c>
      <c r="BM259" s="184" t="s">
        <v>972</v>
      </c>
    </row>
    <row r="260" spans="1:65" s="2" customFormat="1" ht="11.25">
      <c r="A260" s="34"/>
      <c r="B260" s="35"/>
      <c r="C260" s="36"/>
      <c r="D260" s="186" t="s">
        <v>136</v>
      </c>
      <c r="E260" s="36"/>
      <c r="F260" s="187" t="s">
        <v>971</v>
      </c>
      <c r="G260" s="36"/>
      <c r="H260" s="36"/>
      <c r="I260" s="188"/>
      <c r="J260" s="36"/>
      <c r="K260" s="36"/>
      <c r="L260" s="39"/>
      <c r="M260" s="189"/>
      <c r="N260" s="190"/>
      <c r="O260" s="64"/>
      <c r="P260" s="64"/>
      <c r="Q260" s="64"/>
      <c r="R260" s="64"/>
      <c r="S260" s="64"/>
      <c r="T260" s="65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136</v>
      </c>
      <c r="AU260" s="17" t="s">
        <v>134</v>
      </c>
    </row>
    <row r="261" spans="1:65" s="2" customFormat="1" ht="16.5" customHeight="1">
      <c r="A261" s="34"/>
      <c r="B261" s="35"/>
      <c r="C261" s="216" t="s">
        <v>488</v>
      </c>
      <c r="D261" s="216" t="s">
        <v>318</v>
      </c>
      <c r="E261" s="217" t="s">
        <v>973</v>
      </c>
      <c r="F261" s="218" t="s">
        <v>974</v>
      </c>
      <c r="G261" s="219" t="s">
        <v>193</v>
      </c>
      <c r="H261" s="220">
        <v>3</v>
      </c>
      <c r="I261" s="221"/>
      <c r="J261" s="222">
        <f>ROUND(I261*H261,2)</f>
        <v>0</v>
      </c>
      <c r="K261" s="218" t="s">
        <v>21</v>
      </c>
      <c r="L261" s="223"/>
      <c r="M261" s="224" t="s">
        <v>21</v>
      </c>
      <c r="N261" s="225" t="s">
        <v>50</v>
      </c>
      <c r="O261" s="64"/>
      <c r="P261" s="182">
        <f>O261*H261</f>
        <v>0</v>
      </c>
      <c r="Q261" s="182">
        <v>4.4999999999999998E-2</v>
      </c>
      <c r="R261" s="182">
        <f>Q261*H261</f>
        <v>0.13500000000000001</v>
      </c>
      <c r="S261" s="182">
        <v>0</v>
      </c>
      <c r="T261" s="183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4" t="s">
        <v>178</v>
      </c>
      <c r="AT261" s="184" t="s">
        <v>318</v>
      </c>
      <c r="AU261" s="184" t="s">
        <v>134</v>
      </c>
      <c r="AY261" s="17" t="s">
        <v>124</v>
      </c>
      <c r="BE261" s="185">
        <f>IF(N261="základní",J261,0)</f>
        <v>0</v>
      </c>
      <c r="BF261" s="185">
        <f>IF(N261="snížená",J261,0)</f>
        <v>0</v>
      </c>
      <c r="BG261" s="185">
        <f>IF(N261="zákl. přenesená",J261,0)</f>
        <v>0</v>
      </c>
      <c r="BH261" s="185">
        <f>IF(N261="sníž. přenesená",J261,0)</f>
        <v>0</v>
      </c>
      <c r="BI261" s="185">
        <f>IF(N261="nulová",J261,0)</f>
        <v>0</v>
      </c>
      <c r="BJ261" s="17" t="s">
        <v>87</v>
      </c>
      <c r="BK261" s="185">
        <f>ROUND(I261*H261,2)</f>
        <v>0</v>
      </c>
      <c r="BL261" s="17" t="s">
        <v>133</v>
      </c>
      <c r="BM261" s="184" t="s">
        <v>975</v>
      </c>
    </row>
    <row r="262" spans="1:65" s="2" customFormat="1" ht="11.25">
      <c r="A262" s="34"/>
      <c r="B262" s="35"/>
      <c r="C262" s="36"/>
      <c r="D262" s="186" t="s">
        <v>136</v>
      </c>
      <c r="E262" s="36"/>
      <c r="F262" s="187" t="s">
        <v>974</v>
      </c>
      <c r="G262" s="36"/>
      <c r="H262" s="36"/>
      <c r="I262" s="188"/>
      <c r="J262" s="36"/>
      <c r="K262" s="36"/>
      <c r="L262" s="39"/>
      <c r="M262" s="189"/>
      <c r="N262" s="190"/>
      <c r="O262" s="64"/>
      <c r="P262" s="64"/>
      <c r="Q262" s="64"/>
      <c r="R262" s="64"/>
      <c r="S262" s="64"/>
      <c r="T262" s="65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136</v>
      </c>
      <c r="AU262" s="17" t="s">
        <v>134</v>
      </c>
    </row>
    <row r="263" spans="1:65" s="2" customFormat="1" ht="16.5" customHeight="1">
      <c r="A263" s="34"/>
      <c r="B263" s="35"/>
      <c r="C263" s="216" t="s">
        <v>493</v>
      </c>
      <c r="D263" s="216" t="s">
        <v>318</v>
      </c>
      <c r="E263" s="217" t="s">
        <v>976</v>
      </c>
      <c r="F263" s="218" t="s">
        <v>977</v>
      </c>
      <c r="G263" s="219" t="s">
        <v>193</v>
      </c>
      <c r="H263" s="220">
        <v>21</v>
      </c>
      <c r="I263" s="221"/>
      <c r="J263" s="222">
        <f>ROUND(I263*H263,2)</f>
        <v>0</v>
      </c>
      <c r="K263" s="218" t="s">
        <v>21</v>
      </c>
      <c r="L263" s="223"/>
      <c r="M263" s="224" t="s">
        <v>21</v>
      </c>
      <c r="N263" s="225" t="s">
        <v>50</v>
      </c>
      <c r="O263" s="64"/>
      <c r="P263" s="182">
        <f>O263*H263</f>
        <v>0</v>
      </c>
      <c r="Q263" s="182">
        <v>4.4999999999999998E-2</v>
      </c>
      <c r="R263" s="182">
        <f>Q263*H263</f>
        <v>0.94499999999999995</v>
      </c>
      <c r="S263" s="182">
        <v>0</v>
      </c>
      <c r="T263" s="183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4" t="s">
        <v>178</v>
      </c>
      <c r="AT263" s="184" t="s">
        <v>318</v>
      </c>
      <c r="AU263" s="184" t="s">
        <v>134</v>
      </c>
      <c r="AY263" s="17" t="s">
        <v>124</v>
      </c>
      <c r="BE263" s="185">
        <f>IF(N263="základní",J263,0)</f>
        <v>0</v>
      </c>
      <c r="BF263" s="185">
        <f>IF(N263="snížená",J263,0)</f>
        <v>0</v>
      </c>
      <c r="BG263" s="185">
        <f>IF(N263="zákl. přenesená",J263,0)</f>
        <v>0</v>
      </c>
      <c r="BH263" s="185">
        <f>IF(N263="sníž. přenesená",J263,0)</f>
        <v>0</v>
      </c>
      <c r="BI263" s="185">
        <f>IF(N263="nulová",J263,0)</f>
        <v>0</v>
      </c>
      <c r="BJ263" s="17" t="s">
        <v>87</v>
      </c>
      <c r="BK263" s="185">
        <f>ROUND(I263*H263,2)</f>
        <v>0</v>
      </c>
      <c r="BL263" s="17" t="s">
        <v>133</v>
      </c>
      <c r="BM263" s="184" t="s">
        <v>978</v>
      </c>
    </row>
    <row r="264" spans="1:65" s="2" customFormat="1" ht="11.25">
      <c r="A264" s="34"/>
      <c r="B264" s="35"/>
      <c r="C264" s="36"/>
      <c r="D264" s="186" t="s">
        <v>136</v>
      </c>
      <c r="E264" s="36"/>
      <c r="F264" s="187" t="s">
        <v>977</v>
      </c>
      <c r="G264" s="36"/>
      <c r="H264" s="36"/>
      <c r="I264" s="188"/>
      <c r="J264" s="36"/>
      <c r="K264" s="36"/>
      <c r="L264" s="39"/>
      <c r="M264" s="189"/>
      <c r="N264" s="190"/>
      <c r="O264" s="64"/>
      <c r="P264" s="64"/>
      <c r="Q264" s="64"/>
      <c r="R264" s="64"/>
      <c r="S264" s="64"/>
      <c r="T264" s="65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136</v>
      </c>
      <c r="AU264" s="17" t="s">
        <v>134</v>
      </c>
    </row>
    <row r="265" spans="1:65" s="2" customFormat="1" ht="16.5" customHeight="1">
      <c r="A265" s="34"/>
      <c r="B265" s="35"/>
      <c r="C265" s="173" t="s">
        <v>501</v>
      </c>
      <c r="D265" s="173" t="s">
        <v>128</v>
      </c>
      <c r="E265" s="174" t="s">
        <v>668</v>
      </c>
      <c r="F265" s="175" t="s">
        <v>669</v>
      </c>
      <c r="G265" s="176" t="s">
        <v>131</v>
      </c>
      <c r="H265" s="177">
        <v>778</v>
      </c>
      <c r="I265" s="178"/>
      <c r="J265" s="179">
        <f>ROUND(I265*H265,2)</f>
        <v>0</v>
      </c>
      <c r="K265" s="175" t="s">
        <v>132</v>
      </c>
      <c r="L265" s="39"/>
      <c r="M265" s="180" t="s">
        <v>21</v>
      </c>
      <c r="N265" s="181" t="s">
        <v>50</v>
      </c>
      <c r="O265" s="64"/>
      <c r="P265" s="182">
        <f>O265*H265</f>
        <v>0</v>
      </c>
      <c r="Q265" s="182">
        <v>0.15540000000000001</v>
      </c>
      <c r="R265" s="182">
        <f>Q265*H265</f>
        <v>120.9012</v>
      </c>
      <c r="S265" s="182">
        <v>0</v>
      </c>
      <c r="T265" s="183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4" t="s">
        <v>133</v>
      </c>
      <c r="AT265" s="184" t="s">
        <v>128</v>
      </c>
      <c r="AU265" s="184" t="s">
        <v>134</v>
      </c>
      <c r="AY265" s="17" t="s">
        <v>124</v>
      </c>
      <c r="BE265" s="185">
        <f>IF(N265="základní",J265,0)</f>
        <v>0</v>
      </c>
      <c r="BF265" s="185">
        <f>IF(N265="snížená",J265,0)</f>
        <v>0</v>
      </c>
      <c r="BG265" s="185">
        <f>IF(N265="zákl. přenesená",J265,0)</f>
        <v>0</v>
      </c>
      <c r="BH265" s="185">
        <f>IF(N265="sníž. přenesená",J265,0)</f>
        <v>0</v>
      </c>
      <c r="BI265" s="185">
        <f>IF(N265="nulová",J265,0)</f>
        <v>0</v>
      </c>
      <c r="BJ265" s="17" t="s">
        <v>87</v>
      </c>
      <c r="BK265" s="185">
        <f>ROUND(I265*H265,2)</f>
        <v>0</v>
      </c>
      <c r="BL265" s="17" t="s">
        <v>133</v>
      </c>
      <c r="BM265" s="184" t="s">
        <v>979</v>
      </c>
    </row>
    <row r="266" spans="1:65" s="2" customFormat="1" ht="19.5">
      <c r="A266" s="34"/>
      <c r="B266" s="35"/>
      <c r="C266" s="36"/>
      <c r="D266" s="186" t="s">
        <v>136</v>
      </c>
      <c r="E266" s="36"/>
      <c r="F266" s="187" t="s">
        <v>671</v>
      </c>
      <c r="G266" s="36"/>
      <c r="H266" s="36"/>
      <c r="I266" s="188"/>
      <c r="J266" s="36"/>
      <c r="K266" s="36"/>
      <c r="L266" s="39"/>
      <c r="M266" s="189"/>
      <c r="N266" s="190"/>
      <c r="O266" s="64"/>
      <c r="P266" s="64"/>
      <c r="Q266" s="64"/>
      <c r="R266" s="64"/>
      <c r="S266" s="64"/>
      <c r="T266" s="65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136</v>
      </c>
      <c r="AU266" s="17" t="s">
        <v>134</v>
      </c>
    </row>
    <row r="267" spans="1:65" s="2" customFormat="1" ht="11.25">
      <c r="A267" s="34"/>
      <c r="B267" s="35"/>
      <c r="C267" s="36"/>
      <c r="D267" s="191" t="s">
        <v>138</v>
      </c>
      <c r="E267" s="36"/>
      <c r="F267" s="192" t="s">
        <v>672</v>
      </c>
      <c r="G267" s="36"/>
      <c r="H267" s="36"/>
      <c r="I267" s="188"/>
      <c r="J267" s="36"/>
      <c r="K267" s="36"/>
      <c r="L267" s="39"/>
      <c r="M267" s="189"/>
      <c r="N267" s="190"/>
      <c r="O267" s="64"/>
      <c r="P267" s="64"/>
      <c r="Q267" s="64"/>
      <c r="R267" s="64"/>
      <c r="S267" s="64"/>
      <c r="T267" s="65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138</v>
      </c>
      <c r="AU267" s="17" t="s">
        <v>134</v>
      </c>
    </row>
    <row r="268" spans="1:65" s="13" customFormat="1" ht="11.25">
      <c r="B268" s="193"/>
      <c r="C268" s="194"/>
      <c r="D268" s="186" t="s">
        <v>146</v>
      </c>
      <c r="E268" s="195" t="s">
        <v>21</v>
      </c>
      <c r="F268" s="196" t="s">
        <v>980</v>
      </c>
      <c r="G268" s="194"/>
      <c r="H268" s="197">
        <v>276.5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146</v>
      </c>
      <c r="AU268" s="203" t="s">
        <v>134</v>
      </c>
      <c r="AV268" s="13" t="s">
        <v>89</v>
      </c>
      <c r="AW268" s="13" t="s">
        <v>38</v>
      </c>
      <c r="AX268" s="13" t="s">
        <v>79</v>
      </c>
      <c r="AY268" s="203" t="s">
        <v>124</v>
      </c>
    </row>
    <row r="269" spans="1:65" s="13" customFormat="1" ht="11.25">
      <c r="B269" s="193"/>
      <c r="C269" s="194"/>
      <c r="D269" s="186" t="s">
        <v>146</v>
      </c>
      <c r="E269" s="195" t="s">
        <v>21</v>
      </c>
      <c r="F269" s="196" t="s">
        <v>981</v>
      </c>
      <c r="G269" s="194"/>
      <c r="H269" s="197">
        <v>501.5</v>
      </c>
      <c r="I269" s="198"/>
      <c r="J269" s="194"/>
      <c r="K269" s="194"/>
      <c r="L269" s="199"/>
      <c r="M269" s="200"/>
      <c r="N269" s="201"/>
      <c r="O269" s="201"/>
      <c r="P269" s="201"/>
      <c r="Q269" s="201"/>
      <c r="R269" s="201"/>
      <c r="S269" s="201"/>
      <c r="T269" s="202"/>
      <c r="AT269" s="203" t="s">
        <v>146</v>
      </c>
      <c r="AU269" s="203" t="s">
        <v>134</v>
      </c>
      <c r="AV269" s="13" t="s">
        <v>89</v>
      </c>
      <c r="AW269" s="13" t="s">
        <v>38</v>
      </c>
      <c r="AX269" s="13" t="s">
        <v>79</v>
      </c>
      <c r="AY269" s="203" t="s">
        <v>124</v>
      </c>
    </row>
    <row r="270" spans="1:65" s="14" customFormat="1" ht="11.25">
      <c r="B270" s="205"/>
      <c r="C270" s="206"/>
      <c r="D270" s="186" t="s">
        <v>146</v>
      </c>
      <c r="E270" s="207" t="s">
        <v>21</v>
      </c>
      <c r="F270" s="208" t="s">
        <v>273</v>
      </c>
      <c r="G270" s="206"/>
      <c r="H270" s="209">
        <v>778</v>
      </c>
      <c r="I270" s="210"/>
      <c r="J270" s="206"/>
      <c r="K270" s="206"/>
      <c r="L270" s="211"/>
      <c r="M270" s="212"/>
      <c r="N270" s="213"/>
      <c r="O270" s="213"/>
      <c r="P270" s="213"/>
      <c r="Q270" s="213"/>
      <c r="R270" s="213"/>
      <c r="S270" s="213"/>
      <c r="T270" s="214"/>
      <c r="AT270" s="215" t="s">
        <v>146</v>
      </c>
      <c r="AU270" s="215" t="s">
        <v>134</v>
      </c>
      <c r="AV270" s="14" t="s">
        <v>133</v>
      </c>
      <c r="AW270" s="14" t="s">
        <v>38</v>
      </c>
      <c r="AX270" s="14" t="s">
        <v>87</v>
      </c>
      <c r="AY270" s="215" t="s">
        <v>124</v>
      </c>
    </row>
    <row r="271" spans="1:65" s="2" customFormat="1" ht="16.5" customHeight="1">
      <c r="A271" s="34"/>
      <c r="B271" s="35"/>
      <c r="C271" s="216" t="s">
        <v>506</v>
      </c>
      <c r="D271" s="216" t="s">
        <v>318</v>
      </c>
      <c r="E271" s="217" t="s">
        <v>675</v>
      </c>
      <c r="F271" s="218" t="s">
        <v>676</v>
      </c>
      <c r="G271" s="219" t="s">
        <v>131</v>
      </c>
      <c r="H271" s="220">
        <v>498</v>
      </c>
      <c r="I271" s="221"/>
      <c r="J271" s="222">
        <f>ROUND(I271*H271,2)</f>
        <v>0</v>
      </c>
      <c r="K271" s="218" t="s">
        <v>132</v>
      </c>
      <c r="L271" s="223"/>
      <c r="M271" s="224" t="s">
        <v>21</v>
      </c>
      <c r="N271" s="225" t="s">
        <v>50</v>
      </c>
      <c r="O271" s="64"/>
      <c r="P271" s="182">
        <f>O271*H271</f>
        <v>0</v>
      </c>
      <c r="Q271" s="182">
        <v>0.08</v>
      </c>
      <c r="R271" s="182">
        <f>Q271*H271</f>
        <v>39.840000000000003</v>
      </c>
      <c r="S271" s="182">
        <v>0</v>
      </c>
      <c r="T271" s="183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84" t="s">
        <v>178</v>
      </c>
      <c r="AT271" s="184" t="s">
        <v>318</v>
      </c>
      <c r="AU271" s="184" t="s">
        <v>134</v>
      </c>
      <c r="AY271" s="17" t="s">
        <v>124</v>
      </c>
      <c r="BE271" s="185">
        <f>IF(N271="základní",J271,0)</f>
        <v>0</v>
      </c>
      <c r="BF271" s="185">
        <f>IF(N271="snížená",J271,0)</f>
        <v>0</v>
      </c>
      <c r="BG271" s="185">
        <f>IF(N271="zákl. přenesená",J271,0)</f>
        <v>0</v>
      </c>
      <c r="BH271" s="185">
        <f>IF(N271="sníž. přenesená",J271,0)</f>
        <v>0</v>
      </c>
      <c r="BI271" s="185">
        <f>IF(N271="nulová",J271,0)</f>
        <v>0</v>
      </c>
      <c r="BJ271" s="17" t="s">
        <v>87</v>
      </c>
      <c r="BK271" s="185">
        <f>ROUND(I271*H271,2)</f>
        <v>0</v>
      </c>
      <c r="BL271" s="17" t="s">
        <v>133</v>
      </c>
      <c r="BM271" s="184" t="s">
        <v>982</v>
      </c>
    </row>
    <row r="272" spans="1:65" s="2" customFormat="1" ht="11.25">
      <c r="A272" s="34"/>
      <c r="B272" s="35"/>
      <c r="C272" s="36"/>
      <c r="D272" s="186" t="s">
        <v>136</v>
      </c>
      <c r="E272" s="36"/>
      <c r="F272" s="187" t="s">
        <v>676</v>
      </c>
      <c r="G272" s="36"/>
      <c r="H272" s="36"/>
      <c r="I272" s="188"/>
      <c r="J272" s="36"/>
      <c r="K272" s="36"/>
      <c r="L272" s="39"/>
      <c r="M272" s="189"/>
      <c r="N272" s="190"/>
      <c r="O272" s="64"/>
      <c r="P272" s="64"/>
      <c r="Q272" s="64"/>
      <c r="R272" s="64"/>
      <c r="S272" s="64"/>
      <c r="T272" s="65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136</v>
      </c>
      <c r="AU272" s="17" t="s">
        <v>134</v>
      </c>
    </row>
    <row r="273" spans="1:65" s="2" customFormat="1" ht="11.25">
      <c r="A273" s="34"/>
      <c r="B273" s="35"/>
      <c r="C273" s="36"/>
      <c r="D273" s="191" t="s">
        <v>138</v>
      </c>
      <c r="E273" s="36"/>
      <c r="F273" s="192" t="s">
        <v>678</v>
      </c>
      <c r="G273" s="36"/>
      <c r="H273" s="36"/>
      <c r="I273" s="188"/>
      <c r="J273" s="36"/>
      <c r="K273" s="36"/>
      <c r="L273" s="39"/>
      <c r="M273" s="189"/>
      <c r="N273" s="190"/>
      <c r="O273" s="64"/>
      <c r="P273" s="64"/>
      <c r="Q273" s="64"/>
      <c r="R273" s="64"/>
      <c r="S273" s="64"/>
      <c r="T273" s="65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138</v>
      </c>
      <c r="AU273" s="17" t="s">
        <v>134</v>
      </c>
    </row>
    <row r="274" spans="1:65" s="2" customFormat="1" ht="16.5" customHeight="1">
      <c r="A274" s="34"/>
      <c r="B274" s="35"/>
      <c r="C274" s="216" t="s">
        <v>512</v>
      </c>
      <c r="D274" s="216" t="s">
        <v>318</v>
      </c>
      <c r="E274" s="217" t="s">
        <v>983</v>
      </c>
      <c r="F274" s="218" t="s">
        <v>984</v>
      </c>
      <c r="G274" s="219" t="s">
        <v>131</v>
      </c>
      <c r="H274" s="220">
        <v>230</v>
      </c>
      <c r="I274" s="221"/>
      <c r="J274" s="222">
        <f>ROUND(I274*H274,2)</f>
        <v>0</v>
      </c>
      <c r="K274" s="218" t="s">
        <v>132</v>
      </c>
      <c r="L274" s="223"/>
      <c r="M274" s="224" t="s">
        <v>21</v>
      </c>
      <c r="N274" s="225" t="s">
        <v>50</v>
      </c>
      <c r="O274" s="64"/>
      <c r="P274" s="182">
        <f>O274*H274</f>
        <v>0</v>
      </c>
      <c r="Q274" s="182">
        <v>4.8300000000000003E-2</v>
      </c>
      <c r="R274" s="182">
        <f>Q274*H274</f>
        <v>11.109</v>
      </c>
      <c r="S274" s="182">
        <v>0</v>
      </c>
      <c r="T274" s="183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4" t="s">
        <v>178</v>
      </c>
      <c r="AT274" s="184" t="s">
        <v>318</v>
      </c>
      <c r="AU274" s="184" t="s">
        <v>134</v>
      </c>
      <c r="AY274" s="17" t="s">
        <v>124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7" t="s">
        <v>87</v>
      </c>
      <c r="BK274" s="185">
        <f>ROUND(I274*H274,2)</f>
        <v>0</v>
      </c>
      <c r="BL274" s="17" t="s">
        <v>133</v>
      </c>
      <c r="BM274" s="184" t="s">
        <v>985</v>
      </c>
    </row>
    <row r="275" spans="1:65" s="2" customFormat="1" ht="11.25">
      <c r="A275" s="34"/>
      <c r="B275" s="35"/>
      <c r="C275" s="36"/>
      <c r="D275" s="186" t="s">
        <v>136</v>
      </c>
      <c r="E275" s="36"/>
      <c r="F275" s="187" t="s">
        <v>984</v>
      </c>
      <c r="G275" s="36"/>
      <c r="H275" s="36"/>
      <c r="I275" s="188"/>
      <c r="J275" s="36"/>
      <c r="K275" s="36"/>
      <c r="L275" s="39"/>
      <c r="M275" s="189"/>
      <c r="N275" s="190"/>
      <c r="O275" s="64"/>
      <c r="P275" s="64"/>
      <c r="Q275" s="64"/>
      <c r="R275" s="64"/>
      <c r="S275" s="64"/>
      <c r="T275" s="65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136</v>
      </c>
      <c r="AU275" s="17" t="s">
        <v>134</v>
      </c>
    </row>
    <row r="276" spans="1:65" s="2" customFormat="1" ht="11.25">
      <c r="A276" s="34"/>
      <c r="B276" s="35"/>
      <c r="C276" s="36"/>
      <c r="D276" s="191" t="s">
        <v>138</v>
      </c>
      <c r="E276" s="36"/>
      <c r="F276" s="192" t="s">
        <v>986</v>
      </c>
      <c r="G276" s="36"/>
      <c r="H276" s="36"/>
      <c r="I276" s="188"/>
      <c r="J276" s="36"/>
      <c r="K276" s="36"/>
      <c r="L276" s="39"/>
      <c r="M276" s="189"/>
      <c r="N276" s="190"/>
      <c r="O276" s="64"/>
      <c r="P276" s="64"/>
      <c r="Q276" s="64"/>
      <c r="R276" s="64"/>
      <c r="S276" s="64"/>
      <c r="T276" s="65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138</v>
      </c>
      <c r="AU276" s="17" t="s">
        <v>134</v>
      </c>
    </row>
    <row r="277" spans="1:65" s="2" customFormat="1" ht="16.5" customHeight="1">
      <c r="A277" s="34"/>
      <c r="B277" s="35"/>
      <c r="C277" s="216" t="s">
        <v>518</v>
      </c>
      <c r="D277" s="216" t="s">
        <v>318</v>
      </c>
      <c r="E277" s="217" t="s">
        <v>987</v>
      </c>
      <c r="F277" s="218" t="s">
        <v>988</v>
      </c>
      <c r="G277" s="219" t="s">
        <v>131</v>
      </c>
      <c r="H277" s="220">
        <v>54</v>
      </c>
      <c r="I277" s="221"/>
      <c r="J277" s="222">
        <f>ROUND(I277*H277,2)</f>
        <v>0</v>
      </c>
      <c r="K277" s="218" t="s">
        <v>132</v>
      </c>
      <c r="L277" s="223"/>
      <c r="M277" s="224" t="s">
        <v>21</v>
      </c>
      <c r="N277" s="225" t="s">
        <v>50</v>
      </c>
      <c r="O277" s="64"/>
      <c r="P277" s="182">
        <f>O277*H277</f>
        <v>0</v>
      </c>
      <c r="Q277" s="182">
        <v>6.5670000000000006E-2</v>
      </c>
      <c r="R277" s="182">
        <f>Q277*H277</f>
        <v>3.5461800000000006</v>
      </c>
      <c r="S277" s="182">
        <v>0</v>
      </c>
      <c r="T277" s="183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4" t="s">
        <v>178</v>
      </c>
      <c r="AT277" s="184" t="s">
        <v>318</v>
      </c>
      <c r="AU277" s="184" t="s">
        <v>134</v>
      </c>
      <c r="AY277" s="17" t="s">
        <v>124</v>
      </c>
      <c r="BE277" s="185">
        <f>IF(N277="základní",J277,0)</f>
        <v>0</v>
      </c>
      <c r="BF277" s="185">
        <f>IF(N277="snížená",J277,0)</f>
        <v>0</v>
      </c>
      <c r="BG277" s="185">
        <f>IF(N277="zákl. přenesená",J277,0)</f>
        <v>0</v>
      </c>
      <c r="BH277" s="185">
        <f>IF(N277="sníž. přenesená",J277,0)</f>
        <v>0</v>
      </c>
      <c r="BI277" s="185">
        <f>IF(N277="nulová",J277,0)</f>
        <v>0</v>
      </c>
      <c r="BJ277" s="17" t="s">
        <v>87</v>
      </c>
      <c r="BK277" s="185">
        <f>ROUND(I277*H277,2)</f>
        <v>0</v>
      </c>
      <c r="BL277" s="17" t="s">
        <v>133</v>
      </c>
      <c r="BM277" s="184" t="s">
        <v>989</v>
      </c>
    </row>
    <row r="278" spans="1:65" s="2" customFormat="1" ht="11.25">
      <c r="A278" s="34"/>
      <c r="B278" s="35"/>
      <c r="C278" s="36"/>
      <c r="D278" s="186" t="s">
        <v>136</v>
      </c>
      <c r="E278" s="36"/>
      <c r="F278" s="187" t="s">
        <v>988</v>
      </c>
      <c r="G278" s="36"/>
      <c r="H278" s="36"/>
      <c r="I278" s="188"/>
      <c r="J278" s="36"/>
      <c r="K278" s="36"/>
      <c r="L278" s="39"/>
      <c r="M278" s="189"/>
      <c r="N278" s="190"/>
      <c r="O278" s="64"/>
      <c r="P278" s="64"/>
      <c r="Q278" s="64"/>
      <c r="R278" s="64"/>
      <c r="S278" s="64"/>
      <c r="T278" s="65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136</v>
      </c>
      <c r="AU278" s="17" t="s">
        <v>134</v>
      </c>
    </row>
    <row r="279" spans="1:65" s="2" customFormat="1" ht="11.25">
      <c r="A279" s="34"/>
      <c r="B279" s="35"/>
      <c r="C279" s="36"/>
      <c r="D279" s="191" t="s">
        <v>138</v>
      </c>
      <c r="E279" s="36"/>
      <c r="F279" s="192" t="s">
        <v>990</v>
      </c>
      <c r="G279" s="36"/>
      <c r="H279" s="36"/>
      <c r="I279" s="188"/>
      <c r="J279" s="36"/>
      <c r="K279" s="36"/>
      <c r="L279" s="39"/>
      <c r="M279" s="189"/>
      <c r="N279" s="190"/>
      <c r="O279" s="64"/>
      <c r="P279" s="64"/>
      <c r="Q279" s="64"/>
      <c r="R279" s="64"/>
      <c r="S279" s="64"/>
      <c r="T279" s="65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138</v>
      </c>
      <c r="AU279" s="17" t="s">
        <v>134</v>
      </c>
    </row>
    <row r="280" spans="1:65" s="2" customFormat="1" ht="16.5" customHeight="1">
      <c r="A280" s="34"/>
      <c r="B280" s="35"/>
      <c r="C280" s="216" t="s">
        <v>523</v>
      </c>
      <c r="D280" s="216" t="s">
        <v>318</v>
      </c>
      <c r="E280" s="217" t="s">
        <v>680</v>
      </c>
      <c r="F280" s="218" t="s">
        <v>681</v>
      </c>
      <c r="G280" s="219" t="s">
        <v>193</v>
      </c>
      <c r="H280" s="220">
        <v>10</v>
      </c>
      <c r="I280" s="221"/>
      <c r="J280" s="222">
        <f>ROUND(I280*H280,2)</f>
        <v>0</v>
      </c>
      <c r="K280" s="218" t="s">
        <v>21</v>
      </c>
      <c r="L280" s="223"/>
      <c r="M280" s="224" t="s">
        <v>21</v>
      </c>
      <c r="N280" s="225" t="s">
        <v>50</v>
      </c>
      <c r="O280" s="64"/>
      <c r="P280" s="182">
        <f>O280*H280</f>
        <v>0</v>
      </c>
      <c r="Q280" s="182">
        <v>5.5E-2</v>
      </c>
      <c r="R280" s="182">
        <f>Q280*H280</f>
        <v>0.55000000000000004</v>
      </c>
      <c r="S280" s="182">
        <v>0</v>
      </c>
      <c r="T280" s="183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4" t="s">
        <v>178</v>
      </c>
      <c r="AT280" s="184" t="s">
        <v>318</v>
      </c>
      <c r="AU280" s="184" t="s">
        <v>134</v>
      </c>
      <c r="AY280" s="17" t="s">
        <v>124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17" t="s">
        <v>87</v>
      </c>
      <c r="BK280" s="185">
        <f>ROUND(I280*H280,2)</f>
        <v>0</v>
      </c>
      <c r="BL280" s="17" t="s">
        <v>133</v>
      </c>
      <c r="BM280" s="184" t="s">
        <v>991</v>
      </c>
    </row>
    <row r="281" spans="1:65" s="2" customFormat="1" ht="11.25">
      <c r="A281" s="34"/>
      <c r="B281" s="35"/>
      <c r="C281" s="36"/>
      <c r="D281" s="186" t="s">
        <v>136</v>
      </c>
      <c r="E281" s="36"/>
      <c r="F281" s="187" t="s">
        <v>681</v>
      </c>
      <c r="G281" s="36"/>
      <c r="H281" s="36"/>
      <c r="I281" s="188"/>
      <c r="J281" s="36"/>
      <c r="K281" s="36"/>
      <c r="L281" s="39"/>
      <c r="M281" s="189"/>
      <c r="N281" s="190"/>
      <c r="O281" s="64"/>
      <c r="P281" s="64"/>
      <c r="Q281" s="64"/>
      <c r="R281" s="64"/>
      <c r="S281" s="64"/>
      <c r="T281" s="65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136</v>
      </c>
      <c r="AU281" s="17" t="s">
        <v>134</v>
      </c>
    </row>
    <row r="282" spans="1:65" s="2" customFormat="1" ht="16.5" customHeight="1">
      <c r="A282" s="34"/>
      <c r="B282" s="35"/>
      <c r="C282" s="173" t="s">
        <v>529</v>
      </c>
      <c r="D282" s="173" t="s">
        <v>128</v>
      </c>
      <c r="E282" s="174" t="s">
        <v>818</v>
      </c>
      <c r="F282" s="175" t="s">
        <v>819</v>
      </c>
      <c r="G282" s="176" t="s">
        <v>193</v>
      </c>
      <c r="H282" s="177">
        <v>3</v>
      </c>
      <c r="I282" s="178"/>
      <c r="J282" s="179">
        <f>ROUND(I282*H282,2)</f>
        <v>0</v>
      </c>
      <c r="K282" s="175" t="s">
        <v>132</v>
      </c>
      <c r="L282" s="39"/>
      <c r="M282" s="180" t="s">
        <v>21</v>
      </c>
      <c r="N282" s="181" t="s">
        <v>50</v>
      </c>
      <c r="O282" s="64"/>
      <c r="P282" s="182">
        <f>O282*H282</f>
        <v>0</v>
      </c>
      <c r="Q282" s="182">
        <v>0.42080000000000001</v>
      </c>
      <c r="R282" s="182">
        <f>Q282*H282</f>
        <v>1.2624</v>
      </c>
      <c r="S282" s="182">
        <v>0</v>
      </c>
      <c r="T282" s="183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84" t="s">
        <v>133</v>
      </c>
      <c r="AT282" s="184" t="s">
        <v>128</v>
      </c>
      <c r="AU282" s="184" t="s">
        <v>134</v>
      </c>
      <c r="AY282" s="17" t="s">
        <v>124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7" t="s">
        <v>87</v>
      </c>
      <c r="BK282" s="185">
        <f>ROUND(I282*H282,2)</f>
        <v>0</v>
      </c>
      <c r="BL282" s="17" t="s">
        <v>133</v>
      </c>
      <c r="BM282" s="184" t="s">
        <v>992</v>
      </c>
    </row>
    <row r="283" spans="1:65" s="2" customFormat="1" ht="11.25">
      <c r="A283" s="34"/>
      <c r="B283" s="35"/>
      <c r="C283" s="36"/>
      <c r="D283" s="186" t="s">
        <v>136</v>
      </c>
      <c r="E283" s="36"/>
      <c r="F283" s="187" t="s">
        <v>819</v>
      </c>
      <c r="G283" s="36"/>
      <c r="H283" s="36"/>
      <c r="I283" s="188"/>
      <c r="J283" s="36"/>
      <c r="K283" s="36"/>
      <c r="L283" s="39"/>
      <c r="M283" s="189"/>
      <c r="N283" s="190"/>
      <c r="O283" s="64"/>
      <c r="P283" s="64"/>
      <c r="Q283" s="64"/>
      <c r="R283" s="64"/>
      <c r="S283" s="64"/>
      <c r="T283" s="65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136</v>
      </c>
      <c r="AU283" s="17" t="s">
        <v>134</v>
      </c>
    </row>
    <row r="284" spans="1:65" s="2" customFormat="1" ht="11.25">
      <c r="A284" s="34"/>
      <c r="B284" s="35"/>
      <c r="C284" s="36"/>
      <c r="D284" s="191" t="s">
        <v>138</v>
      </c>
      <c r="E284" s="36"/>
      <c r="F284" s="192" t="s">
        <v>821</v>
      </c>
      <c r="G284" s="36"/>
      <c r="H284" s="36"/>
      <c r="I284" s="188"/>
      <c r="J284" s="36"/>
      <c r="K284" s="36"/>
      <c r="L284" s="39"/>
      <c r="M284" s="189"/>
      <c r="N284" s="190"/>
      <c r="O284" s="64"/>
      <c r="P284" s="64"/>
      <c r="Q284" s="64"/>
      <c r="R284" s="64"/>
      <c r="S284" s="64"/>
      <c r="T284" s="65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138</v>
      </c>
      <c r="AU284" s="17" t="s">
        <v>134</v>
      </c>
    </row>
    <row r="285" spans="1:65" s="12" customFormat="1" ht="22.9" customHeight="1">
      <c r="B285" s="157"/>
      <c r="C285" s="158"/>
      <c r="D285" s="159" t="s">
        <v>78</v>
      </c>
      <c r="E285" s="171" t="s">
        <v>841</v>
      </c>
      <c r="F285" s="171" t="s">
        <v>842</v>
      </c>
      <c r="G285" s="158"/>
      <c r="H285" s="158"/>
      <c r="I285" s="161"/>
      <c r="J285" s="172">
        <f>BK285</f>
        <v>0</v>
      </c>
      <c r="K285" s="158"/>
      <c r="L285" s="163"/>
      <c r="M285" s="164"/>
      <c r="N285" s="165"/>
      <c r="O285" s="165"/>
      <c r="P285" s="166">
        <f>SUM(P286:P288)</f>
        <v>0</v>
      </c>
      <c r="Q285" s="165"/>
      <c r="R285" s="166">
        <f>SUM(R286:R288)</f>
        <v>0</v>
      </c>
      <c r="S285" s="165"/>
      <c r="T285" s="167">
        <f>SUM(T286:T288)</f>
        <v>0</v>
      </c>
      <c r="AR285" s="168" t="s">
        <v>87</v>
      </c>
      <c r="AT285" s="169" t="s">
        <v>78</v>
      </c>
      <c r="AU285" s="169" t="s">
        <v>87</v>
      </c>
      <c r="AY285" s="168" t="s">
        <v>124</v>
      </c>
      <c r="BK285" s="170">
        <f>SUM(BK286:BK288)</f>
        <v>0</v>
      </c>
    </row>
    <row r="286" spans="1:65" s="2" customFormat="1" ht="16.5" customHeight="1">
      <c r="A286" s="34"/>
      <c r="B286" s="35"/>
      <c r="C286" s="173" t="s">
        <v>535</v>
      </c>
      <c r="D286" s="173" t="s">
        <v>128</v>
      </c>
      <c r="E286" s="174" t="s">
        <v>844</v>
      </c>
      <c r="F286" s="175" t="s">
        <v>845</v>
      </c>
      <c r="G286" s="176" t="s">
        <v>230</v>
      </c>
      <c r="H286" s="177">
        <v>625.28599999999994</v>
      </c>
      <c r="I286" s="178"/>
      <c r="J286" s="179">
        <f>ROUND(I286*H286,2)</f>
        <v>0</v>
      </c>
      <c r="K286" s="175" t="s">
        <v>132</v>
      </c>
      <c r="L286" s="39"/>
      <c r="M286" s="180" t="s">
        <v>21</v>
      </c>
      <c r="N286" s="181" t="s">
        <v>50</v>
      </c>
      <c r="O286" s="64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3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4" t="s">
        <v>133</v>
      </c>
      <c r="AT286" s="184" t="s">
        <v>128</v>
      </c>
      <c r="AU286" s="184" t="s">
        <v>89</v>
      </c>
      <c r="AY286" s="17" t="s">
        <v>124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17" t="s">
        <v>87</v>
      </c>
      <c r="BK286" s="185">
        <f>ROUND(I286*H286,2)</f>
        <v>0</v>
      </c>
      <c r="BL286" s="17" t="s">
        <v>133</v>
      </c>
      <c r="BM286" s="184" t="s">
        <v>993</v>
      </c>
    </row>
    <row r="287" spans="1:65" s="2" customFormat="1" ht="11.25">
      <c r="A287" s="34"/>
      <c r="B287" s="35"/>
      <c r="C287" s="36"/>
      <c r="D287" s="186" t="s">
        <v>136</v>
      </c>
      <c r="E287" s="36"/>
      <c r="F287" s="187" t="s">
        <v>847</v>
      </c>
      <c r="G287" s="36"/>
      <c r="H287" s="36"/>
      <c r="I287" s="188"/>
      <c r="J287" s="36"/>
      <c r="K287" s="36"/>
      <c r="L287" s="39"/>
      <c r="M287" s="189"/>
      <c r="N287" s="190"/>
      <c r="O287" s="64"/>
      <c r="P287" s="64"/>
      <c r="Q287" s="64"/>
      <c r="R287" s="64"/>
      <c r="S287" s="64"/>
      <c r="T287" s="65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136</v>
      </c>
      <c r="AU287" s="17" t="s">
        <v>89</v>
      </c>
    </row>
    <row r="288" spans="1:65" s="2" customFormat="1" ht="11.25">
      <c r="A288" s="34"/>
      <c r="B288" s="35"/>
      <c r="C288" s="36"/>
      <c r="D288" s="191" t="s">
        <v>138</v>
      </c>
      <c r="E288" s="36"/>
      <c r="F288" s="192" t="s">
        <v>848</v>
      </c>
      <c r="G288" s="36"/>
      <c r="H288" s="36"/>
      <c r="I288" s="188"/>
      <c r="J288" s="36"/>
      <c r="K288" s="36"/>
      <c r="L288" s="39"/>
      <c r="M288" s="226"/>
      <c r="N288" s="227"/>
      <c r="O288" s="228"/>
      <c r="P288" s="228"/>
      <c r="Q288" s="228"/>
      <c r="R288" s="228"/>
      <c r="S288" s="228"/>
      <c r="T288" s="229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138</v>
      </c>
      <c r="AU288" s="17" t="s">
        <v>89</v>
      </c>
    </row>
    <row r="289" spans="1:31" s="2" customFormat="1" ht="6.95" customHeight="1">
      <c r="A289" s="34"/>
      <c r="B289" s="47"/>
      <c r="C289" s="48"/>
      <c r="D289" s="48"/>
      <c r="E289" s="48"/>
      <c r="F289" s="48"/>
      <c r="G289" s="48"/>
      <c r="H289" s="48"/>
      <c r="I289" s="48"/>
      <c r="J289" s="48"/>
      <c r="K289" s="48"/>
      <c r="L289" s="39"/>
      <c r="M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</row>
  </sheetData>
  <sheetProtection algorithmName="SHA-512" hashValue="5xHNp3I6Qy8xBa7zaLD3bLWceRcLyl4113srmDSD3zvzjVYwApkzl2cc/OnKIZ1aDTYSvVEa43jyjdRauu1bRw==" saltValue="PQuL3nmp88+H4KSeFqs/8UC1izCft6ZwGZD5UEeSIwv9DdFYBhmxs/et0DFD0/Wmo/yABNnNeeJufOwGX9YCnQ==" spinCount="100000" sheet="1" objects="1" scenarios="1" formatColumns="0" formatRows="0" autoFilter="0"/>
  <autoFilter ref="C87:K288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4" r:id="rId1"/>
    <hyperlink ref="F97" r:id="rId2"/>
    <hyperlink ref="F100" r:id="rId3"/>
    <hyperlink ref="F104" r:id="rId4"/>
    <hyperlink ref="F107" r:id="rId5"/>
    <hyperlink ref="F110" r:id="rId6"/>
    <hyperlink ref="F113" r:id="rId7"/>
    <hyperlink ref="F116" r:id="rId8"/>
    <hyperlink ref="F120" r:id="rId9"/>
    <hyperlink ref="F123" r:id="rId10"/>
    <hyperlink ref="F126" r:id="rId11"/>
    <hyperlink ref="F130" r:id="rId12"/>
    <hyperlink ref="F133" r:id="rId13"/>
    <hyperlink ref="F136" r:id="rId14"/>
    <hyperlink ref="F140" r:id="rId15"/>
    <hyperlink ref="F144" r:id="rId16"/>
    <hyperlink ref="F147" r:id="rId17"/>
    <hyperlink ref="F150" r:id="rId18"/>
    <hyperlink ref="F153" r:id="rId19"/>
    <hyperlink ref="F157" r:id="rId20"/>
    <hyperlink ref="F161" r:id="rId21"/>
    <hyperlink ref="F165" r:id="rId22"/>
    <hyperlink ref="F168" r:id="rId23"/>
    <hyperlink ref="F171" r:id="rId24"/>
    <hyperlink ref="F175" r:id="rId25"/>
    <hyperlink ref="F180" r:id="rId26"/>
    <hyperlink ref="F183" r:id="rId27"/>
    <hyperlink ref="F186" r:id="rId28"/>
    <hyperlink ref="F190" r:id="rId29"/>
    <hyperlink ref="F194" r:id="rId30"/>
    <hyperlink ref="F198" r:id="rId31"/>
    <hyperlink ref="F201" r:id="rId32"/>
    <hyperlink ref="F204" r:id="rId33"/>
    <hyperlink ref="F207" r:id="rId34"/>
    <hyperlink ref="F215" r:id="rId35"/>
    <hyperlink ref="F218" r:id="rId36"/>
    <hyperlink ref="F221" r:id="rId37"/>
    <hyperlink ref="F229" r:id="rId38"/>
    <hyperlink ref="F232" r:id="rId39"/>
    <hyperlink ref="F236" r:id="rId40"/>
    <hyperlink ref="F239" r:id="rId41"/>
    <hyperlink ref="F244" r:id="rId42"/>
    <hyperlink ref="F247" r:id="rId43"/>
    <hyperlink ref="F254" r:id="rId44"/>
    <hyperlink ref="F258" r:id="rId45"/>
    <hyperlink ref="F267" r:id="rId46"/>
    <hyperlink ref="F273" r:id="rId47"/>
    <hyperlink ref="F276" r:id="rId48"/>
    <hyperlink ref="F279" r:id="rId49"/>
    <hyperlink ref="F284" r:id="rId50"/>
    <hyperlink ref="F288" r:id="rId51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5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30" customWidth="1"/>
    <col min="2" max="2" width="1.6640625" style="230" customWidth="1"/>
    <col min="3" max="4" width="5" style="230" customWidth="1"/>
    <col min="5" max="5" width="11.6640625" style="230" customWidth="1"/>
    <col min="6" max="6" width="9.1640625" style="230" customWidth="1"/>
    <col min="7" max="7" width="5" style="230" customWidth="1"/>
    <col min="8" max="8" width="77.83203125" style="230" customWidth="1"/>
    <col min="9" max="10" width="20" style="230" customWidth="1"/>
    <col min="11" max="11" width="1.6640625" style="230" customWidth="1"/>
  </cols>
  <sheetData>
    <row r="1" spans="2:11" s="1" customFormat="1" ht="37.5" customHeight="1"/>
    <row r="2" spans="2:11" s="1" customFormat="1" ht="7.5" customHeight="1">
      <c r="B2" s="231"/>
      <c r="C2" s="232"/>
      <c r="D2" s="232"/>
      <c r="E2" s="232"/>
      <c r="F2" s="232"/>
      <c r="G2" s="232"/>
      <c r="H2" s="232"/>
      <c r="I2" s="232"/>
      <c r="J2" s="232"/>
      <c r="K2" s="233"/>
    </row>
    <row r="3" spans="2:11" s="15" customFormat="1" ht="45" customHeight="1">
      <c r="B3" s="234"/>
      <c r="C3" s="362" t="s">
        <v>994</v>
      </c>
      <c r="D3" s="362"/>
      <c r="E3" s="362"/>
      <c r="F3" s="362"/>
      <c r="G3" s="362"/>
      <c r="H3" s="362"/>
      <c r="I3" s="362"/>
      <c r="J3" s="362"/>
      <c r="K3" s="235"/>
    </row>
    <row r="4" spans="2:11" s="1" customFormat="1" ht="25.5" customHeight="1">
      <c r="B4" s="236"/>
      <c r="C4" s="367" t="s">
        <v>995</v>
      </c>
      <c r="D4" s="367"/>
      <c r="E4" s="367"/>
      <c r="F4" s="367"/>
      <c r="G4" s="367"/>
      <c r="H4" s="367"/>
      <c r="I4" s="367"/>
      <c r="J4" s="367"/>
      <c r="K4" s="237"/>
    </row>
    <row r="5" spans="2:11" s="1" customFormat="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s="1" customFormat="1" ht="15" customHeight="1">
      <c r="B6" s="236"/>
      <c r="C6" s="366" t="s">
        <v>996</v>
      </c>
      <c r="D6" s="366"/>
      <c r="E6" s="366"/>
      <c r="F6" s="366"/>
      <c r="G6" s="366"/>
      <c r="H6" s="366"/>
      <c r="I6" s="366"/>
      <c r="J6" s="366"/>
      <c r="K6" s="237"/>
    </row>
    <row r="7" spans="2:11" s="1" customFormat="1" ht="15" customHeight="1">
      <c r="B7" s="240"/>
      <c r="C7" s="366" t="s">
        <v>997</v>
      </c>
      <c r="D7" s="366"/>
      <c r="E7" s="366"/>
      <c r="F7" s="366"/>
      <c r="G7" s="366"/>
      <c r="H7" s="366"/>
      <c r="I7" s="366"/>
      <c r="J7" s="366"/>
      <c r="K7" s="237"/>
    </row>
    <row r="8" spans="2:11" s="1" customFormat="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s="1" customFormat="1" ht="15" customHeight="1">
      <c r="B9" s="240"/>
      <c r="C9" s="366" t="s">
        <v>998</v>
      </c>
      <c r="D9" s="366"/>
      <c r="E9" s="366"/>
      <c r="F9" s="366"/>
      <c r="G9" s="366"/>
      <c r="H9" s="366"/>
      <c r="I9" s="366"/>
      <c r="J9" s="366"/>
      <c r="K9" s="237"/>
    </row>
    <row r="10" spans="2:11" s="1" customFormat="1" ht="15" customHeight="1">
      <c r="B10" s="240"/>
      <c r="C10" s="239"/>
      <c r="D10" s="366" t="s">
        <v>999</v>
      </c>
      <c r="E10" s="366"/>
      <c r="F10" s="366"/>
      <c r="G10" s="366"/>
      <c r="H10" s="366"/>
      <c r="I10" s="366"/>
      <c r="J10" s="366"/>
      <c r="K10" s="237"/>
    </row>
    <row r="11" spans="2:11" s="1" customFormat="1" ht="15" customHeight="1">
      <c r="B11" s="240"/>
      <c r="C11" s="241"/>
      <c r="D11" s="366" t="s">
        <v>1000</v>
      </c>
      <c r="E11" s="366"/>
      <c r="F11" s="366"/>
      <c r="G11" s="366"/>
      <c r="H11" s="366"/>
      <c r="I11" s="366"/>
      <c r="J11" s="366"/>
      <c r="K11" s="237"/>
    </row>
    <row r="12" spans="2:11" s="1" customFormat="1" ht="15" customHeight="1">
      <c r="B12" s="240"/>
      <c r="C12" s="241"/>
      <c r="D12" s="239"/>
      <c r="E12" s="239"/>
      <c r="F12" s="239"/>
      <c r="G12" s="239"/>
      <c r="H12" s="239"/>
      <c r="I12" s="239"/>
      <c r="J12" s="239"/>
      <c r="K12" s="237"/>
    </row>
    <row r="13" spans="2:11" s="1" customFormat="1" ht="15" customHeight="1">
      <c r="B13" s="240"/>
      <c r="C13" s="241"/>
      <c r="D13" s="242" t="s">
        <v>1001</v>
      </c>
      <c r="E13" s="239"/>
      <c r="F13" s="239"/>
      <c r="G13" s="239"/>
      <c r="H13" s="239"/>
      <c r="I13" s="239"/>
      <c r="J13" s="239"/>
      <c r="K13" s="237"/>
    </row>
    <row r="14" spans="2:11" s="1" customFormat="1" ht="12.75" customHeight="1">
      <c r="B14" s="240"/>
      <c r="C14" s="241"/>
      <c r="D14" s="241"/>
      <c r="E14" s="241"/>
      <c r="F14" s="241"/>
      <c r="G14" s="241"/>
      <c r="H14" s="241"/>
      <c r="I14" s="241"/>
      <c r="J14" s="241"/>
      <c r="K14" s="237"/>
    </row>
    <row r="15" spans="2:11" s="1" customFormat="1" ht="15" customHeight="1">
      <c r="B15" s="240"/>
      <c r="C15" s="241"/>
      <c r="D15" s="366" t="s">
        <v>1002</v>
      </c>
      <c r="E15" s="366"/>
      <c r="F15" s="366"/>
      <c r="G15" s="366"/>
      <c r="H15" s="366"/>
      <c r="I15" s="366"/>
      <c r="J15" s="366"/>
      <c r="K15" s="237"/>
    </row>
    <row r="16" spans="2:11" s="1" customFormat="1" ht="15" customHeight="1">
      <c r="B16" s="240"/>
      <c r="C16" s="241"/>
      <c r="D16" s="366" t="s">
        <v>1003</v>
      </c>
      <c r="E16" s="366"/>
      <c r="F16" s="366"/>
      <c r="G16" s="366"/>
      <c r="H16" s="366"/>
      <c r="I16" s="366"/>
      <c r="J16" s="366"/>
      <c r="K16" s="237"/>
    </row>
    <row r="17" spans="2:11" s="1" customFormat="1" ht="15" customHeight="1">
      <c r="B17" s="240"/>
      <c r="C17" s="241"/>
      <c r="D17" s="366" t="s">
        <v>1004</v>
      </c>
      <c r="E17" s="366"/>
      <c r="F17" s="366"/>
      <c r="G17" s="366"/>
      <c r="H17" s="366"/>
      <c r="I17" s="366"/>
      <c r="J17" s="366"/>
      <c r="K17" s="237"/>
    </row>
    <row r="18" spans="2:11" s="1" customFormat="1" ht="15" customHeight="1">
      <c r="B18" s="240"/>
      <c r="C18" s="241"/>
      <c r="D18" s="241"/>
      <c r="E18" s="243" t="s">
        <v>86</v>
      </c>
      <c r="F18" s="366" t="s">
        <v>1005</v>
      </c>
      <c r="G18" s="366"/>
      <c r="H18" s="366"/>
      <c r="I18" s="366"/>
      <c r="J18" s="366"/>
      <c r="K18" s="237"/>
    </row>
    <row r="19" spans="2:11" s="1" customFormat="1" ht="15" customHeight="1">
      <c r="B19" s="240"/>
      <c r="C19" s="241"/>
      <c r="D19" s="241"/>
      <c r="E19" s="243" t="s">
        <v>1006</v>
      </c>
      <c r="F19" s="366" t="s">
        <v>1007</v>
      </c>
      <c r="G19" s="366"/>
      <c r="H19" s="366"/>
      <c r="I19" s="366"/>
      <c r="J19" s="366"/>
      <c r="K19" s="237"/>
    </row>
    <row r="20" spans="2:11" s="1" customFormat="1" ht="15" customHeight="1">
      <c r="B20" s="240"/>
      <c r="C20" s="241"/>
      <c r="D20" s="241"/>
      <c r="E20" s="243" t="s">
        <v>1008</v>
      </c>
      <c r="F20" s="366" t="s">
        <v>1009</v>
      </c>
      <c r="G20" s="366"/>
      <c r="H20" s="366"/>
      <c r="I20" s="366"/>
      <c r="J20" s="366"/>
      <c r="K20" s="237"/>
    </row>
    <row r="21" spans="2:11" s="1" customFormat="1" ht="15" customHeight="1">
      <c r="B21" s="240"/>
      <c r="C21" s="241"/>
      <c r="D21" s="241"/>
      <c r="E21" s="243" t="s">
        <v>1010</v>
      </c>
      <c r="F21" s="366" t="s">
        <v>1011</v>
      </c>
      <c r="G21" s="366"/>
      <c r="H21" s="366"/>
      <c r="I21" s="366"/>
      <c r="J21" s="366"/>
      <c r="K21" s="237"/>
    </row>
    <row r="22" spans="2:11" s="1" customFormat="1" ht="15" customHeight="1">
      <c r="B22" s="240"/>
      <c r="C22" s="241"/>
      <c r="D22" s="241"/>
      <c r="E22" s="243" t="s">
        <v>1012</v>
      </c>
      <c r="F22" s="366" t="s">
        <v>1013</v>
      </c>
      <c r="G22" s="366"/>
      <c r="H22" s="366"/>
      <c r="I22" s="366"/>
      <c r="J22" s="366"/>
      <c r="K22" s="237"/>
    </row>
    <row r="23" spans="2:11" s="1" customFormat="1" ht="15" customHeight="1">
      <c r="B23" s="240"/>
      <c r="C23" s="241"/>
      <c r="D23" s="241"/>
      <c r="E23" s="243" t="s">
        <v>1014</v>
      </c>
      <c r="F23" s="366" t="s">
        <v>1015</v>
      </c>
      <c r="G23" s="366"/>
      <c r="H23" s="366"/>
      <c r="I23" s="366"/>
      <c r="J23" s="366"/>
      <c r="K23" s="237"/>
    </row>
    <row r="24" spans="2:11" s="1" customFormat="1" ht="12.75" customHeight="1">
      <c r="B24" s="240"/>
      <c r="C24" s="241"/>
      <c r="D24" s="241"/>
      <c r="E24" s="241"/>
      <c r="F24" s="241"/>
      <c r="G24" s="241"/>
      <c r="H24" s="241"/>
      <c r="I24" s="241"/>
      <c r="J24" s="241"/>
      <c r="K24" s="237"/>
    </row>
    <row r="25" spans="2:11" s="1" customFormat="1" ht="15" customHeight="1">
      <c r="B25" s="240"/>
      <c r="C25" s="366" t="s">
        <v>1016</v>
      </c>
      <c r="D25" s="366"/>
      <c r="E25" s="366"/>
      <c r="F25" s="366"/>
      <c r="G25" s="366"/>
      <c r="H25" s="366"/>
      <c r="I25" s="366"/>
      <c r="J25" s="366"/>
      <c r="K25" s="237"/>
    </row>
    <row r="26" spans="2:11" s="1" customFormat="1" ht="15" customHeight="1">
      <c r="B26" s="240"/>
      <c r="C26" s="366" t="s">
        <v>1017</v>
      </c>
      <c r="D26" s="366"/>
      <c r="E26" s="366"/>
      <c r="F26" s="366"/>
      <c r="G26" s="366"/>
      <c r="H26" s="366"/>
      <c r="I26" s="366"/>
      <c r="J26" s="366"/>
      <c r="K26" s="237"/>
    </row>
    <row r="27" spans="2:11" s="1" customFormat="1" ht="15" customHeight="1">
      <c r="B27" s="240"/>
      <c r="C27" s="239"/>
      <c r="D27" s="366" t="s">
        <v>1018</v>
      </c>
      <c r="E27" s="366"/>
      <c r="F27" s="366"/>
      <c r="G27" s="366"/>
      <c r="H27" s="366"/>
      <c r="I27" s="366"/>
      <c r="J27" s="366"/>
      <c r="K27" s="237"/>
    </row>
    <row r="28" spans="2:11" s="1" customFormat="1" ht="15" customHeight="1">
      <c r="B28" s="240"/>
      <c r="C28" s="241"/>
      <c r="D28" s="366" t="s">
        <v>1019</v>
      </c>
      <c r="E28" s="366"/>
      <c r="F28" s="366"/>
      <c r="G28" s="366"/>
      <c r="H28" s="366"/>
      <c r="I28" s="366"/>
      <c r="J28" s="366"/>
      <c r="K28" s="237"/>
    </row>
    <row r="29" spans="2:11" s="1" customFormat="1" ht="12.75" customHeight="1">
      <c r="B29" s="240"/>
      <c r="C29" s="241"/>
      <c r="D29" s="241"/>
      <c r="E29" s="241"/>
      <c r="F29" s="241"/>
      <c r="G29" s="241"/>
      <c r="H29" s="241"/>
      <c r="I29" s="241"/>
      <c r="J29" s="241"/>
      <c r="K29" s="237"/>
    </row>
    <row r="30" spans="2:11" s="1" customFormat="1" ht="15" customHeight="1">
      <c r="B30" s="240"/>
      <c r="C30" s="241"/>
      <c r="D30" s="366" t="s">
        <v>1020</v>
      </c>
      <c r="E30" s="366"/>
      <c r="F30" s="366"/>
      <c r="G30" s="366"/>
      <c r="H30" s="366"/>
      <c r="I30" s="366"/>
      <c r="J30" s="366"/>
      <c r="K30" s="237"/>
    </row>
    <row r="31" spans="2:11" s="1" customFormat="1" ht="15" customHeight="1">
      <c r="B31" s="240"/>
      <c r="C31" s="241"/>
      <c r="D31" s="366" t="s">
        <v>1021</v>
      </c>
      <c r="E31" s="366"/>
      <c r="F31" s="366"/>
      <c r="G31" s="366"/>
      <c r="H31" s="366"/>
      <c r="I31" s="366"/>
      <c r="J31" s="366"/>
      <c r="K31" s="237"/>
    </row>
    <row r="32" spans="2:11" s="1" customFormat="1" ht="12.75" customHeight="1">
      <c r="B32" s="240"/>
      <c r="C32" s="241"/>
      <c r="D32" s="241"/>
      <c r="E32" s="241"/>
      <c r="F32" s="241"/>
      <c r="G32" s="241"/>
      <c r="H32" s="241"/>
      <c r="I32" s="241"/>
      <c r="J32" s="241"/>
      <c r="K32" s="237"/>
    </row>
    <row r="33" spans="2:11" s="1" customFormat="1" ht="15" customHeight="1">
      <c r="B33" s="240"/>
      <c r="C33" s="241"/>
      <c r="D33" s="366" t="s">
        <v>1022</v>
      </c>
      <c r="E33" s="366"/>
      <c r="F33" s="366"/>
      <c r="G33" s="366"/>
      <c r="H33" s="366"/>
      <c r="I33" s="366"/>
      <c r="J33" s="366"/>
      <c r="K33" s="237"/>
    </row>
    <row r="34" spans="2:11" s="1" customFormat="1" ht="15" customHeight="1">
      <c r="B34" s="240"/>
      <c r="C34" s="241"/>
      <c r="D34" s="366" t="s">
        <v>1023</v>
      </c>
      <c r="E34" s="366"/>
      <c r="F34" s="366"/>
      <c r="G34" s="366"/>
      <c r="H34" s="366"/>
      <c r="I34" s="366"/>
      <c r="J34" s="366"/>
      <c r="K34" s="237"/>
    </row>
    <row r="35" spans="2:11" s="1" customFormat="1" ht="15" customHeight="1">
      <c r="B35" s="240"/>
      <c r="C35" s="241"/>
      <c r="D35" s="366" t="s">
        <v>1024</v>
      </c>
      <c r="E35" s="366"/>
      <c r="F35" s="366"/>
      <c r="G35" s="366"/>
      <c r="H35" s="366"/>
      <c r="I35" s="366"/>
      <c r="J35" s="366"/>
      <c r="K35" s="237"/>
    </row>
    <row r="36" spans="2:11" s="1" customFormat="1" ht="15" customHeight="1">
      <c r="B36" s="240"/>
      <c r="C36" s="241"/>
      <c r="D36" s="239"/>
      <c r="E36" s="242" t="s">
        <v>110</v>
      </c>
      <c r="F36" s="239"/>
      <c r="G36" s="366" t="s">
        <v>1025</v>
      </c>
      <c r="H36" s="366"/>
      <c r="I36" s="366"/>
      <c r="J36" s="366"/>
      <c r="K36" s="237"/>
    </row>
    <row r="37" spans="2:11" s="1" customFormat="1" ht="30.75" customHeight="1">
      <c r="B37" s="240"/>
      <c r="C37" s="241"/>
      <c r="D37" s="239"/>
      <c r="E37" s="242" t="s">
        <v>1026</v>
      </c>
      <c r="F37" s="239"/>
      <c r="G37" s="366" t="s">
        <v>1027</v>
      </c>
      <c r="H37" s="366"/>
      <c r="I37" s="366"/>
      <c r="J37" s="366"/>
      <c r="K37" s="237"/>
    </row>
    <row r="38" spans="2:11" s="1" customFormat="1" ht="15" customHeight="1">
      <c r="B38" s="240"/>
      <c r="C38" s="241"/>
      <c r="D38" s="239"/>
      <c r="E38" s="242" t="s">
        <v>60</v>
      </c>
      <c r="F38" s="239"/>
      <c r="G38" s="366" t="s">
        <v>1028</v>
      </c>
      <c r="H38" s="366"/>
      <c r="I38" s="366"/>
      <c r="J38" s="366"/>
      <c r="K38" s="237"/>
    </row>
    <row r="39" spans="2:11" s="1" customFormat="1" ht="15" customHeight="1">
      <c r="B39" s="240"/>
      <c r="C39" s="241"/>
      <c r="D39" s="239"/>
      <c r="E39" s="242" t="s">
        <v>61</v>
      </c>
      <c r="F39" s="239"/>
      <c r="G39" s="366" t="s">
        <v>1029</v>
      </c>
      <c r="H39" s="366"/>
      <c r="I39" s="366"/>
      <c r="J39" s="366"/>
      <c r="K39" s="237"/>
    </row>
    <row r="40" spans="2:11" s="1" customFormat="1" ht="15" customHeight="1">
      <c r="B40" s="240"/>
      <c r="C40" s="241"/>
      <c r="D40" s="239"/>
      <c r="E40" s="242" t="s">
        <v>111</v>
      </c>
      <c r="F40" s="239"/>
      <c r="G40" s="366" t="s">
        <v>1030</v>
      </c>
      <c r="H40" s="366"/>
      <c r="I40" s="366"/>
      <c r="J40" s="366"/>
      <c r="K40" s="237"/>
    </row>
    <row r="41" spans="2:11" s="1" customFormat="1" ht="15" customHeight="1">
      <c r="B41" s="240"/>
      <c r="C41" s="241"/>
      <c r="D41" s="239"/>
      <c r="E41" s="242" t="s">
        <v>112</v>
      </c>
      <c r="F41" s="239"/>
      <c r="G41" s="366" t="s">
        <v>1031</v>
      </c>
      <c r="H41" s="366"/>
      <c r="I41" s="366"/>
      <c r="J41" s="366"/>
      <c r="K41" s="237"/>
    </row>
    <row r="42" spans="2:11" s="1" customFormat="1" ht="15" customHeight="1">
      <c r="B42" s="240"/>
      <c r="C42" s="241"/>
      <c r="D42" s="239"/>
      <c r="E42" s="242" t="s">
        <v>1032</v>
      </c>
      <c r="F42" s="239"/>
      <c r="G42" s="366" t="s">
        <v>1033</v>
      </c>
      <c r="H42" s="366"/>
      <c r="I42" s="366"/>
      <c r="J42" s="366"/>
      <c r="K42" s="237"/>
    </row>
    <row r="43" spans="2:11" s="1" customFormat="1" ht="15" customHeight="1">
      <c r="B43" s="240"/>
      <c r="C43" s="241"/>
      <c r="D43" s="239"/>
      <c r="E43" s="242"/>
      <c r="F43" s="239"/>
      <c r="G43" s="366" t="s">
        <v>1034</v>
      </c>
      <c r="H43" s="366"/>
      <c r="I43" s="366"/>
      <c r="J43" s="366"/>
      <c r="K43" s="237"/>
    </row>
    <row r="44" spans="2:11" s="1" customFormat="1" ht="15" customHeight="1">
      <c r="B44" s="240"/>
      <c r="C44" s="241"/>
      <c r="D44" s="239"/>
      <c r="E44" s="242" t="s">
        <v>1035</v>
      </c>
      <c r="F44" s="239"/>
      <c r="G44" s="366" t="s">
        <v>1036</v>
      </c>
      <c r="H44" s="366"/>
      <c r="I44" s="366"/>
      <c r="J44" s="366"/>
      <c r="K44" s="237"/>
    </row>
    <row r="45" spans="2:11" s="1" customFormat="1" ht="15" customHeight="1">
      <c r="B45" s="240"/>
      <c r="C45" s="241"/>
      <c r="D45" s="239"/>
      <c r="E45" s="242" t="s">
        <v>114</v>
      </c>
      <c r="F45" s="239"/>
      <c r="G45" s="366" t="s">
        <v>1037</v>
      </c>
      <c r="H45" s="366"/>
      <c r="I45" s="366"/>
      <c r="J45" s="366"/>
      <c r="K45" s="237"/>
    </row>
    <row r="46" spans="2:11" s="1" customFormat="1" ht="12.75" customHeight="1">
      <c r="B46" s="240"/>
      <c r="C46" s="241"/>
      <c r="D46" s="239"/>
      <c r="E46" s="239"/>
      <c r="F46" s="239"/>
      <c r="G46" s="239"/>
      <c r="H46" s="239"/>
      <c r="I46" s="239"/>
      <c r="J46" s="239"/>
      <c r="K46" s="237"/>
    </row>
    <row r="47" spans="2:11" s="1" customFormat="1" ht="15" customHeight="1">
      <c r="B47" s="240"/>
      <c r="C47" s="241"/>
      <c r="D47" s="366" t="s">
        <v>1038</v>
      </c>
      <c r="E47" s="366"/>
      <c r="F47" s="366"/>
      <c r="G47" s="366"/>
      <c r="H47" s="366"/>
      <c r="I47" s="366"/>
      <c r="J47" s="366"/>
      <c r="K47" s="237"/>
    </row>
    <row r="48" spans="2:11" s="1" customFormat="1" ht="15" customHeight="1">
      <c r="B48" s="240"/>
      <c r="C48" s="241"/>
      <c r="D48" s="241"/>
      <c r="E48" s="366" t="s">
        <v>1039</v>
      </c>
      <c r="F48" s="366"/>
      <c r="G48" s="366"/>
      <c r="H48" s="366"/>
      <c r="I48" s="366"/>
      <c r="J48" s="366"/>
      <c r="K48" s="237"/>
    </row>
    <row r="49" spans="2:11" s="1" customFormat="1" ht="15" customHeight="1">
      <c r="B49" s="240"/>
      <c r="C49" s="241"/>
      <c r="D49" s="241"/>
      <c r="E49" s="366" t="s">
        <v>1040</v>
      </c>
      <c r="F49" s="366"/>
      <c r="G49" s="366"/>
      <c r="H49" s="366"/>
      <c r="I49" s="366"/>
      <c r="J49" s="366"/>
      <c r="K49" s="237"/>
    </row>
    <row r="50" spans="2:11" s="1" customFormat="1" ht="15" customHeight="1">
      <c r="B50" s="240"/>
      <c r="C50" s="241"/>
      <c r="D50" s="241"/>
      <c r="E50" s="366" t="s">
        <v>1041</v>
      </c>
      <c r="F50" s="366"/>
      <c r="G50" s="366"/>
      <c r="H50" s="366"/>
      <c r="I50" s="366"/>
      <c r="J50" s="366"/>
      <c r="K50" s="237"/>
    </row>
    <row r="51" spans="2:11" s="1" customFormat="1" ht="15" customHeight="1">
      <c r="B51" s="240"/>
      <c r="C51" s="241"/>
      <c r="D51" s="366" t="s">
        <v>1042</v>
      </c>
      <c r="E51" s="366"/>
      <c r="F51" s="366"/>
      <c r="G51" s="366"/>
      <c r="H51" s="366"/>
      <c r="I51" s="366"/>
      <c r="J51" s="366"/>
      <c r="K51" s="237"/>
    </row>
    <row r="52" spans="2:11" s="1" customFormat="1" ht="25.5" customHeight="1">
      <c r="B52" s="236"/>
      <c r="C52" s="367" t="s">
        <v>1043</v>
      </c>
      <c r="D52" s="367"/>
      <c r="E52" s="367"/>
      <c r="F52" s="367"/>
      <c r="G52" s="367"/>
      <c r="H52" s="367"/>
      <c r="I52" s="367"/>
      <c r="J52" s="367"/>
      <c r="K52" s="237"/>
    </row>
    <row r="53" spans="2:11" s="1" customFormat="1" ht="5.25" customHeight="1">
      <c r="B53" s="236"/>
      <c r="C53" s="238"/>
      <c r="D53" s="238"/>
      <c r="E53" s="238"/>
      <c r="F53" s="238"/>
      <c r="G53" s="238"/>
      <c r="H53" s="238"/>
      <c r="I53" s="238"/>
      <c r="J53" s="238"/>
      <c r="K53" s="237"/>
    </row>
    <row r="54" spans="2:11" s="1" customFormat="1" ht="15" customHeight="1">
      <c r="B54" s="236"/>
      <c r="C54" s="366" t="s">
        <v>1044</v>
      </c>
      <c r="D54" s="366"/>
      <c r="E54" s="366"/>
      <c r="F54" s="366"/>
      <c r="G54" s="366"/>
      <c r="H54" s="366"/>
      <c r="I54" s="366"/>
      <c r="J54" s="366"/>
      <c r="K54" s="237"/>
    </row>
    <row r="55" spans="2:11" s="1" customFormat="1" ht="15" customHeight="1">
      <c r="B55" s="236"/>
      <c r="C55" s="366" t="s">
        <v>1045</v>
      </c>
      <c r="D55" s="366"/>
      <c r="E55" s="366"/>
      <c r="F55" s="366"/>
      <c r="G55" s="366"/>
      <c r="H55" s="366"/>
      <c r="I55" s="366"/>
      <c r="J55" s="366"/>
      <c r="K55" s="237"/>
    </row>
    <row r="56" spans="2:11" s="1" customFormat="1" ht="12.75" customHeight="1">
      <c r="B56" s="236"/>
      <c r="C56" s="239"/>
      <c r="D56" s="239"/>
      <c r="E56" s="239"/>
      <c r="F56" s="239"/>
      <c r="G56" s="239"/>
      <c r="H56" s="239"/>
      <c r="I56" s="239"/>
      <c r="J56" s="239"/>
      <c r="K56" s="237"/>
    </row>
    <row r="57" spans="2:11" s="1" customFormat="1" ht="15" customHeight="1">
      <c r="B57" s="236"/>
      <c r="C57" s="366" t="s">
        <v>1046</v>
      </c>
      <c r="D57" s="366"/>
      <c r="E57" s="366"/>
      <c r="F57" s="366"/>
      <c r="G57" s="366"/>
      <c r="H57" s="366"/>
      <c r="I57" s="366"/>
      <c r="J57" s="366"/>
      <c r="K57" s="237"/>
    </row>
    <row r="58" spans="2:11" s="1" customFormat="1" ht="15" customHeight="1">
      <c r="B58" s="236"/>
      <c r="C58" s="241"/>
      <c r="D58" s="366" t="s">
        <v>1047</v>
      </c>
      <c r="E58" s="366"/>
      <c r="F58" s="366"/>
      <c r="G58" s="366"/>
      <c r="H58" s="366"/>
      <c r="I58" s="366"/>
      <c r="J58" s="366"/>
      <c r="K58" s="237"/>
    </row>
    <row r="59" spans="2:11" s="1" customFormat="1" ht="15" customHeight="1">
      <c r="B59" s="236"/>
      <c r="C59" s="241"/>
      <c r="D59" s="366" t="s">
        <v>1048</v>
      </c>
      <c r="E59" s="366"/>
      <c r="F59" s="366"/>
      <c r="G59" s="366"/>
      <c r="H59" s="366"/>
      <c r="I59" s="366"/>
      <c r="J59" s="366"/>
      <c r="K59" s="237"/>
    </row>
    <row r="60" spans="2:11" s="1" customFormat="1" ht="15" customHeight="1">
      <c r="B60" s="236"/>
      <c r="C60" s="241"/>
      <c r="D60" s="366" t="s">
        <v>1049</v>
      </c>
      <c r="E60" s="366"/>
      <c r="F60" s="366"/>
      <c r="G60" s="366"/>
      <c r="H60" s="366"/>
      <c r="I60" s="366"/>
      <c r="J60" s="366"/>
      <c r="K60" s="237"/>
    </row>
    <row r="61" spans="2:11" s="1" customFormat="1" ht="15" customHeight="1">
      <c r="B61" s="236"/>
      <c r="C61" s="241"/>
      <c r="D61" s="366" t="s">
        <v>1050</v>
      </c>
      <c r="E61" s="366"/>
      <c r="F61" s="366"/>
      <c r="G61" s="366"/>
      <c r="H61" s="366"/>
      <c r="I61" s="366"/>
      <c r="J61" s="366"/>
      <c r="K61" s="237"/>
    </row>
    <row r="62" spans="2:11" s="1" customFormat="1" ht="15" customHeight="1">
      <c r="B62" s="236"/>
      <c r="C62" s="241"/>
      <c r="D62" s="368" t="s">
        <v>1051</v>
      </c>
      <c r="E62" s="368"/>
      <c r="F62" s="368"/>
      <c r="G62" s="368"/>
      <c r="H62" s="368"/>
      <c r="I62" s="368"/>
      <c r="J62" s="368"/>
      <c r="K62" s="237"/>
    </row>
    <row r="63" spans="2:11" s="1" customFormat="1" ht="15" customHeight="1">
      <c r="B63" s="236"/>
      <c r="C63" s="241"/>
      <c r="D63" s="366" t="s">
        <v>1052</v>
      </c>
      <c r="E63" s="366"/>
      <c r="F63" s="366"/>
      <c r="G63" s="366"/>
      <c r="H63" s="366"/>
      <c r="I63" s="366"/>
      <c r="J63" s="366"/>
      <c r="K63" s="237"/>
    </row>
    <row r="64" spans="2:11" s="1" customFormat="1" ht="12.75" customHeight="1">
      <c r="B64" s="236"/>
      <c r="C64" s="241"/>
      <c r="D64" s="241"/>
      <c r="E64" s="244"/>
      <c r="F64" s="241"/>
      <c r="G64" s="241"/>
      <c r="H64" s="241"/>
      <c r="I64" s="241"/>
      <c r="J64" s="241"/>
      <c r="K64" s="237"/>
    </row>
    <row r="65" spans="2:11" s="1" customFormat="1" ht="15" customHeight="1">
      <c r="B65" s="236"/>
      <c r="C65" s="241"/>
      <c r="D65" s="366" t="s">
        <v>1053</v>
      </c>
      <c r="E65" s="366"/>
      <c r="F65" s="366"/>
      <c r="G65" s="366"/>
      <c r="H65" s="366"/>
      <c r="I65" s="366"/>
      <c r="J65" s="366"/>
      <c r="K65" s="237"/>
    </row>
    <row r="66" spans="2:11" s="1" customFormat="1" ht="15" customHeight="1">
      <c r="B66" s="236"/>
      <c r="C66" s="241"/>
      <c r="D66" s="368" t="s">
        <v>1054</v>
      </c>
      <c r="E66" s="368"/>
      <c r="F66" s="368"/>
      <c r="G66" s="368"/>
      <c r="H66" s="368"/>
      <c r="I66" s="368"/>
      <c r="J66" s="368"/>
      <c r="K66" s="237"/>
    </row>
    <row r="67" spans="2:11" s="1" customFormat="1" ht="15" customHeight="1">
      <c r="B67" s="236"/>
      <c r="C67" s="241"/>
      <c r="D67" s="366" t="s">
        <v>1055</v>
      </c>
      <c r="E67" s="366"/>
      <c r="F67" s="366"/>
      <c r="G67" s="366"/>
      <c r="H67" s="366"/>
      <c r="I67" s="366"/>
      <c r="J67" s="366"/>
      <c r="K67" s="237"/>
    </row>
    <row r="68" spans="2:11" s="1" customFormat="1" ht="15" customHeight="1">
      <c r="B68" s="236"/>
      <c r="C68" s="241"/>
      <c r="D68" s="366" t="s">
        <v>1056</v>
      </c>
      <c r="E68" s="366"/>
      <c r="F68" s="366"/>
      <c r="G68" s="366"/>
      <c r="H68" s="366"/>
      <c r="I68" s="366"/>
      <c r="J68" s="366"/>
      <c r="K68" s="237"/>
    </row>
    <row r="69" spans="2:11" s="1" customFormat="1" ht="15" customHeight="1">
      <c r="B69" s="236"/>
      <c r="C69" s="241"/>
      <c r="D69" s="366" t="s">
        <v>1057</v>
      </c>
      <c r="E69" s="366"/>
      <c r="F69" s="366"/>
      <c r="G69" s="366"/>
      <c r="H69" s="366"/>
      <c r="I69" s="366"/>
      <c r="J69" s="366"/>
      <c r="K69" s="237"/>
    </row>
    <row r="70" spans="2:11" s="1" customFormat="1" ht="15" customHeight="1">
      <c r="B70" s="236"/>
      <c r="C70" s="241"/>
      <c r="D70" s="366" t="s">
        <v>1058</v>
      </c>
      <c r="E70" s="366"/>
      <c r="F70" s="366"/>
      <c r="G70" s="366"/>
      <c r="H70" s="366"/>
      <c r="I70" s="366"/>
      <c r="J70" s="366"/>
      <c r="K70" s="237"/>
    </row>
    <row r="71" spans="2:11" s="1" customFormat="1" ht="12.75" customHeight="1">
      <c r="B71" s="245"/>
      <c r="C71" s="246"/>
      <c r="D71" s="246"/>
      <c r="E71" s="246"/>
      <c r="F71" s="246"/>
      <c r="G71" s="246"/>
      <c r="H71" s="246"/>
      <c r="I71" s="246"/>
      <c r="J71" s="246"/>
      <c r="K71" s="247"/>
    </row>
    <row r="72" spans="2:11" s="1" customFormat="1" ht="18.75" customHeight="1">
      <c r="B72" s="248"/>
      <c r="C72" s="248"/>
      <c r="D72" s="248"/>
      <c r="E72" s="248"/>
      <c r="F72" s="248"/>
      <c r="G72" s="248"/>
      <c r="H72" s="248"/>
      <c r="I72" s="248"/>
      <c r="J72" s="248"/>
      <c r="K72" s="249"/>
    </row>
    <row r="73" spans="2:11" s="1" customFormat="1" ht="18.75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</row>
    <row r="74" spans="2:11" s="1" customFormat="1" ht="7.5" customHeight="1">
      <c r="B74" s="250"/>
      <c r="C74" s="251"/>
      <c r="D74" s="251"/>
      <c r="E74" s="251"/>
      <c r="F74" s="251"/>
      <c r="G74" s="251"/>
      <c r="H74" s="251"/>
      <c r="I74" s="251"/>
      <c r="J74" s="251"/>
      <c r="K74" s="252"/>
    </row>
    <row r="75" spans="2:11" s="1" customFormat="1" ht="45" customHeight="1">
      <c r="B75" s="253"/>
      <c r="C75" s="361" t="s">
        <v>1059</v>
      </c>
      <c r="D75" s="361"/>
      <c r="E75" s="361"/>
      <c r="F75" s="361"/>
      <c r="G75" s="361"/>
      <c r="H75" s="361"/>
      <c r="I75" s="361"/>
      <c r="J75" s="361"/>
      <c r="K75" s="254"/>
    </row>
    <row r="76" spans="2:11" s="1" customFormat="1" ht="17.25" customHeight="1">
      <c r="B76" s="253"/>
      <c r="C76" s="255" t="s">
        <v>1060</v>
      </c>
      <c r="D76" s="255"/>
      <c r="E76" s="255"/>
      <c r="F76" s="255" t="s">
        <v>1061</v>
      </c>
      <c r="G76" s="256"/>
      <c r="H76" s="255" t="s">
        <v>61</v>
      </c>
      <c r="I76" s="255" t="s">
        <v>64</v>
      </c>
      <c r="J76" s="255" t="s">
        <v>1062</v>
      </c>
      <c r="K76" s="254"/>
    </row>
    <row r="77" spans="2:11" s="1" customFormat="1" ht="17.25" customHeight="1">
      <c r="B77" s="253"/>
      <c r="C77" s="257" t="s">
        <v>1063</v>
      </c>
      <c r="D77" s="257"/>
      <c r="E77" s="257"/>
      <c r="F77" s="258" t="s">
        <v>1064</v>
      </c>
      <c r="G77" s="259"/>
      <c r="H77" s="257"/>
      <c r="I77" s="257"/>
      <c r="J77" s="257" t="s">
        <v>1065</v>
      </c>
      <c r="K77" s="254"/>
    </row>
    <row r="78" spans="2:11" s="1" customFormat="1" ht="5.25" customHeight="1">
      <c r="B78" s="253"/>
      <c r="C78" s="260"/>
      <c r="D78" s="260"/>
      <c r="E78" s="260"/>
      <c r="F78" s="260"/>
      <c r="G78" s="261"/>
      <c r="H78" s="260"/>
      <c r="I78" s="260"/>
      <c r="J78" s="260"/>
      <c r="K78" s="254"/>
    </row>
    <row r="79" spans="2:11" s="1" customFormat="1" ht="15" customHeight="1">
      <c r="B79" s="253"/>
      <c r="C79" s="242" t="s">
        <v>60</v>
      </c>
      <c r="D79" s="262"/>
      <c r="E79" s="262"/>
      <c r="F79" s="263" t="s">
        <v>1066</v>
      </c>
      <c r="G79" s="264"/>
      <c r="H79" s="242" t="s">
        <v>1067</v>
      </c>
      <c r="I79" s="242" t="s">
        <v>1068</v>
      </c>
      <c r="J79" s="242">
        <v>20</v>
      </c>
      <c r="K79" s="254"/>
    </row>
    <row r="80" spans="2:11" s="1" customFormat="1" ht="15" customHeight="1">
      <c r="B80" s="253"/>
      <c r="C80" s="242" t="s">
        <v>1069</v>
      </c>
      <c r="D80" s="242"/>
      <c r="E80" s="242"/>
      <c r="F80" s="263" t="s">
        <v>1066</v>
      </c>
      <c r="G80" s="264"/>
      <c r="H80" s="242" t="s">
        <v>1070</v>
      </c>
      <c r="I80" s="242" t="s">
        <v>1068</v>
      </c>
      <c r="J80" s="242">
        <v>120</v>
      </c>
      <c r="K80" s="254"/>
    </row>
    <row r="81" spans="2:11" s="1" customFormat="1" ht="15" customHeight="1">
      <c r="B81" s="265"/>
      <c r="C81" s="242" t="s">
        <v>1071</v>
      </c>
      <c r="D81" s="242"/>
      <c r="E81" s="242"/>
      <c r="F81" s="263" t="s">
        <v>1072</v>
      </c>
      <c r="G81" s="264"/>
      <c r="H81" s="242" t="s">
        <v>1073</v>
      </c>
      <c r="I81" s="242" t="s">
        <v>1068</v>
      </c>
      <c r="J81" s="242">
        <v>50</v>
      </c>
      <c r="K81" s="254"/>
    </row>
    <row r="82" spans="2:11" s="1" customFormat="1" ht="15" customHeight="1">
      <c r="B82" s="265"/>
      <c r="C82" s="242" t="s">
        <v>1074</v>
      </c>
      <c r="D82" s="242"/>
      <c r="E82" s="242"/>
      <c r="F82" s="263" t="s">
        <v>1066</v>
      </c>
      <c r="G82" s="264"/>
      <c r="H82" s="242" t="s">
        <v>1075</v>
      </c>
      <c r="I82" s="242" t="s">
        <v>1076</v>
      </c>
      <c r="J82" s="242"/>
      <c r="K82" s="254"/>
    </row>
    <row r="83" spans="2:11" s="1" customFormat="1" ht="15" customHeight="1">
      <c r="B83" s="265"/>
      <c r="C83" s="266" t="s">
        <v>1077</v>
      </c>
      <c r="D83" s="266"/>
      <c r="E83" s="266"/>
      <c r="F83" s="267" t="s">
        <v>1072</v>
      </c>
      <c r="G83" s="266"/>
      <c r="H83" s="266" t="s">
        <v>1078</v>
      </c>
      <c r="I83" s="266" t="s">
        <v>1068</v>
      </c>
      <c r="J83" s="266">
        <v>15</v>
      </c>
      <c r="K83" s="254"/>
    </row>
    <row r="84" spans="2:11" s="1" customFormat="1" ht="15" customHeight="1">
      <c r="B84" s="265"/>
      <c r="C84" s="266" t="s">
        <v>1079</v>
      </c>
      <c r="D84" s="266"/>
      <c r="E84" s="266"/>
      <c r="F84" s="267" t="s">
        <v>1072</v>
      </c>
      <c r="G84" s="266"/>
      <c r="H84" s="266" t="s">
        <v>1080</v>
      </c>
      <c r="I84" s="266" t="s">
        <v>1068</v>
      </c>
      <c r="J84" s="266">
        <v>15</v>
      </c>
      <c r="K84" s="254"/>
    </row>
    <row r="85" spans="2:11" s="1" customFormat="1" ht="15" customHeight="1">
      <c r="B85" s="265"/>
      <c r="C85" s="266" t="s">
        <v>1081</v>
      </c>
      <c r="D85" s="266"/>
      <c r="E85" s="266"/>
      <c r="F85" s="267" t="s">
        <v>1072</v>
      </c>
      <c r="G85" s="266"/>
      <c r="H85" s="266" t="s">
        <v>1082</v>
      </c>
      <c r="I85" s="266" t="s">
        <v>1068</v>
      </c>
      <c r="J85" s="266">
        <v>20</v>
      </c>
      <c r="K85" s="254"/>
    </row>
    <row r="86" spans="2:11" s="1" customFormat="1" ht="15" customHeight="1">
      <c r="B86" s="265"/>
      <c r="C86" s="266" t="s">
        <v>1083</v>
      </c>
      <c r="D86" s="266"/>
      <c r="E86" s="266"/>
      <c r="F86" s="267" t="s">
        <v>1072</v>
      </c>
      <c r="G86" s="266"/>
      <c r="H86" s="266" t="s">
        <v>1084</v>
      </c>
      <c r="I86" s="266" t="s">
        <v>1068</v>
      </c>
      <c r="J86" s="266">
        <v>20</v>
      </c>
      <c r="K86" s="254"/>
    </row>
    <row r="87" spans="2:11" s="1" customFormat="1" ht="15" customHeight="1">
      <c r="B87" s="265"/>
      <c r="C87" s="242" t="s">
        <v>1085</v>
      </c>
      <c r="D87" s="242"/>
      <c r="E87" s="242"/>
      <c r="F87" s="263" t="s">
        <v>1072</v>
      </c>
      <c r="G87" s="264"/>
      <c r="H87" s="242" t="s">
        <v>1086</v>
      </c>
      <c r="I87" s="242" t="s">
        <v>1068</v>
      </c>
      <c r="J87" s="242">
        <v>50</v>
      </c>
      <c r="K87" s="254"/>
    </row>
    <row r="88" spans="2:11" s="1" customFormat="1" ht="15" customHeight="1">
      <c r="B88" s="265"/>
      <c r="C88" s="242" t="s">
        <v>1087</v>
      </c>
      <c r="D88" s="242"/>
      <c r="E88" s="242"/>
      <c r="F88" s="263" t="s">
        <v>1072</v>
      </c>
      <c r="G88" s="264"/>
      <c r="H88" s="242" t="s">
        <v>1088</v>
      </c>
      <c r="I88" s="242" t="s">
        <v>1068</v>
      </c>
      <c r="J88" s="242">
        <v>20</v>
      </c>
      <c r="K88" s="254"/>
    </row>
    <row r="89" spans="2:11" s="1" customFormat="1" ht="15" customHeight="1">
      <c r="B89" s="265"/>
      <c r="C89" s="242" t="s">
        <v>1089</v>
      </c>
      <c r="D89" s="242"/>
      <c r="E89" s="242"/>
      <c r="F89" s="263" t="s">
        <v>1072</v>
      </c>
      <c r="G89" s="264"/>
      <c r="H89" s="242" t="s">
        <v>1090</v>
      </c>
      <c r="I89" s="242" t="s">
        <v>1068</v>
      </c>
      <c r="J89" s="242">
        <v>20</v>
      </c>
      <c r="K89" s="254"/>
    </row>
    <row r="90" spans="2:11" s="1" customFormat="1" ht="15" customHeight="1">
      <c r="B90" s="265"/>
      <c r="C90" s="242" t="s">
        <v>1091</v>
      </c>
      <c r="D90" s="242"/>
      <c r="E90" s="242"/>
      <c r="F90" s="263" t="s">
        <v>1072</v>
      </c>
      <c r="G90" s="264"/>
      <c r="H90" s="242" t="s">
        <v>1092</v>
      </c>
      <c r="I90" s="242" t="s">
        <v>1068</v>
      </c>
      <c r="J90" s="242">
        <v>50</v>
      </c>
      <c r="K90" s="254"/>
    </row>
    <row r="91" spans="2:11" s="1" customFormat="1" ht="15" customHeight="1">
      <c r="B91" s="265"/>
      <c r="C91" s="242" t="s">
        <v>1093</v>
      </c>
      <c r="D91" s="242"/>
      <c r="E91" s="242"/>
      <c r="F91" s="263" t="s">
        <v>1072</v>
      </c>
      <c r="G91" s="264"/>
      <c r="H91" s="242" t="s">
        <v>1093</v>
      </c>
      <c r="I91" s="242" t="s">
        <v>1068</v>
      </c>
      <c r="J91" s="242">
        <v>50</v>
      </c>
      <c r="K91" s="254"/>
    </row>
    <row r="92" spans="2:11" s="1" customFormat="1" ht="15" customHeight="1">
      <c r="B92" s="265"/>
      <c r="C92" s="242" t="s">
        <v>1094</v>
      </c>
      <c r="D92" s="242"/>
      <c r="E92" s="242"/>
      <c r="F92" s="263" t="s">
        <v>1072</v>
      </c>
      <c r="G92" s="264"/>
      <c r="H92" s="242" t="s">
        <v>1095</v>
      </c>
      <c r="I92" s="242" t="s">
        <v>1068</v>
      </c>
      <c r="J92" s="242">
        <v>255</v>
      </c>
      <c r="K92" s="254"/>
    </row>
    <row r="93" spans="2:11" s="1" customFormat="1" ht="15" customHeight="1">
      <c r="B93" s="265"/>
      <c r="C93" s="242" t="s">
        <v>1096</v>
      </c>
      <c r="D93" s="242"/>
      <c r="E93" s="242"/>
      <c r="F93" s="263" t="s">
        <v>1066</v>
      </c>
      <c r="G93" s="264"/>
      <c r="H93" s="242" t="s">
        <v>1097</v>
      </c>
      <c r="I93" s="242" t="s">
        <v>1098</v>
      </c>
      <c r="J93" s="242"/>
      <c r="K93" s="254"/>
    </row>
    <row r="94" spans="2:11" s="1" customFormat="1" ht="15" customHeight="1">
      <c r="B94" s="265"/>
      <c r="C94" s="242" t="s">
        <v>1099</v>
      </c>
      <c r="D94" s="242"/>
      <c r="E94" s="242"/>
      <c r="F94" s="263" t="s">
        <v>1066</v>
      </c>
      <c r="G94" s="264"/>
      <c r="H94" s="242" t="s">
        <v>1100</v>
      </c>
      <c r="I94" s="242" t="s">
        <v>1101</v>
      </c>
      <c r="J94" s="242"/>
      <c r="K94" s="254"/>
    </row>
    <row r="95" spans="2:11" s="1" customFormat="1" ht="15" customHeight="1">
      <c r="B95" s="265"/>
      <c r="C95" s="242" t="s">
        <v>1102</v>
      </c>
      <c r="D95" s="242"/>
      <c r="E95" s="242"/>
      <c r="F95" s="263" t="s">
        <v>1066</v>
      </c>
      <c r="G95" s="264"/>
      <c r="H95" s="242" t="s">
        <v>1102</v>
      </c>
      <c r="I95" s="242" t="s">
        <v>1101</v>
      </c>
      <c r="J95" s="242"/>
      <c r="K95" s="254"/>
    </row>
    <row r="96" spans="2:11" s="1" customFormat="1" ht="15" customHeight="1">
      <c r="B96" s="265"/>
      <c r="C96" s="242" t="s">
        <v>45</v>
      </c>
      <c r="D96" s="242"/>
      <c r="E96" s="242"/>
      <c r="F96" s="263" t="s">
        <v>1066</v>
      </c>
      <c r="G96" s="264"/>
      <c r="H96" s="242" t="s">
        <v>1103</v>
      </c>
      <c r="I96" s="242" t="s">
        <v>1101</v>
      </c>
      <c r="J96" s="242"/>
      <c r="K96" s="254"/>
    </row>
    <row r="97" spans="2:11" s="1" customFormat="1" ht="15" customHeight="1">
      <c r="B97" s="265"/>
      <c r="C97" s="242" t="s">
        <v>55</v>
      </c>
      <c r="D97" s="242"/>
      <c r="E97" s="242"/>
      <c r="F97" s="263" t="s">
        <v>1066</v>
      </c>
      <c r="G97" s="264"/>
      <c r="H97" s="242" t="s">
        <v>1104</v>
      </c>
      <c r="I97" s="242" t="s">
        <v>1101</v>
      </c>
      <c r="J97" s="242"/>
      <c r="K97" s="254"/>
    </row>
    <row r="98" spans="2:11" s="1" customFormat="1" ht="15" customHeight="1">
      <c r="B98" s="268"/>
      <c r="C98" s="269"/>
      <c r="D98" s="269"/>
      <c r="E98" s="269"/>
      <c r="F98" s="269"/>
      <c r="G98" s="269"/>
      <c r="H98" s="269"/>
      <c r="I98" s="269"/>
      <c r="J98" s="269"/>
      <c r="K98" s="270"/>
    </row>
    <row r="99" spans="2:11" s="1" customFormat="1" ht="18.75" customHeight="1">
      <c r="B99" s="271"/>
      <c r="C99" s="272"/>
      <c r="D99" s="272"/>
      <c r="E99" s="272"/>
      <c r="F99" s="272"/>
      <c r="G99" s="272"/>
      <c r="H99" s="272"/>
      <c r="I99" s="272"/>
      <c r="J99" s="272"/>
      <c r="K99" s="271"/>
    </row>
    <row r="100" spans="2:11" s="1" customFormat="1" ht="18.75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</row>
    <row r="101" spans="2:11" s="1" customFormat="1" ht="7.5" customHeight="1">
      <c r="B101" s="250"/>
      <c r="C101" s="251"/>
      <c r="D101" s="251"/>
      <c r="E101" s="251"/>
      <c r="F101" s="251"/>
      <c r="G101" s="251"/>
      <c r="H101" s="251"/>
      <c r="I101" s="251"/>
      <c r="J101" s="251"/>
      <c r="K101" s="252"/>
    </row>
    <row r="102" spans="2:11" s="1" customFormat="1" ht="45" customHeight="1">
      <c r="B102" s="253"/>
      <c r="C102" s="361" t="s">
        <v>1105</v>
      </c>
      <c r="D102" s="361"/>
      <c r="E102" s="361"/>
      <c r="F102" s="361"/>
      <c r="G102" s="361"/>
      <c r="H102" s="361"/>
      <c r="I102" s="361"/>
      <c r="J102" s="361"/>
      <c r="K102" s="254"/>
    </row>
    <row r="103" spans="2:11" s="1" customFormat="1" ht="17.25" customHeight="1">
      <c r="B103" s="253"/>
      <c r="C103" s="255" t="s">
        <v>1060</v>
      </c>
      <c r="D103" s="255"/>
      <c r="E103" s="255"/>
      <c r="F103" s="255" t="s">
        <v>1061</v>
      </c>
      <c r="G103" s="256"/>
      <c r="H103" s="255" t="s">
        <v>61</v>
      </c>
      <c r="I103" s="255" t="s">
        <v>64</v>
      </c>
      <c r="J103" s="255" t="s">
        <v>1062</v>
      </c>
      <c r="K103" s="254"/>
    </row>
    <row r="104" spans="2:11" s="1" customFormat="1" ht="17.25" customHeight="1">
      <c r="B104" s="253"/>
      <c r="C104" s="257" t="s">
        <v>1063</v>
      </c>
      <c r="D104" s="257"/>
      <c r="E104" s="257"/>
      <c r="F104" s="258" t="s">
        <v>1064</v>
      </c>
      <c r="G104" s="259"/>
      <c r="H104" s="257"/>
      <c r="I104" s="257"/>
      <c r="J104" s="257" t="s">
        <v>1065</v>
      </c>
      <c r="K104" s="254"/>
    </row>
    <row r="105" spans="2:11" s="1" customFormat="1" ht="5.25" customHeight="1">
      <c r="B105" s="253"/>
      <c r="C105" s="255"/>
      <c r="D105" s="255"/>
      <c r="E105" s="255"/>
      <c r="F105" s="255"/>
      <c r="G105" s="273"/>
      <c r="H105" s="255"/>
      <c r="I105" s="255"/>
      <c r="J105" s="255"/>
      <c r="K105" s="254"/>
    </row>
    <row r="106" spans="2:11" s="1" customFormat="1" ht="15" customHeight="1">
      <c r="B106" s="253"/>
      <c r="C106" s="242" t="s">
        <v>60</v>
      </c>
      <c r="D106" s="262"/>
      <c r="E106" s="262"/>
      <c r="F106" s="263" t="s">
        <v>1066</v>
      </c>
      <c r="G106" s="242"/>
      <c r="H106" s="242" t="s">
        <v>1106</v>
      </c>
      <c r="I106" s="242" t="s">
        <v>1068</v>
      </c>
      <c r="J106" s="242">
        <v>20</v>
      </c>
      <c r="K106" s="254"/>
    </row>
    <row r="107" spans="2:11" s="1" customFormat="1" ht="15" customHeight="1">
      <c r="B107" s="253"/>
      <c r="C107" s="242" t="s">
        <v>1069</v>
      </c>
      <c r="D107" s="242"/>
      <c r="E107" s="242"/>
      <c r="F107" s="263" t="s">
        <v>1066</v>
      </c>
      <c r="G107" s="242"/>
      <c r="H107" s="242" t="s">
        <v>1106</v>
      </c>
      <c r="I107" s="242" t="s">
        <v>1068</v>
      </c>
      <c r="J107" s="242">
        <v>120</v>
      </c>
      <c r="K107" s="254"/>
    </row>
    <row r="108" spans="2:11" s="1" customFormat="1" ht="15" customHeight="1">
      <c r="B108" s="265"/>
      <c r="C108" s="242" t="s">
        <v>1071</v>
      </c>
      <c r="D108" s="242"/>
      <c r="E108" s="242"/>
      <c r="F108" s="263" t="s">
        <v>1072</v>
      </c>
      <c r="G108" s="242"/>
      <c r="H108" s="242" t="s">
        <v>1106</v>
      </c>
      <c r="I108" s="242" t="s">
        <v>1068</v>
      </c>
      <c r="J108" s="242">
        <v>50</v>
      </c>
      <c r="K108" s="254"/>
    </row>
    <row r="109" spans="2:11" s="1" customFormat="1" ht="15" customHeight="1">
      <c r="B109" s="265"/>
      <c r="C109" s="242" t="s">
        <v>1074</v>
      </c>
      <c r="D109" s="242"/>
      <c r="E109" s="242"/>
      <c r="F109" s="263" t="s">
        <v>1066</v>
      </c>
      <c r="G109" s="242"/>
      <c r="H109" s="242" t="s">
        <v>1106</v>
      </c>
      <c r="I109" s="242" t="s">
        <v>1076</v>
      </c>
      <c r="J109" s="242"/>
      <c r="K109" s="254"/>
    </row>
    <row r="110" spans="2:11" s="1" customFormat="1" ht="15" customHeight="1">
      <c r="B110" s="265"/>
      <c r="C110" s="242" t="s">
        <v>1085</v>
      </c>
      <c r="D110" s="242"/>
      <c r="E110" s="242"/>
      <c r="F110" s="263" t="s">
        <v>1072</v>
      </c>
      <c r="G110" s="242"/>
      <c r="H110" s="242" t="s">
        <v>1106</v>
      </c>
      <c r="I110" s="242" t="s">
        <v>1068</v>
      </c>
      <c r="J110" s="242">
        <v>50</v>
      </c>
      <c r="K110" s="254"/>
    </row>
    <row r="111" spans="2:11" s="1" customFormat="1" ht="15" customHeight="1">
      <c r="B111" s="265"/>
      <c r="C111" s="242" t="s">
        <v>1093</v>
      </c>
      <c r="D111" s="242"/>
      <c r="E111" s="242"/>
      <c r="F111" s="263" t="s">
        <v>1072</v>
      </c>
      <c r="G111" s="242"/>
      <c r="H111" s="242" t="s">
        <v>1106</v>
      </c>
      <c r="I111" s="242" t="s">
        <v>1068</v>
      </c>
      <c r="J111" s="242">
        <v>50</v>
      </c>
      <c r="K111" s="254"/>
    </row>
    <row r="112" spans="2:11" s="1" customFormat="1" ht="15" customHeight="1">
      <c r="B112" s="265"/>
      <c r="C112" s="242" t="s">
        <v>1091</v>
      </c>
      <c r="D112" s="242"/>
      <c r="E112" s="242"/>
      <c r="F112" s="263" t="s">
        <v>1072</v>
      </c>
      <c r="G112" s="242"/>
      <c r="H112" s="242" t="s">
        <v>1106</v>
      </c>
      <c r="I112" s="242" t="s">
        <v>1068</v>
      </c>
      <c r="J112" s="242">
        <v>50</v>
      </c>
      <c r="K112" s="254"/>
    </row>
    <row r="113" spans="2:11" s="1" customFormat="1" ht="15" customHeight="1">
      <c r="B113" s="265"/>
      <c r="C113" s="242" t="s">
        <v>60</v>
      </c>
      <c r="D113" s="242"/>
      <c r="E113" s="242"/>
      <c r="F113" s="263" t="s">
        <v>1066</v>
      </c>
      <c r="G113" s="242"/>
      <c r="H113" s="242" t="s">
        <v>1107</v>
      </c>
      <c r="I113" s="242" t="s">
        <v>1068</v>
      </c>
      <c r="J113" s="242">
        <v>20</v>
      </c>
      <c r="K113" s="254"/>
    </row>
    <row r="114" spans="2:11" s="1" customFormat="1" ht="15" customHeight="1">
      <c r="B114" s="265"/>
      <c r="C114" s="242" t="s">
        <v>1108</v>
      </c>
      <c r="D114" s="242"/>
      <c r="E114" s="242"/>
      <c r="F114" s="263" t="s">
        <v>1066</v>
      </c>
      <c r="G114" s="242"/>
      <c r="H114" s="242" t="s">
        <v>1109</v>
      </c>
      <c r="I114" s="242" t="s">
        <v>1068</v>
      </c>
      <c r="J114" s="242">
        <v>120</v>
      </c>
      <c r="K114" s="254"/>
    </row>
    <row r="115" spans="2:11" s="1" customFormat="1" ht="15" customHeight="1">
      <c r="B115" s="265"/>
      <c r="C115" s="242" t="s">
        <v>45</v>
      </c>
      <c r="D115" s="242"/>
      <c r="E115" s="242"/>
      <c r="F115" s="263" t="s">
        <v>1066</v>
      </c>
      <c r="G115" s="242"/>
      <c r="H115" s="242" t="s">
        <v>1110</v>
      </c>
      <c r="I115" s="242" t="s">
        <v>1101</v>
      </c>
      <c r="J115" s="242"/>
      <c r="K115" s="254"/>
    </row>
    <row r="116" spans="2:11" s="1" customFormat="1" ht="15" customHeight="1">
      <c r="B116" s="265"/>
      <c r="C116" s="242" t="s">
        <v>55</v>
      </c>
      <c r="D116" s="242"/>
      <c r="E116" s="242"/>
      <c r="F116" s="263" t="s">
        <v>1066</v>
      </c>
      <c r="G116" s="242"/>
      <c r="H116" s="242" t="s">
        <v>1111</v>
      </c>
      <c r="I116" s="242" t="s">
        <v>1101</v>
      </c>
      <c r="J116" s="242"/>
      <c r="K116" s="254"/>
    </row>
    <row r="117" spans="2:11" s="1" customFormat="1" ht="15" customHeight="1">
      <c r="B117" s="265"/>
      <c r="C117" s="242" t="s">
        <v>64</v>
      </c>
      <c r="D117" s="242"/>
      <c r="E117" s="242"/>
      <c r="F117" s="263" t="s">
        <v>1066</v>
      </c>
      <c r="G117" s="242"/>
      <c r="H117" s="242" t="s">
        <v>1112</v>
      </c>
      <c r="I117" s="242" t="s">
        <v>1113</v>
      </c>
      <c r="J117" s="242"/>
      <c r="K117" s="254"/>
    </row>
    <row r="118" spans="2:11" s="1" customFormat="1" ht="15" customHeight="1">
      <c r="B118" s="268"/>
      <c r="C118" s="274"/>
      <c r="D118" s="274"/>
      <c r="E118" s="274"/>
      <c r="F118" s="274"/>
      <c r="G118" s="274"/>
      <c r="H118" s="274"/>
      <c r="I118" s="274"/>
      <c r="J118" s="274"/>
      <c r="K118" s="270"/>
    </row>
    <row r="119" spans="2:11" s="1" customFormat="1" ht="18.75" customHeight="1">
      <c r="B119" s="275"/>
      <c r="C119" s="276"/>
      <c r="D119" s="276"/>
      <c r="E119" s="276"/>
      <c r="F119" s="277"/>
      <c r="G119" s="276"/>
      <c r="H119" s="276"/>
      <c r="I119" s="276"/>
      <c r="J119" s="276"/>
      <c r="K119" s="275"/>
    </row>
    <row r="120" spans="2:11" s="1" customFormat="1" ht="18.75" customHeight="1"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2:11" s="1" customFormat="1" ht="7.5" customHeight="1">
      <c r="B121" s="278"/>
      <c r="C121" s="279"/>
      <c r="D121" s="279"/>
      <c r="E121" s="279"/>
      <c r="F121" s="279"/>
      <c r="G121" s="279"/>
      <c r="H121" s="279"/>
      <c r="I121" s="279"/>
      <c r="J121" s="279"/>
      <c r="K121" s="280"/>
    </row>
    <row r="122" spans="2:11" s="1" customFormat="1" ht="45" customHeight="1">
      <c r="B122" s="281"/>
      <c r="C122" s="362" t="s">
        <v>1114</v>
      </c>
      <c r="D122" s="362"/>
      <c r="E122" s="362"/>
      <c r="F122" s="362"/>
      <c r="G122" s="362"/>
      <c r="H122" s="362"/>
      <c r="I122" s="362"/>
      <c r="J122" s="362"/>
      <c r="K122" s="282"/>
    </row>
    <row r="123" spans="2:11" s="1" customFormat="1" ht="17.25" customHeight="1">
      <c r="B123" s="283"/>
      <c r="C123" s="255" t="s">
        <v>1060</v>
      </c>
      <c r="D123" s="255"/>
      <c r="E123" s="255"/>
      <c r="F123" s="255" t="s">
        <v>1061</v>
      </c>
      <c r="G123" s="256"/>
      <c r="H123" s="255" t="s">
        <v>61</v>
      </c>
      <c r="I123" s="255" t="s">
        <v>64</v>
      </c>
      <c r="J123" s="255" t="s">
        <v>1062</v>
      </c>
      <c r="K123" s="284"/>
    </row>
    <row r="124" spans="2:11" s="1" customFormat="1" ht="17.25" customHeight="1">
      <c r="B124" s="283"/>
      <c r="C124" s="257" t="s">
        <v>1063</v>
      </c>
      <c r="D124" s="257"/>
      <c r="E124" s="257"/>
      <c r="F124" s="258" t="s">
        <v>1064</v>
      </c>
      <c r="G124" s="259"/>
      <c r="H124" s="257"/>
      <c r="I124" s="257"/>
      <c r="J124" s="257" t="s">
        <v>1065</v>
      </c>
      <c r="K124" s="284"/>
    </row>
    <row r="125" spans="2:11" s="1" customFormat="1" ht="5.25" customHeight="1">
      <c r="B125" s="285"/>
      <c r="C125" s="260"/>
      <c r="D125" s="260"/>
      <c r="E125" s="260"/>
      <c r="F125" s="260"/>
      <c r="G125" s="286"/>
      <c r="H125" s="260"/>
      <c r="I125" s="260"/>
      <c r="J125" s="260"/>
      <c r="K125" s="287"/>
    </row>
    <row r="126" spans="2:11" s="1" customFormat="1" ht="15" customHeight="1">
      <c r="B126" s="285"/>
      <c r="C126" s="242" t="s">
        <v>1069</v>
      </c>
      <c r="D126" s="262"/>
      <c r="E126" s="262"/>
      <c r="F126" s="263" t="s">
        <v>1066</v>
      </c>
      <c r="G126" s="242"/>
      <c r="H126" s="242" t="s">
        <v>1106</v>
      </c>
      <c r="I126" s="242" t="s">
        <v>1068</v>
      </c>
      <c r="J126" s="242">
        <v>120</v>
      </c>
      <c r="K126" s="288"/>
    </row>
    <row r="127" spans="2:11" s="1" customFormat="1" ht="15" customHeight="1">
      <c r="B127" s="285"/>
      <c r="C127" s="242" t="s">
        <v>1115</v>
      </c>
      <c r="D127" s="242"/>
      <c r="E127" s="242"/>
      <c r="F127" s="263" t="s">
        <v>1066</v>
      </c>
      <c r="G127" s="242"/>
      <c r="H127" s="242" t="s">
        <v>1116</v>
      </c>
      <c r="I127" s="242" t="s">
        <v>1068</v>
      </c>
      <c r="J127" s="242" t="s">
        <v>1117</v>
      </c>
      <c r="K127" s="288"/>
    </row>
    <row r="128" spans="2:11" s="1" customFormat="1" ht="15" customHeight="1">
      <c r="B128" s="285"/>
      <c r="C128" s="242" t="s">
        <v>1014</v>
      </c>
      <c r="D128" s="242"/>
      <c r="E128" s="242"/>
      <c r="F128" s="263" t="s">
        <v>1066</v>
      </c>
      <c r="G128" s="242"/>
      <c r="H128" s="242" t="s">
        <v>1118</v>
      </c>
      <c r="I128" s="242" t="s">
        <v>1068</v>
      </c>
      <c r="J128" s="242" t="s">
        <v>1117</v>
      </c>
      <c r="K128" s="288"/>
    </row>
    <row r="129" spans="2:11" s="1" customFormat="1" ht="15" customHeight="1">
      <c r="B129" s="285"/>
      <c r="C129" s="242" t="s">
        <v>1077</v>
      </c>
      <c r="D129" s="242"/>
      <c r="E129" s="242"/>
      <c r="F129" s="263" t="s">
        <v>1072</v>
      </c>
      <c r="G129" s="242"/>
      <c r="H129" s="242" t="s">
        <v>1078</v>
      </c>
      <c r="I129" s="242" t="s">
        <v>1068</v>
      </c>
      <c r="J129" s="242">
        <v>15</v>
      </c>
      <c r="K129" s="288"/>
    </row>
    <row r="130" spans="2:11" s="1" customFormat="1" ht="15" customHeight="1">
      <c r="B130" s="285"/>
      <c r="C130" s="266" t="s">
        <v>1079</v>
      </c>
      <c r="D130" s="266"/>
      <c r="E130" s="266"/>
      <c r="F130" s="267" t="s">
        <v>1072</v>
      </c>
      <c r="G130" s="266"/>
      <c r="H130" s="266" t="s">
        <v>1080</v>
      </c>
      <c r="I130" s="266" t="s">
        <v>1068</v>
      </c>
      <c r="J130" s="266">
        <v>15</v>
      </c>
      <c r="K130" s="288"/>
    </row>
    <row r="131" spans="2:11" s="1" customFormat="1" ht="15" customHeight="1">
      <c r="B131" s="285"/>
      <c r="C131" s="266" t="s">
        <v>1081</v>
      </c>
      <c r="D131" s="266"/>
      <c r="E131" s="266"/>
      <c r="F131" s="267" t="s">
        <v>1072</v>
      </c>
      <c r="G131" s="266"/>
      <c r="H131" s="266" t="s">
        <v>1082</v>
      </c>
      <c r="I131" s="266" t="s">
        <v>1068</v>
      </c>
      <c r="J131" s="266">
        <v>20</v>
      </c>
      <c r="K131" s="288"/>
    </row>
    <row r="132" spans="2:11" s="1" customFormat="1" ht="15" customHeight="1">
      <c r="B132" s="285"/>
      <c r="C132" s="266" t="s">
        <v>1083</v>
      </c>
      <c r="D132" s="266"/>
      <c r="E132" s="266"/>
      <c r="F132" s="267" t="s">
        <v>1072</v>
      </c>
      <c r="G132" s="266"/>
      <c r="H132" s="266" t="s">
        <v>1084</v>
      </c>
      <c r="I132" s="266" t="s">
        <v>1068</v>
      </c>
      <c r="J132" s="266">
        <v>20</v>
      </c>
      <c r="K132" s="288"/>
    </row>
    <row r="133" spans="2:11" s="1" customFormat="1" ht="15" customHeight="1">
      <c r="B133" s="285"/>
      <c r="C133" s="242" t="s">
        <v>1071</v>
      </c>
      <c r="D133" s="242"/>
      <c r="E133" s="242"/>
      <c r="F133" s="263" t="s">
        <v>1072</v>
      </c>
      <c r="G133" s="242"/>
      <c r="H133" s="242" t="s">
        <v>1106</v>
      </c>
      <c r="I133" s="242" t="s">
        <v>1068</v>
      </c>
      <c r="J133" s="242">
        <v>50</v>
      </c>
      <c r="K133" s="288"/>
    </row>
    <row r="134" spans="2:11" s="1" customFormat="1" ht="15" customHeight="1">
      <c r="B134" s="285"/>
      <c r="C134" s="242" t="s">
        <v>1085</v>
      </c>
      <c r="D134" s="242"/>
      <c r="E134" s="242"/>
      <c r="F134" s="263" t="s">
        <v>1072</v>
      </c>
      <c r="G134" s="242"/>
      <c r="H134" s="242" t="s">
        <v>1106</v>
      </c>
      <c r="I134" s="242" t="s">
        <v>1068</v>
      </c>
      <c r="J134" s="242">
        <v>50</v>
      </c>
      <c r="K134" s="288"/>
    </row>
    <row r="135" spans="2:11" s="1" customFormat="1" ht="15" customHeight="1">
      <c r="B135" s="285"/>
      <c r="C135" s="242" t="s">
        <v>1091</v>
      </c>
      <c r="D135" s="242"/>
      <c r="E135" s="242"/>
      <c r="F135" s="263" t="s">
        <v>1072</v>
      </c>
      <c r="G135" s="242"/>
      <c r="H135" s="242" t="s">
        <v>1106</v>
      </c>
      <c r="I135" s="242" t="s">
        <v>1068</v>
      </c>
      <c r="J135" s="242">
        <v>50</v>
      </c>
      <c r="K135" s="288"/>
    </row>
    <row r="136" spans="2:11" s="1" customFormat="1" ht="15" customHeight="1">
      <c r="B136" s="285"/>
      <c r="C136" s="242" t="s">
        <v>1093</v>
      </c>
      <c r="D136" s="242"/>
      <c r="E136" s="242"/>
      <c r="F136" s="263" t="s">
        <v>1072</v>
      </c>
      <c r="G136" s="242"/>
      <c r="H136" s="242" t="s">
        <v>1106</v>
      </c>
      <c r="I136" s="242" t="s">
        <v>1068</v>
      </c>
      <c r="J136" s="242">
        <v>50</v>
      </c>
      <c r="K136" s="288"/>
    </row>
    <row r="137" spans="2:11" s="1" customFormat="1" ht="15" customHeight="1">
      <c r="B137" s="285"/>
      <c r="C137" s="242" t="s">
        <v>1094</v>
      </c>
      <c r="D137" s="242"/>
      <c r="E137" s="242"/>
      <c r="F137" s="263" t="s">
        <v>1072</v>
      </c>
      <c r="G137" s="242"/>
      <c r="H137" s="242" t="s">
        <v>1119</v>
      </c>
      <c r="I137" s="242" t="s">
        <v>1068</v>
      </c>
      <c r="J137" s="242">
        <v>255</v>
      </c>
      <c r="K137" s="288"/>
    </row>
    <row r="138" spans="2:11" s="1" customFormat="1" ht="15" customHeight="1">
      <c r="B138" s="285"/>
      <c r="C138" s="242" t="s">
        <v>1096</v>
      </c>
      <c r="D138" s="242"/>
      <c r="E138" s="242"/>
      <c r="F138" s="263" t="s">
        <v>1066</v>
      </c>
      <c r="G138" s="242"/>
      <c r="H138" s="242" t="s">
        <v>1120</v>
      </c>
      <c r="I138" s="242" t="s">
        <v>1098</v>
      </c>
      <c r="J138" s="242"/>
      <c r="K138" s="288"/>
    </row>
    <row r="139" spans="2:11" s="1" customFormat="1" ht="15" customHeight="1">
      <c r="B139" s="285"/>
      <c r="C139" s="242" t="s">
        <v>1099</v>
      </c>
      <c r="D139" s="242"/>
      <c r="E139" s="242"/>
      <c r="F139" s="263" t="s">
        <v>1066</v>
      </c>
      <c r="G139" s="242"/>
      <c r="H139" s="242" t="s">
        <v>1121</v>
      </c>
      <c r="I139" s="242" t="s">
        <v>1101</v>
      </c>
      <c r="J139" s="242"/>
      <c r="K139" s="288"/>
    </row>
    <row r="140" spans="2:11" s="1" customFormat="1" ht="15" customHeight="1">
      <c r="B140" s="285"/>
      <c r="C140" s="242" t="s">
        <v>1102</v>
      </c>
      <c r="D140" s="242"/>
      <c r="E140" s="242"/>
      <c r="F140" s="263" t="s">
        <v>1066</v>
      </c>
      <c r="G140" s="242"/>
      <c r="H140" s="242" t="s">
        <v>1102</v>
      </c>
      <c r="I140" s="242" t="s">
        <v>1101</v>
      </c>
      <c r="J140" s="242"/>
      <c r="K140" s="288"/>
    </row>
    <row r="141" spans="2:11" s="1" customFormat="1" ht="15" customHeight="1">
      <c r="B141" s="285"/>
      <c r="C141" s="242" t="s">
        <v>45</v>
      </c>
      <c r="D141" s="242"/>
      <c r="E141" s="242"/>
      <c r="F141" s="263" t="s">
        <v>1066</v>
      </c>
      <c r="G141" s="242"/>
      <c r="H141" s="242" t="s">
        <v>1122</v>
      </c>
      <c r="I141" s="242" t="s">
        <v>1101</v>
      </c>
      <c r="J141" s="242"/>
      <c r="K141" s="288"/>
    </row>
    <row r="142" spans="2:11" s="1" customFormat="1" ht="15" customHeight="1">
      <c r="B142" s="285"/>
      <c r="C142" s="242" t="s">
        <v>1123</v>
      </c>
      <c r="D142" s="242"/>
      <c r="E142" s="242"/>
      <c r="F142" s="263" t="s">
        <v>1066</v>
      </c>
      <c r="G142" s="242"/>
      <c r="H142" s="242" t="s">
        <v>1124</v>
      </c>
      <c r="I142" s="242" t="s">
        <v>1101</v>
      </c>
      <c r="J142" s="242"/>
      <c r="K142" s="288"/>
    </row>
    <row r="143" spans="2:11" s="1" customFormat="1" ht="15" customHeight="1">
      <c r="B143" s="289"/>
      <c r="C143" s="290"/>
      <c r="D143" s="290"/>
      <c r="E143" s="290"/>
      <c r="F143" s="290"/>
      <c r="G143" s="290"/>
      <c r="H143" s="290"/>
      <c r="I143" s="290"/>
      <c r="J143" s="290"/>
      <c r="K143" s="291"/>
    </row>
    <row r="144" spans="2:11" s="1" customFormat="1" ht="18.75" customHeight="1">
      <c r="B144" s="276"/>
      <c r="C144" s="276"/>
      <c r="D144" s="276"/>
      <c r="E144" s="276"/>
      <c r="F144" s="277"/>
      <c r="G144" s="276"/>
      <c r="H144" s="276"/>
      <c r="I144" s="276"/>
      <c r="J144" s="276"/>
      <c r="K144" s="276"/>
    </row>
    <row r="145" spans="2:11" s="1" customFormat="1" ht="18.75" customHeight="1"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</row>
    <row r="146" spans="2:11" s="1" customFormat="1" ht="7.5" customHeight="1">
      <c r="B146" s="250"/>
      <c r="C146" s="251"/>
      <c r="D146" s="251"/>
      <c r="E146" s="251"/>
      <c r="F146" s="251"/>
      <c r="G146" s="251"/>
      <c r="H146" s="251"/>
      <c r="I146" s="251"/>
      <c r="J146" s="251"/>
      <c r="K146" s="252"/>
    </row>
    <row r="147" spans="2:11" s="1" customFormat="1" ht="45" customHeight="1">
      <c r="B147" s="253"/>
      <c r="C147" s="361" t="s">
        <v>1125</v>
      </c>
      <c r="D147" s="361"/>
      <c r="E147" s="361"/>
      <c r="F147" s="361"/>
      <c r="G147" s="361"/>
      <c r="H147" s="361"/>
      <c r="I147" s="361"/>
      <c r="J147" s="361"/>
      <c r="K147" s="254"/>
    </row>
    <row r="148" spans="2:11" s="1" customFormat="1" ht="17.25" customHeight="1">
      <c r="B148" s="253"/>
      <c r="C148" s="255" t="s">
        <v>1060</v>
      </c>
      <c r="D148" s="255"/>
      <c r="E148" s="255"/>
      <c r="F148" s="255" t="s">
        <v>1061</v>
      </c>
      <c r="G148" s="256"/>
      <c r="H148" s="255" t="s">
        <v>61</v>
      </c>
      <c r="I148" s="255" t="s">
        <v>64</v>
      </c>
      <c r="J148" s="255" t="s">
        <v>1062</v>
      </c>
      <c r="K148" s="254"/>
    </row>
    <row r="149" spans="2:11" s="1" customFormat="1" ht="17.25" customHeight="1">
      <c r="B149" s="253"/>
      <c r="C149" s="257" t="s">
        <v>1063</v>
      </c>
      <c r="D149" s="257"/>
      <c r="E149" s="257"/>
      <c r="F149" s="258" t="s">
        <v>1064</v>
      </c>
      <c r="G149" s="259"/>
      <c r="H149" s="257"/>
      <c r="I149" s="257"/>
      <c r="J149" s="257" t="s">
        <v>1065</v>
      </c>
      <c r="K149" s="254"/>
    </row>
    <row r="150" spans="2:11" s="1" customFormat="1" ht="5.25" customHeight="1">
      <c r="B150" s="265"/>
      <c r="C150" s="260"/>
      <c r="D150" s="260"/>
      <c r="E150" s="260"/>
      <c r="F150" s="260"/>
      <c r="G150" s="261"/>
      <c r="H150" s="260"/>
      <c r="I150" s="260"/>
      <c r="J150" s="260"/>
      <c r="K150" s="288"/>
    </row>
    <row r="151" spans="2:11" s="1" customFormat="1" ht="15" customHeight="1">
      <c r="B151" s="265"/>
      <c r="C151" s="292" t="s">
        <v>1069</v>
      </c>
      <c r="D151" s="242"/>
      <c r="E151" s="242"/>
      <c r="F151" s="293" t="s">
        <v>1066</v>
      </c>
      <c r="G151" s="242"/>
      <c r="H151" s="292" t="s">
        <v>1106</v>
      </c>
      <c r="I151" s="292" t="s">
        <v>1068</v>
      </c>
      <c r="J151" s="292">
        <v>120</v>
      </c>
      <c r="K151" s="288"/>
    </row>
    <row r="152" spans="2:11" s="1" customFormat="1" ht="15" customHeight="1">
      <c r="B152" s="265"/>
      <c r="C152" s="292" t="s">
        <v>1115</v>
      </c>
      <c r="D152" s="242"/>
      <c r="E152" s="242"/>
      <c r="F152" s="293" t="s">
        <v>1066</v>
      </c>
      <c r="G152" s="242"/>
      <c r="H152" s="292" t="s">
        <v>1126</v>
      </c>
      <c r="I152" s="292" t="s">
        <v>1068</v>
      </c>
      <c r="J152" s="292" t="s">
        <v>1117</v>
      </c>
      <c r="K152" s="288"/>
    </row>
    <row r="153" spans="2:11" s="1" customFormat="1" ht="15" customHeight="1">
      <c r="B153" s="265"/>
      <c r="C153" s="292" t="s">
        <v>1014</v>
      </c>
      <c r="D153" s="242"/>
      <c r="E153" s="242"/>
      <c r="F153" s="293" t="s">
        <v>1066</v>
      </c>
      <c r="G153" s="242"/>
      <c r="H153" s="292" t="s">
        <v>1127</v>
      </c>
      <c r="I153" s="292" t="s">
        <v>1068</v>
      </c>
      <c r="J153" s="292" t="s">
        <v>1117</v>
      </c>
      <c r="K153" s="288"/>
    </row>
    <row r="154" spans="2:11" s="1" customFormat="1" ht="15" customHeight="1">
      <c r="B154" s="265"/>
      <c r="C154" s="292" t="s">
        <v>1071</v>
      </c>
      <c r="D154" s="242"/>
      <c r="E154" s="242"/>
      <c r="F154" s="293" t="s">
        <v>1072</v>
      </c>
      <c r="G154" s="242"/>
      <c r="H154" s="292" t="s">
        <v>1106</v>
      </c>
      <c r="I154" s="292" t="s">
        <v>1068</v>
      </c>
      <c r="J154" s="292">
        <v>50</v>
      </c>
      <c r="K154" s="288"/>
    </row>
    <row r="155" spans="2:11" s="1" customFormat="1" ht="15" customHeight="1">
      <c r="B155" s="265"/>
      <c r="C155" s="292" t="s">
        <v>1074</v>
      </c>
      <c r="D155" s="242"/>
      <c r="E155" s="242"/>
      <c r="F155" s="293" t="s">
        <v>1066</v>
      </c>
      <c r="G155" s="242"/>
      <c r="H155" s="292" t="s">
        <v>1106</v>
      </c>
      <c r="I155" s="292" t="s">
        <v>1076</v>
      </c>
      <c r="J155" s="292"/>
      <c r="K155" s="288"/>
    </row>
    <row r="156" spans="2:11" s="1" customFormat="1" ht="15" customHeight="1">
      <c r="B156" s="265"/>
      <c r="C156" s="292" t="s">
        <v>1085</v>
      </c>
      <c r="D156" s="242"/>
      <c r="E156" s="242"/>
      <c r="F156" s="293" t="s">
        <v>1072</v>
      </c>
      <c r="G156" s="242"/>
      <c r="H156" s="292" t="s">
        <v>1106</v>
      </c>
      <c r="I156" s="292" t="s">
        <v>1068</v>
      </c>
      <c r="J156" s="292">
        <v>50</v>
      </c>
      <c r="K156" s="288"/>
    </row>
    <row r="157" spans="2:11" s="1" customFormat="1" ht="15" customHeight="1">
      <c r="B157" s="265"/>
      <c r="C157" s="292" t="s">
        <v>1093</v>
      </c>
      <c r="D157" s="242"/>
      <c r="E157" s="242"/>
      <c r="F157" s="293" t="s">
        <v>1072</v>
      </c>
      <c r="G157" s="242"/>
      <c r="H157" s="292" t="s">
        <v>1106</v>
      </c>
      <c r="I157" s="292" t="s">
        <v>1068</v>
      </c>
      <c r="J157" s="292">
        <v>50</v>
      </c>
      <c r="K157" s="288"/>
    </row>
    <row r="158" spans="2:11" s="1" customFormat="1" ht="15" customHeight="1">
      <c r="B158" s="265"/>
      <c r="C158" s="292" t="s">
        <v>1091</v>
      </c>
      <c r="D158" s="242"/>
      <c r="E158" s="242"/>
      <c r="F158" s="293" t="s">
        <v>1072</v>
      </c>
      <c r="G158" s="242"/>
      <c r="H158" s="292" t="s">
        <v>1106</v>
      </c>
      <c r="I158" s="292" t="s">
        <v>1068</v>
      </c>
      <c r="J158" s="292">
        <v>50</v>
      </c>
      <c r="K158" s="288"/>
    </row>
    <row r="159" spans="2:11" s="1" customFormat="1" ht="15" customHeight="1">
      <c r="B159" s="265"/>
      <c r="C159" s="292" t="s">
        <v>97</v>
      </c>
      <c r="D159" s="242"/>
      <c r="E159" s="242"/>
      <c r="F159" s="293" t="s">
        <v>1066</v>
      </c>
      <c r="G159" s="242"/>
      <c r="H159" s="292" t="s">
        <v>1128</v>
      </c>
      <c r="I159" s="292" t="s">
        <v>1068</v>
      </c>
      <c r="J159" s="292" t="s">
        <v>1129</v>
      </c>
      <c r="K159" s="288"/>
    </row>
    <row r="160" spans="2:11" s="1" customFormat="1" ht="15" customHeight="1">
      <c r="B160" s="265"/>
      <c r="C160" s="292" t="s">
        <v>1130</v>
      </c>
      <c r="D160" s="242"/>
      <c r="E160" s="242"/>
      <c r="F160" s="293" t="s">
        <v>1066</v>
      </c>
      <c r="G160" s="242"/>
      <c r="H160" s="292" t="s">
        <v>1131</v>
      </c>
      <c r="I160" s="292" t="s">
        <v>1101</v>
      </c>
      <c r="J160" s="292"/>
      <c r="K160" s="288"/>
    </row>
    <row r="161" spans="2:11" s="1" customFormat="1" ht="15" customHeight="1">
      <c r="B161" s="294"/>
      <c r="C161" s="274"/>
      <c r="D161" s="274"/>
      <c r="E161" s="274"/>
      <c r="F161" s="274"/>
      <c r="G161" s="274"/>
      <c r="H161" s="274"/>
      <c r="I161" s="274"/>
      <c r="J161" s="274"/>
      <c r="K161" s="295"/>
    </row>
    <row r="162" spans="2:11" s="1" customFormat="1" ht="18.75" customHeight="1">
      <c r="B162" s="276"/>
      <c r="C162" s="286"/>
      <c r="D162" s="286"/>
      <c r="E162" s="286"/>
      <c r="F162" s="296"/>
      <c r="G162" s="286"/>
      <c r="H162" s="286"/>
      <c r="I162" s="286"/>
      <c r="J162" s="286"/>
      <c r="K162" s="276"/>
    </row>
    <row r="163" spans="2:11" s="1" customFormat="1" ht="18.75" customHeight="1"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</row>
    <row r="164" spans="2:11" s="1" customFormat="1" ht="7.5" customHeight="1">
      <c r="B164" s="231"/>
      <c r="C164" s="232"/>
      <c r="D164" s="232"/>
      <c r="E164" s="232"/>
      <c r="F164" s="232"/>
      <c r="G164" s="232"/>
      <c r="H164" s="232"/>
      <c r="I164" s="232"/>
      <c r="J164" s="232"/>
      <c r="K164" s="233"/>
    </row>
    <row r="165" spans="2:11" s="1" customFormat="1" ht="45" customHeight="1">
      <c r="B165" s="234"/>
      <c r="C165" s="362" t="s">
        <v>1132</v>
      </c>
      <c r="D165" s="362"/>
      <c r="E165" s="362"/>
      <c r="F165" s="362"/>
      <c r="G165" s="362"/>
      <c r="H165" s="362"/>
      <c r="I165" s="362"/>
      <c r="J165" s="362"/>
      <c r="K165" s="235"/>
    </row>
    <row r="166" spans="2:11" s="1" customFormat="1" ht="17.25" customHeight="1">
      <c r="B166" s="234"/>
      <c r="C166" s="255" t="s">
        <v>1060</v>
      </c>
      <c r="D166" s="255"/>
      <c r="E166" s="255"/>
      <c r="F166" s="255" t="s">
        <v>1061</v>
      </c>
      <c r="G166" s="297"/>
      <c r="H166" s="298" t="s">
        <v>61</v>
      </c>
      <c r="I166" s="298" t="s">
        <v>64</v>
      </c>
      <c r="J166" s="255" t="s">
        <v>1062</v>
      </c>
      <c r="K166" s="235"/>
    </row>
    <row r="167" spans="2:11" s="1" customFormat="1" ht="17.25" customHeight="1">
      <c r="B167" s="236"/>
      <c r="C167" s="257" t="s">
        <v>1063</v>
      </c>
      <c r="D167" s="257"/>
      <c r="E167" s="257"/>
      <c r="F167" s="258" t="s">
        <v>1064</v>
      </c>
      <c r="G167" s="299"/>
      <c r="H167" s="300"/>
      <c r="I167" s="300"/>
      <c r="J167" s="257" t="s">
        <v>1065</v>
      </c>
      <c r="K167" s="237"/>
    </row>
    <row r="168" spans="2:11" s="1" customFormat="1" ht="5.25" customHeight="1">
      <c r="B168" s="265"/>
      <c r="C168" s="260"/>
      <c r="D168" s="260"/>
      <c r="E168" s="260"/>
      <c r="F168" s="260"/>
      <c r="G168" s="261"/>
      <c r="H168" s="260"/>
      <c r="I168" s="260"/>
      <c r="J168" s="260"/>
      <c r="K168" s="288"/>
    </row>
    <row r="169" spans="2:11" s="1" customFormat="1" ht="15" customHeight="1">
      <c r="B169" s="265"/>
      <c r="C169" s="242" t="s">
        <v>1069</v>
      </c>
      <c r="D169" s="242"/>
      <c r="E169" s="242"/>
      <c r="F169" s="263" t="s">
        <v>1066</v>
      </c>
      <c r="G169" s="242"/>
      <c r="H169" s="242" t="s">
        <v>1106</v>
      </c>
      <c r="I169" s="242" t="s">
        <v>1068</v>
      </c>
      <c r="J169" s="242">
        <v>120</v>
      </c>
      <c r="K169" s="288"/>
    </row>
    <row r="170" spans="2:11" s="1" customFormat="1" ht="15" customHeight="1">
      <c r="B170" s="265"/>
      <c r="C170" s="242" t="s">
        <v>1115</v>
      </c>
      <c r="D170" s="242"/>
      <c r="E170" s="242"/>
      <c r="F170" s="263" t="s">
        <v>1066</v>
      </c>
      <c r="G170" s="242"/>
      <c r="H170" s="242" t="s">
        <v>1116</v>
      </c>
      <c r="I170" s="242" t="s">
        <v>1068</v>
      </c>
      <c r="J170" s="242" t="s">
        <v>1117</v>
      </c>
      <c r="K170" s="288"/>
    </row>
    <row r="171" spans="2:11" s="1" customFormat="1" ht="15" customHeight="1">
      <c r="B171" s="265"/>
      <c r="C171" s="242" t="s">
        <v>1014</v>
      </c>
      <c r="D171" s="242"/>
      <c r="E171" s="242"/>
      <c r="F171" s="263" t="s">
        <v>1066</v>
      </c>
      <c r="G171" s="242"/>
      <c r="H171" s="242" t="s">
        <v>1133</v>
      </c>
      <c r="I171" s="242" t="s">
        <v>1068</v>
      </c>
      <c r="J171" s="242" t="s">
        <v>1117</v>
      </c>
      <c r="K171" s="288"/>
    </row>
    <row r="172" spans="2:11" s="1" customFormat="1" ht="15" customHeight="1">
      <c r="B172" s="265"/>
      <c r="C172" s="242" t="s">
        <v>1071</v>
      </c>
      <c r="D172" s="242"/>
      <c r="E172" s="242"/>
      <c r="F172" s="263" t="s">
        <v>1072</v>
      </c>
      <c r="G172" s="242"/>
      <c r="H172" s="242" t="s">
        <v>1133</v>
      </c>
      <c r="I172" s="242" t="s">
        <v>1068</v>
      </c>
      <c r="J172" s="242">
        <v>50</v>
      </c>
      <c r="K172" s="288"/>
    </row>
    <row r="173" spans="2:11" s="1" customFormat="1" ht="15" customHeight="1">
      <c r="B173" s="265"/>
      <c r="C173" s="242" t="s">
        <v>1074</v>
      </c>
      <c r="D173" s="242"/>
      <c r="E173" s="242"/>
      <c r="F173" s="263" t="s">
        <v>1066</v>
      </c>
      <c r="G173" s="242"/>
      <c r="H173" s="242" t="s">
        <v>1133</v>
      </c>
      <c r="I173" s="242" t="s">
        <v>1076</v>
      </c>
      <c r="J173" s="242"/>
      <c r="K173" s="288"/>
    </row>
    <row r="174" spans="2:11" s="1" customFormat="1" ht="15" customHeight="1">
      <c r="B174" s="265"/>
      <c r="C174" s="242" t="s">
        <v>1085</v>
      </c>
      <c r="D174" s="242"/>
      <c r="E174" s="242"/>
      <c r="F174" s="263" t="s">
        <v>1072</v>
      </c>
      <c r="G174" s="242"/>
      <c r="H174" s="242" t="s">
        <v>1133</v>
      </c>
      <c r="I174" s="242" t="s">
        <v>1068</v>
      </c>
      <c r="J174" s="242">
        <v>50</v>
      </c>
      <c r="K174" s="288"/>
    </row>
    <row r="175" spans="2:11" s="1" customFormat="1" ht="15" customHeight="1">
      <c r="B175" s="265"/>
      <c r="C175" s="242" t="s">
        <v>1093</v>
      </c>
      <c r="D175" s="242"/>
      <c r="E175" s="242"/>
      <c r="F175" s="263" t="s">
        <v>1072</v>
      </c>
      <c r="G175" s="242"/>
      <c r="H175" s="242" t="s">
        <v>1133</v>
      </c>
      <c r="I175" s="242" t="s">
        <v>1068</v>
      </c>
      <c r="J175" s="242">
        <v>50</v>
      </c>
      <c r="K175" s="288"/>
    </row>
    <row r="176" spans="2:11" s="1" customFormat="1" ht="15" customHeight="1">
      <c r="B176" s="265"/>
      <c r="C176" s="242" t="s">
        <v>1091</v>
      </c>
      <c r="D176" s="242"/>
      <c r="E176" s="242"/>
      <c r="F176" s="263" t="s">
        <v>1072</v>
      </c>
      <c r="G176" s="242"/>
      <c r="H176" s="242" t="s">
        <v>1133</v>
      </c>
      <c r="I176" s="242" t="s">
        <v>1068</v>
      </c>
      <c r="J176" s="242">
        <v>50</v>
      </c>
      <c r="K176" s="288"/>
    </row>
    <row r="177" spans="2:11" s="1" customFormat="1" ht="15" customHeight="1">
      <c r="B177" s="265"/>
      <c r="C177" s="242" t="s">
        <v>110</v>
      </c>
      <c r="D177" s="242"/>
      <c r="E177" s="242"/>
      <c r="F177" s="263" t="s">
        <v>1066</v>
      </c>
      <c r="G177" s="242"/>
      <c r="H177" s="242" t="s">
        <v>1134</v>
      </c>
      <c r="I177" s="242" t="s">
        <v>1135</v>
      </c>
      <c r="J177" s="242"/>
      <c r="K177" s="288"/>
    </row>
    <row r="178" spans="2:11" s="1" customFormat="1" ht="15" customHeight="1">
      <c r="B178" s="265"/>
      <c r="C178" s="242" t="s">
        <v>64</v>
      </c>
      <c r="D178" s="242"/>
      <c r="E178" s="242"/>
      <c r="F178" s="263" t="s">
        <v>1066</v>
      </c>
      <c r="G178" s="242"/>
      <c r="H178" s="242" t="s">
        <v>1136</v>
      </c>
      <c r="I178" s="242" t="s">
        <v>1137</v>
      </c>
      <c r="J178" s="242">
        <v>1</v>
      </c>
      <c r="K178" s="288"/>
    </row>
    <row r="179" spans="2:11" s="1" customFormat="1" ht="15" customHeight="1">
      <c r="B179" s="265"/>
      <c r="C179" s="242" t="s">
        <v>60</v>
      </c>
      <c r="D179" s="242"/>
      <c r="E179" s="242"/>
      <c r="F179" s="263" t="s">
        <v>1066</v>
      </c>
      <c r="G179" s="242"/>
      <c r="H179" s="242" t="s">
        <v>1138</v>
      </c>
      <c r="I179" s="242" t="s">
        <v>1068</v>
      </c>
      <c r="J179" s="242">
        <v>20</v>
      </c>
      <c r="K179" s="288"/>
    </row>
    <row r="180" spans="2:11" s="1" customFormat="1" ht="15" customHeight="1">
      <c r="B180" s="265"/>
      <c r="C180" s="242" t="s">
        <v>61</v>
      </c>
      <c r="D180" s="242"/>
      <c r="E180" s="242"/>
      <c r="F180" s="263" t="s">
        <v>1066</v>
      </c>
      <c r="G180" s="242"/>
      <c r="H180" s="242" t="s">
        <v>1139</v>
      </c>
      <c r="I180" s="242" t="s">
        <v>1068</v>
      </c>
      <c r="J180" s="242">
        <v>255</v>
      </c>
      <c r="K180" s="288"/>
    </row>
    <row r="181" spans="2:11" s="1" customFormat="1" ht="15" customHeight="1">
      <c r="B181" s="265"/>
      <c r="C181" s="242" t="s">
        <v>111</v>
      </c>
      <c r="D181" s="242"/>
      <c r="E181" s="242"/>
      <c r="F181" s="263" t="s">
        <v>1066</v>
      </c>
      <c r="G181" s="242"/>
      <c r="H181" s="242" t="s">
        <v>1030</v>
      </c>
      <c r="I181" s="242" t="s">
        <v>1068</v>
      </c>
      <c r="J181" s="242">
        <v>10</v>
      </c>
      <c r="K181" s="288"/>
    </row>
    <row r="182" spans="2:11" s="1" customFormat="1" ht="15" customHeight="1">
      <c r="B182" s="265"/>
      <c r="C182" s="242" t="s">
        <v>112</v>
      </c>
      <c r="D182" s="242"/>
      <c r="E182" s="242"/>
      <c r="F182" s="263" t="s">
        <v>1066</v>
      </c>
      <c r="G182" s="242"/>
      <c r="H182" s="242" t="s">
        <v>1140</v>
      </c>
      <c r="I182" s="242" t="s">
        <v>1101</v>
      </c>
      <c r="J182" s="242"/>
      <c r="K182" s="288"/>
    </row>
    <row r="183" spans="2:11" s="1" customFormat="1" ht="15" customHeight="1">
      <c r="B183" s="265"/>
      <c r="C183" s="242" t="s">
        <v>1141</v>
      </c>
      <c r="D183" s="242"/>
      <c r="E183" s="242"/>
      <c r="F183" s="263" t="s">
        <v>1066</v>
      </c>
      <c r="G183" s="242"/>
      <c r="H183" s="242" t="s">
        <v>1142</v>
      </c>
      <c r="I183" s="242" t="s">
        <v>1101</v>
      </c>
      <c r="J183" s="242"/>
      <c r="K183" s="288"/>
    </row>
    <row r="184" spans="2:11" s="1" customFormat="1" ht="15" customHeight="1">
      <c r="B184" s="265"/>
      <c r="C184" s="242" t="s">
        <v>1130</v>
      </c>
      <c r="D184" s="242"/>
      <c r="E184" s="242"/>
      <c r="F184" s="263" t="s">
        <v>1066</v>
      </c>
      <c r="G184" s="242"/>
      <c r="H184" s="242" t="s">
        <v>1143</v>
      </c>
      <c r="I184" s="242" t="s">
        <v>1101</v>
      </c>
      <c r="J184" s="242"/>
      <c r="K184" s="288"/>
    </row>
    <row r="185" spans="2:11" s="1" customFormat="1" ht="15" customHeight="1">
      <c r="B185" s="265"/>
      <c r="C185" s="242" t="s">
        <v>114</v>
      </c>
      <c r="D185" s="242"/>
      <c r="E185" s="242"/>
      <c r="F185" s="263" t="s">
        <v>1072</v>
      </c>
      <c r="G185" s="242"/>
      <c r="H185" s="242" t="s">
        <v>1144</v>
      </c>
      <c r="I185" s="242" t="s">
        <v>1068</v>
      </c>
      <c r="J185" s="242">
        <v>50</v>
      </c>
      <c r="K185" s="288"/>
    </row>
    <row r="186" spans="2:11" s="1" customFormat="1" ht="15" customHeight="1">
      <c r="B186" s="265"/>
      <c r="C186" s="242" t="s">
        <v>1145</v>
      </c>
      <c r="D186" s="242"/>
      <c r="E186" s="242"/>
      <c r="F186" s="263" t="s">
        <v>1072</v>
      </c>
      <c r="G186" s="242"/>
      <c r="H186" s="242" t="s">
        <v>1146</v>
      </c>
      <c r="I186" s="242" t="s">
        <v>1147</v>
      </c>
      <c r="J186" s="242"/>
      <c r="K186" s="288"/>
    </row>
    <row r="187" spans="2:11" s="1" customFormat="1" ht="15" customHeight="1">
      <c r="B187" s="265"/>
      <c r="C187" s="242" t="s">
        <v>1148</v>
      </c>
      <c r="D187" s="242"/>
      <c r="E187" s="242"/>
      <c r="F187" s="263" t="s">
        <v>1072</v>
      </c>
      <c r="G187" s="242"/>
      <c r="H187" s="242" t="s">
        <v>1149</v>
      </c>
      <c r="I187" s="242" t="s">
        <v>1147</v>
      </c>
      <c r="J187" s="242"/>
      <c r="K187" s="288"/>
    </row>
    <row r="188" spans="2:11" s="1" customFormat="1" ht="15" customHeight="1">
      <c r="B188" s="265"/>
      <c r="C188" s="242" t="s">
        <v>1150</v>
      </c>
      <c r="D188" s="242"/>
      <c r="E188" s="242"/>
      <c r="F188" s="263" t="s">
        <v>1072</v>
      </c>
      <c r="G188" s="242"/>
      <c r="H188" s="242" t="s">
        <v>1151</v>
      </c>
      <c r="I188" s="242" t="s">
        <v>1147</v>
      </c>
      <c r="J188" s="242"/>
      <c r="K188" s="288"/>
    </row>
    <row r="189" spans="2:11" s="1" customFormat="1" ht="15" customHeight="1">
      <c r="B189" s="265"/>
      <c r="C189" s="301" t="s">
        <v>1152</v>
      </c>
      <c r="D189" s="242"/>
      <c r="E189" s="242"/>
      <c r="F189" s="263" t="s">
        <v>1072</v>
      </c>
      <c r="G189" s="242"/>
      <c r="H189" s="242" t="s">
        <v>1153</v>
      </c>
      <c r="I189" s="242" t="s">
        <v>1154</v>
      </c>
      <c r="J189" s="302" t="s">
        <v>1155</v>
      </c>
      <c r="K189" s="288"/>
    </row>
    <row r="190" spans="2:11" s="1" customFormat="1" ht="15" customHeight="1">
      <c r="B190" s="265"/>
      <c r="C190" s="301" t="s">
        <v>49</v>
      </c>
      <c r="D190" s="242"/>
      <c r="E190" s="242"/>
      <c r="F190" s="263" t="s">
        <v>1066</v>
      </c>
      <c r="G190" s="242"/>
      <c r="H190" s="239" t="s">
        <v>1156</v>
      </c>
      <c r="I190" s="242" t="s">
        <v>1157</v>
      </c>
      <c r="J190" s="242"/>
      <c r="K190" s="288"/>
    </row>
    <row r="191" spans="2:11" s="1" customFormat="1" ht="15" customHeight="1">
      <c r="B191" s="265"/>
      <c r="C191" s="301" t="s">
        <v>1158</v>
      </c>
      <c r="D191" s="242"/>
      <c r="E191" s="242"/>
      <c r="F191" s="263" t="s">
        <v>1066</v>
      </c>
      <c r="G191" s="242"/>
      <c r="H191" s="242" t="s">
        <v>1159</v>
      </c>
      <c r="I191" s="242" t="s">
        <v>1101</v>
      </c>
      <c r="J191" s="242"/>
      <c r="K191" s="288"/>
    </row>
    <row r="192" spans="2:11" s="1" customFormat="1" ht="15" customHeight="1">
      <c r="B192" s="265"/>
      <c r="C192" s="301" t="s">
        <v>1160</v>
      </c>
      <c r="D192" s="242"/>
      <c r="E192" s="242"/>
      <c r="F192" s="263" t="s">
        <v>1066</v>
      </c>
      <c r="G192" s="242"/>
      <c r="H192" s="242" t="s">
        <v>1161</v>
      </c>
      <c r="I192" s="242" t="s">
        <v>1101</v>
      </c>
      <c r="J192" s="242"/>
      <c r="K192" s="288"/>
    </row>
    <row r="193" spans="2:11" s="1" customFormat="1" ht="15" customHeight="1">
      <c r="B193" s="265"/>
      <c r="C193" s="301" t="s">
        <v>1162</v>
      </c>
      <c r="D193" s="242"/>
      <c r="E193" s="242"/>
      <c r="F193" s="263" t="s">
        <v>1072</v>
      </c>
      <c r="G193" s="242"/>
      <c r="H193" s="242" t="s">
        <v>1163</v>
      </c>
      <c r="I193" s="242" t="s">
        <v>1101</v>
      </c>
      <c r="J193" s="242"/>
      <c r="K193" s="288"/>
    </row>
    <row r="194" spans="2:11" s="1" customFormat="1" ht="15" customHeight="1">
      <c r="B194" s="294"/>
      <c r="C194" s="303"/>
      <c r="D194" s="274"/>
      <c r="E194" s="274"/>
      <c r="F194" s="274"/>
      <c r="G194" s="274"/>
      <c r="H194" s="274"/>
      <c r="I194" s="274"/>
      <c r="J194" s="274"/>
      <c r="K194" s="295"/>
    </row>
    <row r="195" spans="2:11" s="1" customFormat="1" ht="18.75" customHeight="1">
      <c r="B195" s="276"/>
      <c r="C195" s="286"/>
      <c r="D195" s="286"/>
      <c r="E195" s="286"/>
      <c r="F195" s="296"/>
      <c r="G195" s="286"/>
      <c r="H195" s="286"/>
      <c r="I195" s="286"/>
      <c r="J195" s="286"/>
      <c r="K195" s="276"/>
    </row>
    <row r="196" spans="2:11" s="1" customFormat="1" ht="18.75" customHeight="1">
      <c r="B196" s="276"/>
      <c r="C196" s="286"/>
      <c r="D196" s="286"/>
      <c r="E196" s="286"/>
      <c r="F196" s="296"/>
      <c r="G196" s="286"/>
      <c r="H196" s="286"/>
      <c r="I196" s="286"/>
      <c r="J196" s="286"/>
      <c r="K196" s="276"/>
    </row>
    <row r="197" spans="2:11" s="1" customFormat="1" ht="18.75" customHeight="1"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</row>
    <row r="198" spans="2:11" s="1" customFormat="1" ht="13.5">
      <c r="B198" s="231"/>
      <c r="C198" s="232"/>
      <c r="D198" s="232"/>
      <c r="E198" s="232"/>
      <c r="F198" s="232"/>
      <c r="G198" s="232"/>
      <c r="H198" s="232"/>
      <c r="I198" s="232"/>
      <c r="J198" s="232"/>
      <c r="K198" s="233"/>
    </row>
    <row r="199" spans="2:11" s="1" customFormat="1" ht="21">
      <c r="B199" s="234"/>
      <c r="C199" s="362" t="s">
        <v>1164</v>
      </c>
      <c r="D199" s="362"/>
      <c r="E199" s="362"/>
      <c r="F199" s="362"/>
      <c r="G199" s="362"/>
      <c r="H199" s="362"/>
      <c r="I199" s="362"/>
      <c r="J199" s="362"/>
      <c r="K199" s="235"/>
    </row>
    <row r="200" spans="2:11" s="1" customFormat="1" ht="25.5" customHeight="1">
      <c r="B200" s="234"/>
      <c r="C200" s="304" t="s">
        <v>1165</v>
      </c>
      <c r="D200" s="304"/>
      <c r="E200" s="304"/>
      <c r="F200" s="304" t="s">
        <v>1166</v>
      </c>
      <c r="G200" s="305"/>
      <c r="H200" s="363" t="s">
        <v>1167</v>
      </c>
      <c r="I200" s="363"/>
      <c r="J200" s="363"/>
      <c r="K200" s="235"/>
    </row>
    <row r="201" spans="2:11" s="1" customFormat="1" ht="5.25" customHeight="1">
      <c r="B201" s="265"/>
      <c r="C201" s="260"/>
      <c r="D201" s="260"/>
      <c r="E201" s="260"/>
      <c r="F201" s="260"/>
      <c r="G201" s="286"/>
      <c r="H201" s="260"/>
      <c r="I201" s="260"/>
      <c r="J201" s="260"/>
      <c r="K201" s="288"/>
    </row>
    <row r="202" spans="2:11" s="1" customFormat="1" ht="15" customHeight="1">
      <c r="B202" s="265"/>
      <c r="C202" s="242" t="s">
        <v>1157</v>
      </c>
      <c r="D202" s="242"/>
      <c r="E202" s="242"/>
      <c r="F202" s="263" t="s">
        <v>50</v>
      </c>
      <c r="G202" s="242"/>
      <c r="H202" s="364" t="s">
        <v>1168</v>
      </c>
      <c r="I202" s="364"/>
      <c r="J202" s="364"/>
      <c r="K202" s="288"/>
    </row>
    <row r="203" spans="2:11" s="1" customFormat="1" ht="15" customHeight="1">
      <c r="B203" s="265"/>
      <c r="C203" s="242"/>
      <c r="D203" s="242"/>
      <c r="E203" s="242"/>
      <c r="F203" s="263" t="s">
        <v>51</v>
      </c>
      <c r="G203" s="242"/>
      <c r="H203" s="364" t="s">
        <v>1169</v>
      </c>
      <c r="I203" s="364"/>
      <c r="J203" s="364"/>
      <c r="K203" s="288"/>
    </row>
    <row r="204" spans="2:11" s="1" customFormat="1" ht="15" customHeight="1">
      <c r="B204" s="265"/>
      <c r="C204" s="242"/>
      <c r="D204" s="242"/>
      <c r="E204" s="242"/>
      <c r="F204" s="263" t="s">
        <v>54</v>
      </c>
      <c r="G204" s="242"/>
      <c r="H204" s="364" t="s">
        <v>1170</v>
      </c>
      <c r="I204" s="364"/>
      <c r="J204" s="364"/>
      <c r="K204" s="288"/>
    </row>
    <row r="205" spans="2:11" s="1" customFormat="1" ht="15" customHeight="1">
      <c r="B205" s="265"/>
      <c r="C205" s="242"/>
      <c r="D205" s="242"/>
      <c r="E205" s="242"/>
      <c r="F205" s="263" t="s">
        <v>52</v>
      </c>
      <c r="G205" s="242"/>
      <c r="H205" s="364" t="s">
        <v>1171</v>
      </c>
      <c r="I205" s="364"/>
      <c r="J205" s="364"/>
      <c r="K205" s="288"/>
    </row>
    <row r="206" spans="2:11" s="1" customFormat="1" ht="15" customHeight="1">
      <c r="B206" s="265"/>
      <c r="C206" s="242"/>
      <c r="D206" s="242"/>
      <c r="E206" s="242"/>
      <c r="F206" s="263" t="s">
        <v>53</v>
      </c>
      <c r="G206" s="242"/>
      <c r="H206" s="364" t="s">
        <v>1172</v>
      </c>
      <c r="I206" s="364"/>
      <c r="J206" s="364"/>
      <c r="K206" s="288"/>
    </row>
    <row r="207" spans="2:11" s="1" customFormat="1" ht="15" customHeight="1">
      <c r="B207" s="265"/>
      <c r="C207" s="242"/>
      <c r="D207" s="242"/>
      <c r="E207" s="242"/>
      <c r="F207" s="263"/>
      <c r="G207" s="242"/>
      <c r="H207" s="242"/>
      <c r="I207" s="242"/>
      <c r="J207" s="242"/>
      <c r="K207" s="288"/>
    </row>
    <row r="208" spans="2:11" s="1" customFormat="1" ht="15" customHeight="1">
      <c r="B208" s="265"/>
      <c r="C208" s="242" t="s">
        <v>1113</v>
      </c>
      <c r="D208" s="242"/>
      <c r="E208" s="242"/>
      <c r="F208" s="263" t="s">
        <v>86</v>
      </c>
      <c r="G208" s="242"/>
      <c r="H208" s="364" t="s">
        <v>1173</v>
      </c>
      <c r="I208" s="364"/>
      <c r="J208" s="364"/>
      <c r="K208" s="288"/>
    </row>
    <row r="209" spans="2:11" s="1" customFormat="1" ht="15" customHeight="1">
      <c r="B209" s="265"/>
      <c r="C209" s="242"/>
      <c r="D209" s="242"/>
      <c r="E209" s="242"/>
      <c r="F209" s="263" t="s">
        <v>1008</v>
      </c>
      <c r="G209" s="242"/>
      <c r="H209" s="364" t="s">
        <v>1009</v>
      </c>
      <c r="I209" s="364"/>
      <c r="J209" s="364"/>
      <c r="K209" s="288"/>
    </row>
    <row r="210" spans="2:11" s="1" customFormat="1" ht="15" customHeight="1">
      <c r="B210" s="265"/>
      <c r="C210" s="242"/>
      <c r="D210" s="242"/>
      <c r="E210" s="242"/>
      <c r="F210" s="263" t="s">
        <v>1006</v>
      </c>
      <c r="G210" s="242"/>
      <c r="H210" s="364" t="s">
        <v>1174</v>
      </c>
      <c r="I210" s="364"/>
      <c r="J210" s="364"/>
      <c r="K210" s="288"/>
    </row>
    <row r="211" spans="2:11" s="1" customFormat="1" ht="15" customHeight="1">
      <c r="B211" s="306"/>
      <c r="C211" s="242"/>
      <c r="D211" s="242"/>
      <c r="E211" s="242"/>
      <c r="F211" s="263" t="s">
        <v>1010</v>
      </c>
      <c r="G211" s="301"/>
      <c r="H211" s="365" t="s">
        <v>1011</v>
      </c>
      <c r="I211" s="365"/>
      <c r="J211" s="365"/>
      <c r="K211" s="307"/>
    </row>
    <row r="212" spans="2:11" s="1" customFormat="1" ht="15" customHeight="1">
      <c r="B212" s="306"/>
      <c r="C212" s="242"/>
      <c r="D212" s="242"/>
      <c r="E212" s="242"/>
      <c r="F212" s="263" t="s">
        <v>1012</v>
      </c>
      <c r="G212" s="301"/>
      <c r="H212" s="365" t="s">
        <v>1175</v>
      </c>
      <c r="I212" s="365"/>
      <c r="J212" s="365"/>
      <c r="K212" s="307"/>
    </row>
    <row r="213" spans="2:11" s="1" customFormat="1" ht="15" customHeight="1">
      <c r="B213" s="306"/>
      <c r="C213" s="242"/>
      <c r="D213" s="242"/>
      <c r="E213" s="242"/>
      <c r="F213" s="263"/>
      <c r="G213" s="301"/>
      <c r="H213" s="292"/>
      <c r="I213" s="292"/>
      <c r="J213" s="292"/>
      <c r="K213" s="307"/>
    </row>
    <row r="214" spans="2:11" s="1" customFormat="1" ht="15" customHeight="1">
      <c r="B214" s="306"/>
      <c r="C214" s="242" t="s">
        <v>1137</v>
      </c>
      <c r="D214" s="242"/>
      <c r="E214" s="242"/>
      <c r="F214" s="263">
        <v>1</v>
      </c>
      <c r="G214" s="301"/>
      <c r="H214" s="365" t="s">
        <v>1176</v>
      </c>
      <c r="I214" s="365"/>
      <c r="J214" s="365"/>
      <c r="K214" s="307"/>
    </row>
    <row r="215" spans="2:11" s="1" customFormat="1" ht="15" customHeight="1">
      <c r="B215" s="306"/>
      <c r="C215" s="242"/>
      <c r="D215" s="242"/>
      <c r="E215" s="242"/>
      <c r="F215" s="263">
        <v>2</v>
      </c>
      <c r="G215" s="301"/>
      <c r="H215" s="365" t="s">
        <v>1177</v>
      </c>
      <c r="I215" s="365"/>
      <c r="J215" s="365"/>
      <c r="K215" s="307"/>
    </row>
    <row r="216" spans="2:11" s="1" customFormat="1" ht="15" customHeight="1">
      <c r="B216" s="306"/>
      <c r="C216" s="242"/>
      <c r="D216" s="242"/>
      <c r="E216" s="242"/>
      <c r="F216" s="263">
        <v>3</v>
      </c>
      <c r="G216" s="301"/>
      <c r="H216" s="365" t="s">
        <v>1178</v>
      </c>
      <c r="I216" s="365"/>
      <c r="J216" s="365"/>
      <c r="K216" s="307"/>
    </row>
    <row r="217" spans="2:11" s="1" customFormat="1" ht="15" customHeight="1">
      <c r="B217" s="306"/>
      <c r="C217" s="242"/>
      <c r="D217" s="242"/>
      <c r="E217" s="242"/>
      <c r="F217" s="263">
        <v>4</v>
      </c>
      <c r="G217" s="301"/>
      <c r="H217" s="365" t="s">
        <v>1179</v>
      </c>
      <c r="I217" s="365"/>
      <c r="J217" s="365"/>
      <c r="K217" s="307"/>
    </row>
    <row r="218" spans="2:11" s="1" customFormat="1" ht="12.75" customHeight="1">
      <c r="B218" s="308"/>
      <c r="C218" s="309"/>
      <c r="D218" s="309"/>
      <c r="E218" s="309"/>
      <c r="F218" s="309"/>
      <c r="G218" s="309"/>
      <c r="H218" s="309"/>
      <c r="I218" s="309"/>
      <c r="J218" s="309"/>
      <c r="K218" s="310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F93F0F1DD4B3448826CC39B832EFEC" ma:contentTypeVersion="13" ma:contentTypeDescription="Vytvoří nový dokument" ma:contentTypeScope="" ma:versionID="ec44153b0708d86a21a278baa7044809">
  <xsd:schema xmlns:xsd="http://www.w3.org/2001/XMLSchema" xmlns:xs="http://www.w3.org/2001/XMLSchema" xmlns:p="http://schemas.microsoft.com/office/2006/metadata/properties" xmlns:ns2="86856090-6b28-40d5-850f-6f023fb8dfed" xmlns:ns3="147aa99e-183b-4023-8396-59356c8a6d4d" targetNamespace="http://schemas.microsoft.com/office/2006/metadata/properties" ma:root="true" ma:fieldsID="ab903c418004681d53efa5deb63a6573" ns2:_="" ns3:_="">
    <xsd:import namespace="86856090-6b28-40d5-850f-6f023fb8dfed"/>
    <xsd:import namespace="147aa99e-183b-4023-8396-59356c8a6d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56090-6b28-40d5-850f-6f023fb8d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aa99e-183b-4023-8396-59356c8a6d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34F74-7D44-4AA6-A56C-895881BB2A76}">
  <ds:schemaRefs>
    <ds:schemaRef ds:uri="http://schemas.openxmlformats.org/package/2006/metadata/core-properties"/>
    <ds:schemaRef ds:uri="http://purl.org/dc/terms/"/>
    <ds:schemaRef ds:uri="147aa99e-183b-4023-8396-59356c8a6d4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86856090-6b28-40d5-850f-6f023fb8dfe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1FC52D-EF5D-42FF-A4BC-3998BADE8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C72BB1-91D1-40E5-AAE9-53B8623F6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856090-6b28-40d5-850f-6f023fb8dfed"/>
    <ds:schemaRef ds:uri="147aa99e-183b-4023-8396-59356c8a6d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SO 01 - Komunikace a park...</vt:lpstr>
      <vt:lpstr>SO 02 - Zpevněné plochy p...</vt:lpstr>
      <vt:lpstr>Pokyny pro vyplnění</vt:lpstr>
      <vt:lpstr>'Rekapitulace stavby'!Názvy_tisku</vt:lpstr>
      <vt:lpstr>'SO 01 - Komunikace a park...'!Názvy_tisku</vt:lpstr>
      <vt:lpstr>'SO 02 - Zpevněné plochy p...'!Názvy_tisku</vt:lpstr>
      <vt:lpstr>'Pokyny pro vyplnění'!Oblast_tisku</vt:lpstr>
      <vt:lpstr>'Rekapitulace stavby'!Oblast_tisku</vt:lpstr>
      <vt:lpstr>'SO 01 - Komunikace a park...'!Oblast_tisku</vt:lpstr>
      <vt:lpstr>'SO 02 - Zpevněné plochy p...'!Oblast_tisku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Kajzar Richard</cp:lastModifiedBy>
  <dcterms:created xsi:type="dcterms:W3CDTF">2021-11-23T09:42:51Z</dcterms:created>
  <dcterms:modified xsi:type="dcterms:W3CDTF">2021-12-22T12:55:57Z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0x010100C3F93F0F1DD4B3448826CC39B832EFEC</vt:lpwstr>
  </property>
</Properties>
</file>