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admila.Friedlova\Veřejné zakázky 2021\VZ EZAK II Oprava BJ č.8, 29 a 30 na ul. Markova čp. 48\"/>
    </mc:Choice>
  </mc:AlternateContent>
  <bookViews>
    <workbookView xWindow="0" yWindow="0" windowWidth="28800" windowHeight="12300" activeTab="1"/>
  </bookViews>
  <sheets>
    <sheet name="Rekapitulace stavby" sheetId="1" r:id="rId1"/>
    <sheet name="001 - Rekonstrukce bytu  ..." sheetId="2" r:id="rId2"/>
  </sheets>
  <definedNames>
    <definedName name="_xlnm._FilterDatabase" localSheetId="1" hidden="1">'001 - Rekonstrukce bytu  ...'!$C$138:$K$504</definedName>
    <definedName name="_xlnm.Print_Titles" localSheetId="1">'001 - Rekonstrukce bytu  ...'!$138:$138</definedName>
    <definedName name="_xlnm.Print_Titles" localSheetId="0">'Rekapitulace stavby'!$92:$92</definedName>
    <definedName name="_xlnm.Print_Area" localSheetId="1">'001 - Rekonstrukce bytu  ...'!$C$4:$J$76,'001 - Rekonstrukce bytu  ...'!$C$82:$J$120,'001 - Rekonstrukce bytu  ...'!$C$126:$J$504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504" i="2"/>
  <c r="BH504" i="2"/>
  <c r="BG504" i="2"/>
  <c r="BE504" i="2"/>
  <c r="T504" i="2"/>
  <c r="R504" i="2"/>
  <c r="P504" i="2"/>
  <c r="BI503" i="2"/>
  <c r="BH503" i="2"/>
  <c r="BG503" i="2"/>
  <c r="BE503" i="2"/>
  <c r="T503" i="2"/>
  <c r="R503" i="2"/>
  <c r="P503" i="2"/>
  <c r="BI500" i="2"/>
  <c r="BH500" i="2"/>
  <c r="BG500" i="2"/>
  <c r="BE500" i="2"/>
  <c r="T500" i="2"/>
  <c r="R500" i="2"/>
  <c r="P500" i="2"/>
  <c r="BI497" i="2"/>
  <c r="BH497" i="2"/>
  <c r="BG497" i="2"/>
  <c r="BE497" i="2"/>
  <c r="T497" i="2"/>
  <c r="R497" i="2"/>
  <c r="P497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91" i="2"/>
  <c r="BH491" i="2"/>
  <c r="BG491" i="2"/>
  <c r="BE491" i="2"/>
  <c r="T491" i="2"/>
  <c r="R491" i="2"/>
  <c r="P491" i="2"/>
  <c r="BI490" i="2"/>
  <c r="BH490" i="2"/>
  <c r="BG490" i="2"/>
  <c r="BE490" i="2"/>
  <c r="T490" i="2"/>
  <c r="R490" i="2"/>
  <c r="P490" i="2"/>
  <c r="BI484" i="2"/>
  <c r="BH484" i="2"/>
  <c r="BG484" i="2"/>
  <c r="BE484" i="2"/>
  <c r="T484" i="2"/>
  <c r="R484" i="2"/>
  <c r="P484" i="2"/>
  <c r="BI482" i="2"/>
  <c r="BH482" i="2"/>
  <c r="BG482" i="2"/>
  <c r="BE482" i="2"/>
  <c r="T482" i="2"/>
  <c r="R482" i="2"/>
  <c r="P482" i="2"/>
  <c r="BI481" i="2"/>
  <c r="BH481" i="2"/>
  <c r="BG481" i="2"/>
  <c r="BE481" i="2"/>
  <c r="T481" i="2"/>
  <c r="R481" i="2"/>
  <c r="P481" i="2"/>
  <c r="BI476" i="2"/>
  <c r="BH476" i="2"/>
  <c r="BG476" i="2"/>
  <c r="BE476" i="2"/>
  <c r="T476" i="2"/>
  <c r="R476" i="2"/>
  <c r="P476" i="2"/>
  <c r="BI472" i="2"/>
  <c r="BH472" i="2"/>
  <c r="BG472" i="2"/>
  <c r="BE472" i="2"/>
  <c r="T472" i="2"/>
  <c r="R472" i="2"/>
  <c r="P472" i="2"/>
  <c r="BI471" i="2"/>
  <c r="BH471" i="2"/>
  <c r="BG471" i="2"/>
  <c r="BE471" i="2"/>
  <c r="T471" i="2"/>
  <c r="R471" i="2"/>
  <c r="P471" i="2"/>
  <c r="BI470" i="2"/>
  <c r="BH470" i="2"/>
  <c r="BG470" i="2"/>
  <c r="BE470" i="2"/>
  <c r="T470" i="2"/>
  <c r="R470" i="2"/>
  <c r="P470" i="2"/>
  <c r="BI469" i="2"/>
  <c r="BH469" i="2"/>
  <c r="BG469" i="2"/>
  <c r="BE469" i="2"/>
  <c r="T469" i="2"/>
  <c r="R469" i="2"/>
  <c r="P469" i="2"/>
  <c r="BI468" i="2"/>
  <c r="BH468" i="2"/>
  <c r="BG468" i="2"/>
  <c r="BE468" i="2"/>
  <c r="T468" i="2"/>
  <c r="R468" i="2"/>
  <c r="P468" i="2"/>
  <c r="BI467" i="2"/>
  <c r="BH467" i="2"/>
  <c r="BG467" i="2"/>
  <c r="BE467" i="2"/>
  <c r="T467" i="2"/>
  <c r="R467" i="2"/>
  <c r="P467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6" i="2"/>
  <c r="BH446" i="2"/>
  <c r="BG446" i="2"/>
  <c r="BE446" i="2"/>
  <c r="T446" i="2"/>
  <c r="R446" i="2"/>
  <c r="P446" i="2"/>
  <c r="BI444" i="2"/>
  <c r="BH444" i="2"/>
  <c r="BG444" i="2"/>
  <c r="BE444" i="2"/>
  <c r="T444" i="2"/>
  <c r="R444" i="2"/>
  <c r="P444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5" i="2"/>
  <c r="BH435" i="2"/>
  <c r="BG435" i="2"/>
  <c r="BE435" i="2"/>
  <c r="T435" i="2"/>
  <c r="R435" i="2"/>
  <c r="P435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2" i="2"/>
  <c r="BH422" i="2"/>
  <c r="BG422" i="2"/>
  <c r="BE422" i="2"/>
  <c r="T422" i="2"/>
  <c r="R422" i="2"/>
  <c r="P422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T415" i="2" s="1"/>
  <c r="R416" i="2"/>
  <c r="R415" i="2" s="1"/>
  <c r="P416" i="2"/>
  <c r="P415" i="2"/>
  <c r="BI414" i="2"/>
  <c r="BH414" i="2"/>
  <c r="BG414" i="2"/>
  <c r="BE414" i="2"/>
  <c r="T414" i="2"/>
  <c r="R414" i="2"/>
  <c r="P414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1" i="2"/>
  <c r="BH411" i="2"/>
  <c r="BG411" i="2"/>
  <c r="BE411" i="2"/>
  <c r="T411" i="2"/>
  <c r="R411" i="2"/>
  <c r="P411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F135" i="2"/>
  <c r="F133" i="2"/>
  <c r="E131" i="2"/>
  <c r="F91" i="2"/>
  <c r="F89" i="2"/>
  <c r="E87" i="2"/>
  <c r="J24" i="2"/>
  <c r="E24" i="2"/>
  <c r="J136" i="2" s="1"/>
  <c r="J23" i="2"/>
  <c r="J21" i="2"/>
  <c r="E21" i="2"/>
  <c r="J91" i="2" s="1"/>
  <c r="J20" i="2"/>
  <c r="J18" i="2"/>
  <c r="E18" i="2"/>
  <c r="F136" i="2" s="1"/>
  <c r="J17" i="2"/>
  <c r="J89" i="2"/>
  <c r="E7" i="2"/>
  <c r="E129" i="2"/>
  <c r="L90" i="1"/>
  <c r="AM90" i="1"/>
  <c r="AM89" i="1"/>
  <c r="L89" i="1"/>
  <c r="AM87" i="1"/>
  <c r="L87" i="1"/>
  <c r="L85" i="1"/>
  <c r="L84" i="1"/>
  <c r="BK504" i="2"/>
  <c r="BK394" i="2"/>
  <c r="J393" i="2"/>
  <c r="J392" i="2"/>
  <c r="J391" i="2"/>
  <c r="BK389" i="2"/>
  <c r="BK387" i="2"/>
  <c r="BK382" i="2"/>
  <c r="BK380" i="2"/>
  <c r="J379" i="2"/>
  <c r="BK378" i="2"/>
  <c r="BK376" i="2"/>
  <c r="BK375" i="2"/>
  <c r="J373" i="2"/>
  <c r="J372" i="2"/>
  <c r="BK371" i="2"/>
  <c r="BK370" i="2"/>
  <c r="BK368" i="2"/>
  <c r="J367" i="2"/>
  <c r="J366" i="2"/>
  <c r="J365" i="2"/>
  <c r="J359" i="2"/>
  <c r="J356" i="2"/>
  <c r="J354" i="2"/>
  <c r="J349" i="2"/>
  <c r="BK347" i="2"/>
  <c r="J345" i="2"/>
  <c r="BK341" i="2"/>
  <c r="BK338" i="2"/>
  <c r="J336" i="2"/>
  <c r="J335" i="2"/>
  <c r="BK334" i="2"/>
  <c r="BK332" i="2"/>
  <c r="J331" i="2"/>
  <c r="J330" i="2"/>
  <c r="J326" i="2"/>
  <c r="BK325" i="2"/>
  <c r="BK324" i="2"/>
  <c r="BK322" i="2"/>
  <c r="J321" i="2"/>
  <c r="BK319" i="2"/>
  <c r="BK317" i="2"/>
  <c r="BK315" i="2"/>
  <c r="BK314" i="2"/>
  <c r="J313" i="2"/>
  <c r="J310" i="2"/>
  <c r="J307" i="2"/>
  <c r="J305" i="2"/>
  <c r="BK302" i="2"/>
  <c r="J299" i="2"/>
  <c r="J297" i="2"/>
  <c r="J296" i="2"/>
  <c r="J295" i="2"/>
  <c r="J294" i="2"/>
  <c r="BK292" i="2"/>
  <c r="J222" i="2"/>
  <c r="J219" i="2"/>
  <c r="J216" i="2"/>
  <c r="J214" i="2"/>
  <c r="J206" i="2"/>
  <c r="BK204" i="2"/>
  <c r="BK199" i="2"/>
  <c r="BK196" i="2"/>
  <c r="J194" i="2"/>
  <c r="J192" i="2"/>
  <c r="J186" i="2"/>
  <c r="J185" i="2"/>
  <c r="BK183" i="2"/>
  <c r="BK172" i="2"/>
  <c r="BK171" i="2"/>
  <c r="J168" i="2"/>
  <c r="BK167" i="2"/>
  <c r="BK165" i="2"/>
  <c r="J164" i="2"/>
  <c r="BK155" i="2"/>
  <c r="BK149" i="2"/>
  <c r="BK142" i="2"/>
  <c r="AS94" i="1"/>
  <c r="BK491" i="2"/>
  <c r="J490" i="2"/>
  <c r="J484" i="2"/>
  <c r="BK482" i="2"/>
  <c r="BK481" i="2"/>
  <c r="BK476" i="2"/>
  <c r="BK472" i="2"/>
  <c r="BK471" i="2"/>
  <c r="J470" i="2"/>
  <c r="BK469" i="2"/>
  <c r="BK468" i="2"/>
  <c r="BK467" i="2"/>
  <c r="BK466" i="2"/>
  <c r="BK465" i="2"/>
  <c r="J465" i="2"/>
  <c r="J464" i="2"/>
  <c r="BK461" i="2"/>
  <c r="J460" i="2"/>
  <c r="J458" i="2"/>
  <c r="BK454" i="2"/>
  <c r="J453" i="2"/>
  <c r="J451" i="2"/>
  <c r="BK449" i="2"/>
  <c r="J448" i="2"/>
  <c r="J446" i="2"/>
  <c r="BK443" i="2"/>
  <c r="J442" i="2"/>
  <c r="BK440" i="2"/>
  <c r="J435" i="2"/>
  <c r="BK430" i="2"/>
  <c r="BK427" i="2"/>
  <c r="J426" i="2"/>
  <c r="BK424" i="2"/>
  <c r="J422" i="2"/>
  <c r="J421" i="2"/>
  <c r="J419" i="2"/>
  <c r="J416" i="2"/>
  <c r="BK414" i="2"/>
  <c r="J413" i="2"/>
  <c r="J412" i="2"/>
  <c r="J411" i="2"/>
  <c r="J409" i="2"/>
  <c r="BK408" i="2"/>
  <c r="J407" i="2"/>
  <c r="J404" i="2"/>
  <c r="BK402" i="2"/>
  <c r="J401" i="2"/>
  <c r="BK399" i="2"/>
  <c r="BK398" i="2"/>
  <c r="J394" i="2"/>
  <c r="BK390" i="2"/>
  <c r="J389" i="2"/>
  <c r="J386" i="2"/>
  <c r="J385" i="2"/>
  <c r="BK384" i="2"/>
  <c r="J383" i="2"/>
  <c r="J381" i="2"/>
  <c r="J380" i="2"/>
  <c r="J376" i="2"/>
  <c r="J375" i="2"/>
  <c r="BK373" i="2"/>
  <c r="BK372" i="2"/>
  <c r="J370" i="2"/>
  <c r="J368" i="2"/>
  <c r="BK367" i="2"/>
  <c r="BK366" i="2"/>
  <c r="BK364" i="2"/>
  <c r="BK360" i="2"/>
  <c r="BK357" i="2"/>
  <c r="BK356" i="2"/>
  <c r="BK354" i="2"/>
  <c r="J353" i="2"/>
  <c r="BK352" i="2"/>
  <c r="J351" i="2"/>
  <c r="J350" i="2"/>
  <c r="BK348" i="2"/>
  <c r="BK344" i="2"/>
  <c r="J343" i="2"/>
  <c r="J341" i="2"/>
  <c r="J339" i="2"/>
  <c r="J338" i="2"/>
  <c r="J337" i="2"/>
  <c r="BK336" i="2"/>
  <c r="BK335" i="2"/>
  <c r="J333" i="2"/>
  <c r="J332" i="2"/>
  <c r="BK331" i="2"/>
  <c r="BK328" i="2"/>
  <c r="BK327" i="2"/>
  <c r="J325" i="2"/>
  <c r="BK318" i="2"/>
  <c r="J317" i="2"/>
  <c r="J314" i="2"/>
  <c r="J312" i="2"/>
  <c r="BK307" i="2"/>
  <c r="J306" i="2"/>
  <c r="BK305" i="2"/>
  <c r="BK304" i="2"/>
  <c r="BK294" i="2"/>
  <c r="J293" i="2"/>
  <c r="J292" i="2"/>
  <c r="J285" i="2"/>
  <c r="BK284" i="2"/>
  <c r="J282" i="2"/>
  <c r="BK281" i="2"/>
  <c r="BK280" i="2"/>
  <c r="BK278" i="2"/>
  <c r="BK277" i="2"/>
  <c r="BK276" i="2"/>
  <c r="BK273" i="2"/>
  <c r="J272" i="2"/>
  <c r="J269" i="2"/>
  <c r="J268" i="2"/>
  <c r="J267" i="2"/>
  <c r="BK266" i="2"/>
  <c r="BK265" i="2"/>
  <c r="BK263" i="2"/>
  <c r="J261" i="2"/>
  <c r="BK259" i="2"/>
  <c r="J257" i="2"/>
  <c r="J256" i="2"/>
  <c r="BK255" i="2"/>
  <c r="J255" i="2"/>
  <c r="J500" i="2"/>
  <c r="J497" i="2"/>
  <c r="J495" i="2"/>
  <c r="J492" i="2"/>
  <c r="BK490" i="2"/>
  <c r="J481" i="2"/>
  <c r="J472" i="2"/>
  <c r="J471" i="2"/>
  <c r="J468" i="2"/>
  <c r="J467" i="2"/>
  <c r="BK462" i="2"/>
  <c r="BK460" i="2"/>
  <c r="BK458" i="2"/>
  <c r="BK457" i="2"/>
  <c r="BK456" i="2"/>
  <c r="J400" i="2"/>
  <c r="BK396" i="2"/>
  <c r="BK393" i="2"/>
  <c r="BK392" i="2"/>
  <c r="J390" i="2"/>
  <c r="J388" i="2"/>
  <c r="BK385" i="2"/>
  <c r="J384" i="2"/>
  <c r="BK383" i="2"/>
  <c r="BK381" i="2"/>
  <c r="BK379" i="2"/>
  <c r="J378" i="2"/>
  <c r="BK377" i="2"/>
  <c r="J374" i="2"/>
  <c r="BK362" i="2"/>
  <c r="BK358" i="2"/>
  <c r="BK353" i="2"/>
  <c r="BK350" i="2"/>
  <c r="J348" i="2"/>
  <c r="BK346" i="2"/>
  <c r="BK345" i="2"/>
  <c r="BK343" i="2"/>
  <c r="BK342" i="2"/>
  <c r="J340" i="2"/>
  <c r="BK337" i="2"/>
  <c r="J334" i="2"/>
  <c r="BK333" i="2"/>
  <c r="BK330" i="2"/>
  <c r="J329" i="2"/>
  <c r="J328" i="2"/>
  <c r="BK326" i="2"/>
  <c r="J324" i="2"/>
  <c r="J323" i="2"/>
  <c r="J322" i="2"/>
  <c r="BK320" i="2"/>
  <c r="J319" i="2"/>
  <c r="J316" i="2"/>
  <c r="J315" i="2"/>
  <c r="BK313" i="2"/>
  <c r="BK312" i="2"/>
  <c r="BK310" i="2"/>
  <c r="J309" i="2"/>
  <c r="BK306" i="2"/>
  <c r="J304" i="2"/>
  <c r="J303" i="2"/>
  <c r="BK300" i="2"/>
  <c r="BK299" i="2"/>
  <c r="BK296" i="2"/>
  <c r="BK290" i="2"/>
  <c r="BK289" i="2"/>
  <c r="J287" i="2"/>
  <c r="J286" i="2"/>
  <c r="J280" i="2"/>
  <c r="BK279" i="2"/>
  <c r="J278" i="2"/>
  <c r="BK275" i="2"/>
  <c r="J274" i="2"/>
  <c r="BK272" i="2"/>
  <c r="BK271" i="2"/>
  <c r="J270" i="2"/>
  <c r="BK268" i="2"/>
  <c r="BK264" i="2"/>
  <c r="J262" i="2"/>
  <c r="BK261" i="2"/>
  <c r="J260" i="2"/>
  <c r="BK257" i="2"/>
  <c r="BK254" i="2"/>
  <c r="J253" i="2"/>
  <c r="BK252" i="2"/>
  <c r="J251" i="2"/>
  <c r="J250" i="2"/>
  <c r="BK249" i="2"/>
  <c r="J248" i="2"/>
  <c r="J247" i="2"/>
  <c r="BK246" i="2"/>
  <c r="BK245" i="2"/>
  <c r="J243" i="2"/>
  <c r="BK242" i="2"/>
  <c r="J242" i="2"/>
  <c r="J241" i="2"/>
  <c r="BK240" i="2"/>
  <c r="BK239" i="2"/>
  <c r="BK238" i="2"/>
  <c r="BK237" i="2"/>
  <c r="BK236" i="2"/>
  <c r="BK235" i="2"/>
  <c r="J234" i="2"/>
  <c r="J233" i="2"/>
  <c r="BK232" i="2"/>
  <c r="BK231" i="2"/>
  <c r="BK228" i="2"/>
  <c r="BK227" i="2"/>
  <c r="J225" i="2"/>
  <c r="BK224" i="2"/>
  <c r="J220" i="2"/>
  <c r="BK219" i="2"/>
  <c r="J217" i="2"/>
  <c r="BK216" i="2"/>
  <c r="BK214" i="2"/>
  <c r="BK209" i="2"/>
  <c r="J209" i="2"/>
  <c r="J204" i="2"/>
  <c r="BK203" i="2"/>
  <c r="J197" i="2"/>
  <c r="J196" i="2"/>
  <c r="BK195" i="2"/>
  <c r="BK192" i="2"/>
  <c r="J184" i="2"/>
  <c r="J183" i="2"/>
  <c r="J178" i="2"/>
  <c r="J172" i="2"/>
  <c r="J171" i="2"/>
  <c r="BK169" i="2"/>
  <c r="BK168" i="2"/>
  <c r="J167" i="2"/>
  <c r="J165" i="2"/>
  <c r="BK164" i="2"/>
  <c r="BK158" i="2"/>
  <c r="J155" i="2"/>
  <c r="BK153" i="2"/>
  <c r="J149" i="2"/>
  <c r="J143" i="2"/>
  <c r="J142" i="2"/>
  <c r="J504" i="2"/>
  <c r="BK503" i="2"/>
  <c r="J503" i="2"/>
  <c r="BK500" i="2"/>
  <c r="BK497" i="2"/>
  <c r="BK495" i="2"/>
  <c r="BK493" i="2"/>
  <c r="J493" i="2"/>
  <c r="BK492" i="2"/>
  <c r="J491" i="2"/>
  <c r="BK484" i="2"/>
  <c r="J482" i="2"/>
  <c r="J476" i="2"/>
  <c r="BK470" i="2"/>
  <c r="J469" i="2"/>
  <c r="J466" i="2"/>
  <c r="BK464" i="2"/>
  <c r="J462" i="2"/>
  <c r="J461" i="2"/>
  <c r="J457" i="2"/>
  <c r="J456" i="2"/>
  <c r="J454" i="2"/>
  <c r="BK453" i="2"/>
  <c r="BK451" i="2"/>
  <c r="J449" i="2"/>
  <c r="BK448" i="2"/>
  <c r="BK446" i="2"/>
  <c r="BK444" i="2"/>
  <c r="J444" i="2"/>
  <c r="J443" i="2"/>
  <c r="BK442" i="2"/>
  <c r="J440" i="2"/>
  <c r="BK435" i="2"/>
  <c r="J430" i="2"/>
  <c r="BK428" i="2"/>
  <c r="J428" i="2"/>
  <c r="J427" i="2"/>
  <c r="BK426" i="2"/>
  <c r="J424" i="2"/>
  <c r="BK422" i="2"/>
  <c r="BK421" i="2"/>
  <c r="BK419" i="2"/>
  <c r="BK416" i="2"/>
  <c r="J414" i="2"/>
  <c r="BK413" i="2"/>
  <c r="BK412" i="2"/>
  <c r="BK411" i="2"/>
  <c r="BK409" i="2"/>
  <c r="J408" i="2"/>
  <c r="BK407" i="2"/>
  <c r="BK406" i="2"/>
  <c r="J406" i="2"/>
  <c r="BK405" i="2"/>
  <c r="J405" i="2"/>
  <c r="BK404" i="2"/>
  <c r="J402" i="2"/>
  <c r="BK401" i="2"/>
  <c r="BK400" i="2"/>
  <c r="J399" i="2"/>
  <c r="J398" i="2"/>
  <c r="J396" i="2"/>
  <c r="BK391" i="2"/>
  <c r="BK388" i="2"/>
  <c r="J387" i="2"/>
  <c r="BK386" i="2"/>
  <c r="J382" i="2"/>
  <c r="J377" i="2"/>
  <c r="BK374" i="2"/>
  <c r="J371" i="2"/>
  <c r="BK365" i="2"/>
  <c r="J364" i="2"/>
  <c r="J362" i="2"/>
  <c r="J360" i="2"/>
  <c r="BK359" i="2"/>
  <c r="J358" i="2"/>
  <c r="J357" i="2"/>
  <c r="J352" i="2"/>
  <c r="BK351" i="2"/>
  <c r="BK349" i="2"/>
  <c r="J347" i="2"/>
  <c r="J346" i="2"/>
  <c r="J344" i="2"/>
  <c r="J342" i="2"/>
  <c r="BK340" i="2"/>
  <c r="BK339" i="2"/>
  <c r="BK329" i="2"/>
  <c r="J327" i="2"/>
  <c r="BK323" i="2"/>
  <c r="BK321" i="2"/>
  <c r="J320" i="2"/>
  <c r="J318" i="2"/>
  <c r="BK316" i="2"/>
  <c r="BK309" i="2"/>
  <c r="BK303" i="2"/>
  <c r="J302" i="2"/>
  <c r="J300" i="2"/>
  <c r="BK297" i="2"/>
  <c r="BK295" i="2"/>
  <c r="BK293" i="2"/>
  <c r="J290" i="2"/>
  <c r="J289" i="2"/>
  <c r="BK287" i="2"/>
  <c r="BK286" i="2"/>
  <c r="BK285" i="2"/>
  <c r="J284" i="2"/>
  <c r="BK282" i="2"/>
  <c r="J281" i="2"/>
  <c r="J279" i="2"/>
  <c r="J277" i="2"/>
  <c r="J276" i="2"/>
  <c r="J275" i="2"/>
  <c r="BK274" i="2"/>
  <c r="J273" i="2"/>
  <c r="J271" i="2"/>
  <c r="BK270" i="2"/>
  <c r="BK269" i="2"/>
  <c r="BK267" i="2"/>
  <c r="J266" i="2"/>
  <c r="J265" i="2"/>
  <c r="J264" i="2"/>
  <c r="J263" i="2"/>
  <c r="BK262" i="2"/>
  <c r="BK260" i="2"/>
  <c r="J259" i="2"/>
  <c r="BK256" i="2"/>
  <c r="J254" i="2"/>
  <c r="BK253" i="2"/>
  <c r="J252" i="2"/>
  <c r="BK251" i="2"/>
  <c r="BK250" i="2"/>
  <c r="J249" i="2"/>
  <c r="BK248" i="2"/>
  <c r="BK247" i="2"/>
  <c r="J246" i="2"/>
  <c r="J245" i="2"/>
  <c r="BK243" i="2"/>
  <c r="BK241" i="2"/>
  <c r="J240" i="2"/>
  <c r="J239" i="2"/>
  <c r="J238" i="2"/>
  <c r="J237" i="2"/>
  <c r="J236" i="2"/>
  <c r="J235" i="2"/>
  <c r="BK234" i="2"/>
  <c r="BK233" i="2"/>
  <c r="J232" i="2"/>
  <c r="J231" i="2"/>
  <c r="J228" i="2"/>
  <c r="J227" i="2"/>
  <c r="BK225" i="2"/>
  <c r="J224" i="2"/>
  <c r="BK222" i="2"/>
  <c r="BK220" i="2"/>
  <c r="BK217" i="2"/>
  <c r="BK206" i="2"/>
  <c r="J203" i="2"/>
  <c r="J199" i="2"/>
  <c r="BK197" i="2"/>
  <c r="J195" i="2"/>
  <c r="BK194" i="2"/>
  <c r="BK186" i="2"/>
  <c r="BK185" i="2"/>
  <c r="BK184" i="2"/>
  <c r="BK178" i="2"/>
  <c r="J169" i="2"/>
  <c r="J158" i="2"/>
  <c r="J153" i="2"/>
  <c r="BK143" i="2"/>
  <c r="BK463" i="2" l="1"/>
  <c r="J463" i="2"/>
  <c r="J115" i="2"/>
  <c r="R502" i="2"/>
  <c r="R501" i="2" s="1"/>
  <c r="P244" i="2"/>
  <c r="BK258" i="2"/>
  <c r="J258" i="2"/>
  <c r="J106" i="2" s="1"/>
  <c r="P258" i="2"/>
  <c r="BK283" i="2"/>
  <c r="J283" i="2"/>
  <c r="J107" i="2" s="1"/>
  <c r="P283" i="2"/>
  <c r="R283" i="2"/>
  <c r="T283" i="2"/>
  <c r="BK355" i="2"/>
  <c r="J355" i="2"/>
  <c r="J108" i="2"/>
  <c r="P355" i="2"/>
  <c r="P229" i="2" s="1"/>
  <c r="R355" i="2"/>
  <c r="T355" i="2"/>
  <c r="BK361" i="2"/>
  <c r="J361" i="2"/>
  <c r="J109" i="2" s="1"/>
  <c r="R361" i="2"/>
  <c r="BK369" i="2"/>
  <c r="J369" i="2"/>
  <c r="J110" i="2" s="1"/>
  <c r="T369" i="2"/>
  <c r="R463" i="2"/>
  <c r="P502" i="2"/>
  <c r="P501" i="2" s="1"/>
  <c r="R445" i="2"/>
  <c r="P463" i="2"/>
  <c r="BK502" i="2"/>
  <c r="BK501" i="2" s="1"/>
  <c r="J501" i="2" s="1"/>
  <c r="J118" i="2" s="1"/>
  <c r="BK141" i="2"/>
  <c r="J141" i="2" s="1"/>
  <c r="J98" i="2" s="1"/>
  <c r="P141" i="2"/>
  <c r="R141" i="2"/>
  <c r="T141" i="2"/>
  <c r="BK157" i="2"/>
  <c r="J157" i="2"/>
  <c r="J99" i="2" s="1"/>
  <c r="P157" i="2"/>
  <c r="R157" i="2"/>
  <c r="T157" i="2"/>
  <c r="BK198" i="2"/>
  <c r="J198" i="2" s="1"/>
  <c r="J100" i="2" s="1"/>
  <c r="P198" i="2"/>
  <c r="R198" i="2"/>
  <c r="T198" i="2"/>
  <c r="BK218" i="2"/>
  <c r="J218" i="2"/>
  <c r="J101" i="2"/>
  <c r="P218" i="2"/>
  <c r="R218" i="2"/>
  <c r="T218" i="2"/>
  <c r="BK226" i="2"/>
  <c r="J226" i="2" s="1"/>
  <c r="J102" i="2" s="1"/>
  <c r="P226" i="2"/>
  <c r="R226" i="2"/>
  <c r="T226" i="2"/>
  <c r="BK230" i="2"/>
  <c r="J230" i="2"/>
  <c r="J104" i="2"/>
  <c r="P230" i="2"/>
  <c r="R230" i="2"/>
  <c r="T230" i="2"/>
  <c r="BK244" i="2"/>
  <c r="J244" i="2"/>
  <c r="J105" i="2"/>
  <c r="R244" i="2"/>
  <c r="T244" i="2"/>
  <c r="R258" i="2"/>
  <c r="T258" i="2"/>
  <c r="P361" i="2"/>
  <c r="T361" i="2"/>
  <c r="P369" i="2"/>
  <c r="R369" i="2"/>
  <c r="BK395" i="2"/>
  <c r="J395" i="2" s="1"/>
  <c r="J111" i="2" s="1"/>
  <c r="P395" i="2"/>
  <c r="R395" i="2"/>
  <c r="T395" i="2"/>
  <c r="BK418" i="2"/>
  <c r="J418" i="2"/>
  <c r="J113" i="2"/>
  <c r="P418" i="2"/>
  <c r="R418" i="2"/>
  <c r="T418" i="2"/>
  <c r="BK445" i="2"/>
  <c r="J445" i="2" s="1"/>
  <c r="J114" i="2" s="1"/>
  <c r="P445" i="2"/>
  <c r="T445" i="2"/>
  <c r="T463" i="2"/>
  <c r="BK483" i="2"/>
  <c r="J483" i="2"/>
  <c r="J116" i="2"/>
  <c r="P483" i="2"/>
  <c r="R483" i="2"/>
  <c r="T483" i="2"/>
  <c r="BK496" i="2"/>
  <c r="J496" i="2" s="1"/>
  <c r="J117" i="2" s="1"/>
  <c r="P496" i="2"/>
  <c r="R496" i="2"/>
  <c r="T496" i="2"/>
  <c r="T502" i="2"/>
  <c r="T501" i="2"/>
  <c r="J92" i="2"/>
  <c r="J135" i="2"/>
  <c r="BF143" i="2"/>
  <c r="BF153" i="2"/>
  <c r="BF164" i="2"/>
  <c r="BF165" i="2"/>
  <c r="BF167" i="2"/>
  <c r="BF171" i="2"/>
  <c r="BF178" i="2"/>
  <c r="BF186" i="2"/>
  <c r="BF195" i="2"/>
  <c r="BF196" i="2"/>
  <c r="BF203" i="2"/>
  <c r="BF222" i="2"/>
  <c r="BF225" i="2"/>
  <c r="BF231" i="2"/>
  <c r="BF234" i="2"/>
  <c r="BF236" i="2"/>
  <c r="BF237" i="2"/>
  <c r="BF246" i="2"/>
  <c r="BF250" i="2"/>
  <c r="BF251" i="2"/>
  <c r="BF252" i="2"/>
  <c r="BF254" i="2"/>
  <c r="BF259" i="2"/>
  <c r="BF261" i="2"/>
  <c r="BF262" i="2"/>
  <c r="BF264" i="2"/>
  <c r="BF267" i="2"/>
  <c r="BF272" i="2"/>
  <c r="BF273" i="2"/>
  <c r="BF275" i="2"/>
  <c r="BF277" i="2"/>
  <c r="BF279" i="2"/>
  <c r="BF280" i="2"/>
  <c r="BF282" i="2"/>
  <c r="BF285" i="2"/>
  <c r="BF286" i="2"/>
  <c r="BF287" i="2"/>
  <c r="BF297" i="2"/>
  <c r="BF299" i="2"/>
  <c r="BF300" i="2"/>
  <c r="BF325" i="2"/>
  <c r="BF326" i="2"/>
  <c r="BF327" i="2"/>
  <c r="BF332" i="2"/>
  <c r="BF338" i="2"/>
  <c r="BF344" i="2"/>
  <c r="BF346" i="2"/>
  <c r="BF350" i="2"/>
  <c r="BF356" i="2"/>
  <c r="BF357" i="2"/>
  <c r="BF359" i="2"/>
  <c r="BF362" i="2"/>
  <c r="BF370" i="2"/>
  <c r="BF377" i="2"/>
  <c r="BF379" i="2"/>
  <c r="BF384" i="2"/>
  <c r="BF386" i="2"/>
  <c r="BF393" i="2"/>
  <c r="BF400" i="2"/>
  <c r="BF401" i="2"/>
  <c r="BF402" i="2"/>
  <c r="BF405" i="2"/>
  <c r="BF407" i="2"/>
  <c r="BF408" i="2"/>
  <c r="BF409" i="2"/>
  <c r="BF412" i="2"/>
  <c r="BF413" i="2"/>
  <c r="BF414" i="2"/>
  <c r="BF419" i="2"/>
  <c r="BF424" i="2"/>
  <c r="BF426" i="2"/>
  <c r="BF427" i="2"/>
  <c r="BF428" i="2"/>
  <c r="BF435" i="2"/>
  <c r="BF443" i="2"/>
  <c r="BF444" i="2"/>
  <c r="BF457" i="2"/>
  <c r="BF460" i="2"/>
  <c r="BF461" i="2"/>
  <c r="BF462" i="2"/>
  <c r="BF470" i="2"/>
  <c r="BF476" i="2"/>
  <c r="BF482" i="2"/>
  <c r="BF484" i="2"/>
  <c r="BF490" i="2"/>
  <c r="BF493" i="2"/>
  <c r="BF497" i="2"/>
  <c r="BF500" i="2"/>
  <c r="BF503" i="2"/>
  <c r="E85" i="2"/>
  <c r="F92" i="2"/>
  <c r="J133" i="2"/>
  <c r="BF169" i="2"/>
  <c r="BF184" i="2"/>
  <c r="BF185" i="2"/>
  <c r="BF192" i="2"/>
  <c r="BF194" i="2"/>
  <c r="BF197" i="2"/>
  <c r="BF206" i="2"/>
  <c r="BF209" i="2"/>
  <c r="BF214" i="2"/>
  <c r="BF217" i="2"/>
  <c r="BF219" i="2"/>
  <c r="BF227" i="2"/>
  <c r="BF228" i="2"/>
  <c r="BF232" i="2"/>
  <c r="BF233" i="2"/>
  <c r="BF235" i="2"/>
  <c r="BF238" i="2"/>
  <c r="BF239" i="2"/>
  <c r="BF240" i="2"/>
  <c r="BF241" i="2"/>
  <c r="BF242" i="2"/>
  <c r="BF243" i="2"/>
  <c r="BF245" i="2"/>
  <c r="BF247" i="2"/>
  <c r="BF248" i="2"/>
  <c r="BF249" i="2"/>
  <c r="BF253" i="2"/>
  <c r="BF255" i="2"/>
  <c r="BF256" i="2"/>
  <c r="BF265" i="2"/>
  <c r="BF266" i="2"/>
  <c r="BF268" i="2"/>
  <c r="BF271" i="2"/>
  <c r="BF276" i="2"/>
  <c r="BF281" i="2"/>
  <c r="BF302" i="2"/>
  <c r="BF307" i="2"/>
  <c r="BF310" i="2"/>
  <c r="BF312" i="2"/>
  <c r="BF314" i="2"/>
  <c r="BF315" i="2"/>
  <c r="BF318" i="2"/>
  <c r="BF321" i="2"/>
  <c r="BF328" i="2"/>
  <c r="BF329" i="2"/>
  <c r="BF336" i="2"/>
  <c r="BF339" i="2"/>
  <c r="BF341" i="2"/>
  <c r="BF345" i="2"/>
  <c r="BF347" i="2"/>
  <c r="BF354" i="2"/>
  <c r="BF373" i="2"/>
  <c r="BF375" i="2"/>
  <c r="BF376" i="2"/>
  <c r="BF382" i="2"/>
  <c r="BF387" i="2"/>
  <c r="BF389" i="2"/>
  <c r="BF464" i="2"/>
  <c r="BF465" i="2"/>
  <c r="BF467" i="2"/>
  <c r="BF468" i="2"/>
  <c r="BF469" i="2"/>
  <c r="BF491" i="2"/>
  <c r="BF492" i="2"/>
  <c r="BF495" i="2"/>
  <c r="BF257" i="2"/>
  <c r="BF260" i="2"/>
  <c r="BF263" i="2"/>
  <c r="BF269" i="2"/>
  <c r="BF270" i="2"/>
  <c r="BF274" i="2"/>
  <c r="BF278" i="2"/>
  <c r="BF284" i="2"/>
  <c r="BF290" i="2"/>
  <c r="BF292" i="2"/>
  <c r="BF295" i="2"/>
  <c r="BF305" i="2"/>
  <c r="BF313" i="2"/>
  <c r="BF316" i="2"/>
  <c r="BF317" i="2"/>
  <c r="BF319" i="2"/>
  <c r="BF322" i="2"/>
  <c r="BF324" i="2"/>
  <c r="BF333" i="2"/>
  <c r="BF337" i="2"/>
  <c r="BF340" i="2"/>
  <c r="BF342" i="2"/>
  <c r="BF343" i="2"/>
  <c r="BF349" i="2"/>
  <c r="BF353" i="2"/>
  <c r="BF358" i="2"/>
  <c r="BF367" i="2"/>
  <c r="BF368" i="2"/>
  <c r="BF374" i="2"/>
  <c r="BF380" i="2"/>
  <c r="BF388" i="2"/>
  <c r="BF391" i="2"/>
  <c r="BF394" i="2"/>
  <c r="BF398" i="2"/>
  <c r="BF399" i="2"/>
  <c r="BF404" i="2"/>
  <c r="BF406" i="2"/>
  <c r="BF411" i="2"/>
  <c r="BF416" i="2"/>
  <c r="BF421" i="2"/>
  <c r="BF422" i="2"/>
  <c r="BF430" i="2"/>
  <c r="BF440" i="2"/>
  <c r="BF442" i="2"/>
  <c r="BF446" i="2"/>
  <c r="BF448" i="2"/>
  <c r="BF449" i="2"/>
  <c r="BF451" i="2"/>
  <c r="BF453" i="2"/>
  <c r="BF454" i="2"/>
  <c r="BF456" i="2"/>
  <c r="BF458" i="2"/>
  <c r="BF466" i="2"/>
  <c r="BF471" i="2"/>
  <c r="BF472" i="2"/>
  <c r="BF481" i="2"/>
  <c r="BF504" i="2"/>
  <c r="BF142" i="2"/>
  <c r="BF149" i="2"/>
  <c r="BF155" i="2"/>
  <c r="BF158" i="2"/>
  <c r="BF168" i="2"/>
  <c r="BF172" i="2"/>
  <c r="BF183" i="2"/>
  <c r="BF199" i="2"/>
  <c r="BF204" i="2"/>
  <c r="BF216" i="2"/>
  <c r="BF220" i="2"/>
  <c r="BF224" i="2"/>
  <c r="BF289" i="2"/>
  <c r="BF293" i="2"/>
  <c r="BF294" i="2"/>
  <c r="BF296" i="2"/>
  <c r="BF303" i="2"/>
  <c r="BF304" i="2"/>
  <c r="BF306" i="2"/>
  <c r="BF309" i="2"/>
  <c r="BF320" i="2"/>
  <c r="BF323" i="2"/>
  <c r="BF330" i="2"/>
  <c r="BF331" i="2"/>
  <c r="BF334" i="2"/>
  <c r="BF335" i="2"/>
  <c r="BF348" i="2"/>
  <c r="BF351" i="2"/>
  <c r="BF352" i="2"/>
  <c r="BF360" i="2"/>
  <c r="BF364" i="2"/>
  <c r="BF365" i="2"/>
  <c r="BF366" i="2"/>
  <c r="BF371" i="2"/>
  <c r="BF372" i="2"/>
  <c r="BF378" i="2"/>
  <c r="BF381" i="2"/>
  <c r="BF383" i="2"/>
  <c r="BF385" i="2"/>
  <c r="BF390" i="2"/>
  <c r="BF392" i="2"/>
  <c r="BF396" i="2"/>
  <c r="BK415" i="2"/>
  <c r="J415" i="2"/>
  <c r="J112" i="2"/>
  <c r="F35" i="2"/>
  <c r="BB95" i="1" s="1"/>
  <c r="BB94" i="1" s="1"/>
  <c r="W31" i="1" s="1"/>
  <c r="F37" i="2"/>
  <c r="BD95" i="1" s="1"/>
  <c r="BD94" i="1" s="1"/>
  <c r="W33" i="1" s="1"/>
  <c r="J33" i="2"/>
  <c r="AV95" i="1" s="1"/>
  <c r="F36" i="2"/>
  <c r="BC95" i="1" s="1"/>
  <c r="BC94" i="1" s="1"/>
  <c r="AY94" i="1" s="1"/>
  <c r="F33" i="2"/>
  <c r="AZ95" i="1" s="1"/>
  <c r="AZ94" i="1" s="1"/>
  <c r="W29" i="1" s="1"/>
  <c r="R229" i="2" l="1"/>
  <c r="T229" i="2"/>
  <c r="T140" i="2"/>
  <c r="T139" i="2"/>
  <c r="R140" i="2"/>
  <c r="R139" i="2"/>
  <c r="P140" i="2"/>
  <c r="P139" i="2"/>
  <c r="AU95" i="1" s="1"/>
  <c r="AU94" i="1" s="1"/>
  <c r="J502" i="2"/>
  <c r="J119" i="2"/>
  <c r="BK140" i="2"/>
  <c r="J140" i="2" s="1"/>
  <c r="J97" i="2" s="1"/>
  <c r="BK229" i="2"/>
  <c r="J229" i="2"/>
  <c r="J103" i="2" s="1"/>
  <c r="J34" i="2"/>
  <c r="AW95" i="1" s="1"/>
  <c r="AT95" i="1" s="1"/>
  <c r="AX94" i="1"/>
  <c r="F34" i="2"/>
  <c r="BA95" i="1" s="1"/>
  <c r="BA94" i="1" s="1"/>
  <c r="W30" i="1" s="1"/>
  <c r="W32" i="1"/>
  <c r="AV94" i="1"/>
  <c r="AK29" i="1" s="1"/>
  <c r="BK139" i="2" l="1"/>
  <c r="J139" i="2"/>
  <c r="J96" i="2" s="1"/>
  <c r="AW94" i="1"/>
  <c r="AK30" i="1" s="1"/>
  <c r="AT94" i="1" l="1"/>
  <c r="J30" i="2"/>
  <c r="AG95" i="1" s="1"/>
  <c r="AG94" i="1" s="1"/>
  <c r="AN94" i="1" s="1"/>
  <c r="J39" i="2" l="1"/>
  <c r="AN95" i="1"/>
  <c r="AK26" i="1"/>
  <c r="AK35" i="1"/>
</calcChain>
</file>

<file path=xl/sharedStrings.xml><?xml version="1.0" encoding="utf-8"?>
<sst xmlns="http://schemas.openxmlformats.org/spreadsheetml/2006/main" count="4768" uniqueCount="1200">
  <si>
    <t>Export Komplet</t>
  </si>
  <si>
    <t/>
  </si>
  <si>
    <t>2.0</t>
  </si>
  <si>
    <t>False</t>
  </si>
  <si>
    <t>{283c9e14-33ae-4e59-b111-dd7bf24e63cb}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</si>
  <si>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</si>
  <si>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</si>
  <si>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</si>
  <si>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</si>
  <si>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</si>
  <si>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</si>
  <si>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</si>
  <si>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</si>
  <si>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</si>
  <si>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</si>
  <si>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</si>
  <si>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</si>
  <si>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</si>
  <si>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</si>
  <si>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Karviná</t>
  </si>
  <si>
    <t>Datum:</t>
  </si>
  <si>
    <t>Zadavatel:</t>
  </si>
  <si>
    <t>IČ:</t>
  </si>
  <si>
    <t xml:space="preserve">Statutární město Karviná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</si>
  <si>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</si>
  <si>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</si>
  <si>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</si>
  <si>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</si>
  <si>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</si>
  <si>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</si>
  <si>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</si>
  <si>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</si>
  <si>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</si>
  <si>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</si>
  <si>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</si>
  <si>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</si>
  <si>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</si>
  <si>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</si>
  <si>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</si>
  <si>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</si>
  <si>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</si>
  <si>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</si>
  <si>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</si>
  <si>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</si>
  <si>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</si>
  <si>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</si>
  <si>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</si>
  <si>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</si>
  <si>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</si>
  <si>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</si>
  <si>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</si>
  <si>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</si>
  <si>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</si>
  <si>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</si>
  <si>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</si>
  <si>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</si>
  <si>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</si>
  <si>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</si>
  <si>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</si>
  <si>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</si>
  <si>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</si>
  <si>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</si>
  <si>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</si>
  <si>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</si>
  <si>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</si>
  <si>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</si>
  <si>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</si>
  <si>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</si>
  <si>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</si>
  <si>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</si>
  <si>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</si>
  <si>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</si>
  <si>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</si>
  <si>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</si>
  <si>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</si>
  <si>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</si>
  <si>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</si>
  <si>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</si>
  <si>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Rekonstrukce bytu  2+KK</t>
  </si>
  <si>
    <t>STA</t>
  </si>
  <si>
    <t>1</t>
  </si>
  <si>
    <t>{fcf725b3-d8f6-4d82-871c-2495c48c3def}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</si>
  <si>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</si>
  <si>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</si>
  <si>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</si>
  <si>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</si>
  <si>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</si>
  <si>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</si>
  <si>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</si>
  <si>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</si>
  <si>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</si>
  <si>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</si>
  <si>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</si>
  <si>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</si>
  <si>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</si>
  <si>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</si>
  <si>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</si>
  <si>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</si>
  <si>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</si>
  <si>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</si>
  <si>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</si>
  <si>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</si>
  <si>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</si>
  <si>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</si>
  <si>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vlysové a parketové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</si>
  <si>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</si>
  <si>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</si>
  <si>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</si>
  <si>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Malby</t>
  </si>
  <si>
    <t>HZS - Hodinové zúčtovací sazby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</si>
  <si>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</si>
  <si>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</si>
  <si>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</si>
  <si>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</si>
  <si>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</si>
  <si>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</si>
  <si>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</si>
  <si>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</si>
  <si>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</si>
  <si>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</si>
  <si>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</si>
  <si>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</si>
  <si>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</si>
  <si>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</si>
  <si>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</si>
  <si>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</si>
  <si>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</si>
  <si>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</si>
  <si>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</si>
  <si>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</si>
  <si>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</si>
  <si>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</si>
  <si>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do 1250 mm</t>
  </si>
  <si>
    <t>kus</t>
  </si>
  <si>
    <t>4</t>
  </si>
  <si>
    <t>2</t>
  </si>
  <si>
    <t>1828014855</t>
  </si>
  <si>
    <t>340271041</t>
  </si>
  <si>
    <t>Podezdívka  plochy do 1 m2 tvárnicemi pórobetonovými tl 150 mm</t>
  </si>
  <si>
    <t>m2</t>
  </si>
  <si>
    <t>702401097</t>
  </si>
  <si>
    <t>VV</t>
  </si>
  <si>
    <t>"pod  vaničku"</t>
  </si>
  <si>
    <t>1,2*0,8</t>
  </si>
  <si>
    <t>"pro umyvadlo"</t>
  </si>
  <si>
    <t>1,75*1,25</t>
  </si>
  <si>
    <t>Součet</t>
  </si>
  <si>
    <t>342272225</t>
  </si>
  <si>
    <t>Příčky z pórobetonových tvárnic hladkých na tenké maltové lože objemová hmotnost do 500 kg/m3, tloušťka příčky 100 mm</t>
  </si>
  <si>
    <t>2,3*2,75-0,8*2</t>
  </si>
  <si>
    <t>2,3*2,75</t>
  </si>
  <si>
    <t>342291111</t>
  </si>
  <si>
    <t>Ukotvení příček  polyuretanovou pěnou, tl. příčky do 100 mm</t>
  </si>
  <si>
    <t>m</t>
  </si>
  <si>
    <t>6</t>
  </si>
  <si>
    <t>2,3+2,3</t>
  </si>
  <si>
    <t>5</t>
  </si>
  <si>
    <t>342291131</t>
  </si>
  <si>
    <t>Ukotvení příček k betonovým konstrukcím plochými kotvami</t>
  </si>
  <si>
    <t>-1225549359</t>
  </si>
  <si>
    <t>2,6*2+2,6*2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</si>
  <si>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</si>
  <si>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</si>
  <si>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</si>
  <si>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14</t>
  </si>
  <si>
    <t>"pod  perlinku"</t>
  </si>
  <si>
    <t>6,3*3+5,1*2,45+3,55*2,45+2,3*3</t>
  </si>
  <si>
    <t>"pod štuk"</t>
  </si>
  <si>
    <t>7</t>
  </si>
  <si>
    <t>611135011</t>
  </si>
  <si>
    <t>Vyrovnání podkladu vnitřních stropů tmelem tl do 2 mm</t>
  </si>
  <si>
    <t>-809570030</t>
  </si>
  <si>
    <t>8</t>
  </si>
  <si>
    <t>611142001</t>
  </si>
  <si>
    <t>Potažení vnitřních ploch pletivem  v ploše nebo pruzích, na plném podkladu sklovláknitým vtlačením do tmelu stropů</t>
  </si>
  <si>
    <t>-760702350</t>
  </si>
  <si>
    <t>9</t>
  </si>
  <si>
    <t>611311131</t>
  </si>
  <si>
    <t>Potažení vnitřních rovných stropů vápenným štukem tloušťky do 3 mm</t>
  </si>
  <si>
    <t>-2089862309</t>
  </si>
  <si>
    <t>10</t>
  </si>
  <si>
    <t>611325121</t>
  </si>
  <si>
    <t>Vápenocementová štuková omítka rýh ve stropech šířky do 150 mm</t>
  </si>
  <si>
    <t>918743841</t>
  </si>
  <si>
    <t>11</t>
  </si>
  <si>
    <t>612131121</t>
  </si>
  <si>
    <t>Podkladní a spojovací vrstva vnitřních omítaných ploch  penetrace akrylát-silikonová nanášená ručně stěn</t>
  </si>
  <si>
    <t>20</t>
  </si>
  <si>
    <t>142,98+124,82</t>
  </si>
  <si>
    <t>12</t>
  </si>
  <si>
    <t>612135011</t>
  </si>
  <si>
    <t>Vyrovnání podkladu vnitřních stěn tmelem tl do 2 mm</t>
  </si>
  <si>
    <t>49035047</t>
  </si>
  <si>
    <t>13</t>
  </si>
  <si>
    <t>612142001</t>
  </si>
  <si>
    <t>Potažení vnitřních ploch pletivem  v ploše nebo pruzích, na plném podkladu sklovláknitým vtlačením do tmelu stěn</t>
  </si>
  <si>
    <t>-637183789</t>
  </si>
  <si>
    <t>(3*2+6,3*2+2,4*2+0,6*2)*2,6-0,8*2</t>
  </si>
  <si>
    <t>(2,45*2+5,1*2)*2,6-0,8*2</t>
  </si>
  <si>
    <t>(2,45*2+3,55*2)*2,6-0,8*2*4</t>
  </si>
  <si>
    <t>(2,3*2+1,2+1,8)*2,6-0,8*2</t>
  </si>
  <si>
    <t>612311131</t>
  </si>
  <si>
    <t>Potažení vnitřních stěn vápenným štukem tloušťky do 3 mm</t>
  </si>
  <si>
    <t>1292551245</t>
  </si>
  <si>
    <t>612325121</t>
  </si>
  <si>
    <t>Vápenocementová štuková omítka rýh ve stěnách šířky do 150 mm</t>
  </si>
  <si>
    <t>-2078078115</t>
  </si>
  <si>
    <t>16</t>
  </si>
  <si>
    <t>619991001</t>
  </si>
  <si>
    <t>Zakrytí podlah fólií přilepenou lepící páskou</t>
  </si>
  <si>
    <t>-934085223</t>
  </si>
  <si>
    <t>17</t>
  </si>
  <si>
    <t>619991011</t>
  </si>
  <si>
    <t>Obalení konstrukcí a prvků fólií přilepenou lepící páskou</t>
  </si>
  <si>
    <t>-2085089005</t>
  </si>
  <si>
    <t>18</t>
  </si>
  <si>
    <t>632450121</t>
  </si>
  <si>
    <t>Vyrovnávací cementový potěr tl do 20 mm ze suchých směsí provedený v pásu</t>
  </si>
  <si>
    <t>-1359226323</t>
  </si>
  <si>
    <t>"vyrovnání a založení příček"</t>
  </si>
  <si>
    <t>4,6*0,1</t>
  </si>
  <si>
    <t>" vyrovnání pod  vančku "</t>
  </si>
  <si>
    <t>19</t>
  </si>
  <si>
    <t>632451109</t>
  </si>
  <si>
    <t>Cementový samonivelační potěr ze suchých směsí tloušťky do 25 mm</t>
  </si>
  <si>
    <t>579736913</t>
  </si>
  <si>
    <t>6,3*3</t>
  </si>
  <si>
    <t>642944121</t>
  </si>
  <si>
    <t>Osazení ocelových dveřních zárubní lisovaných nebo z úhelníků dodatečně  s vybetonováním prahu, plochy do 2,5 m2</t>
  </si>
  <si>
    <t>26</t>
  </si>
  <si>
    <t>M</t>
  </si>
  <si>
    <t>55331487</t>
  </si>
  <si>
    <t>zárubeň jednokřídlá ocelová pro zdění tl stěny 110-150mm rozměru 800/1970, 2100mm</t>
  </si>
  <si>
    <t>-255162969</t>
  </si>
  <si>
    <t>22</t>
  </si>
  <si>
    <t>642945111</t>
  </si>
  <si>
    <t>Osazování protipožárních  zárubní dveří jednokřídlových do 2,5 m2</t>
  </si>
  <si>
    <t>137345003</t>
  </si>
  <si>
    <t>23</t>
  </si>
  <si>
    <t>55331567</t>
  </si>
  <si>
    <t>zárubeň jednokřídlá ocelová pro zdění s protipožární úpravou tl stěny 160-200mm rozměru 800/1970mm</t>
  </si>
  <si>
    <t>-1647919106</t>
  </si>
  <si>
    <t>Ostatní konstrukce a práce, bourání</t>
  </si>
  <si>
    <t>24</t>
  </si>
  <si>
    <t>949101111</t>
  </si>
  <si>
    <t>Lešení pomocné pracovní pro objekty pozemních staveb  pro zatížení do 150 kg/m2, o výšce lešeňové podlahy do 1,9 m</t>
  </si>
  <si>
    <t>30</t>
  </si>
  <si>
    <t>5,5*1</t>
  </si>
  <si>
    <t>25</t>
  </si>
  <si>
    <t>952901111</t>
  </si>
  <si>
    <t>Vyčištění budov bytové a občanské výstavby při výšce podlaží do 4 m</t>
  </si>
  <si>
    <t>-1803374730</t>
  </si>
  <si>
    <t>962084121</t>
  </si>
  <si>
    <t>Bourání příček umakartových tl do 50 mm</t>
  </si>
  <si>
    <t>-1432896152</t>
  </si>
  <si>
    <t>2,3*2,6+2,3*2,6+1,8*2,6*3-0,6*2*2+0,8*2,6</t>
  </si>
  <si>
    <t>27</t>
  </si>
  <si>
    <t>967041112</t>
  </si>
  <si>
    <t>Přisekání rovných ostění v betonu</t>
  </si>
  <si>
    <t>-663188979</t>
  </si>
  <si>
    <t>"po bourání zárubní "</t>
  </si>
  <si>
    <t>(0,8*2+2*2)*2*0,12</t>
  </si>
  <si>
    <t>28</t>
  </si>
  <si>
    <t>968072455</t>
  </si>
  <si>
    <t>Vybourání kovových dveřních zárubní pl do 2 m2</t>
  </si>
  <si>
    <t>-2080856146</t>
  </si>
  <si>
    <t>0,6*2*2</t>
  </si>
  <si>
    <t>0,8*2</t>
  </si>
  <si>
    <t>0,8*2*2</t>
  </si>
  <si>
    <t>29</t>
  </si>
  <si>
    <t>977211111</t>
  </si>
  <si>
    <t xml:space="preserve">Přiřezání  a úprava vstupního otvoru pro montáž nové požární  zárubně </t>
  </si>
  <si>
    <t>-114165132</t>
  </si>
  <si>
    <t>1+2*2</t>
  </si>
  <si>
    <t>977342112</t>
  </si>
  <si>
    <t xml:space="preserve">Frézování a sekání  drážek ve stěnách </t>
  </si>
  <si>
    <t>-2123266024</t>
  </si>
  <si>
    <t>31</t>
  </si>
  <si>
    <t>977343112</t>
  </si>
  <si>
    <t xml:space="preserve">Frézování a sekání drážek ve stropech </t>
  </si>
  <si>
    <t>-795076339</t>
  </si>
  <si>
    <t>997</t>
  </si>
  <si>
    <t>Přesun sutě</t>
  </si>
  <si>
    <t>32</t>
  </si>
  <si>
    <t>997013213</t>
  </si>
  <si>
    <t>Vnitrostaveništní doprava suti a vybouraných hmot pro budovy v do 12 m ručně</t>
  </si>
  <si>
    <t>t</t>
  </si>
  <si>
    <t>-2099150551</t>
  </si>
  <si>
    <t>33</t>
  </si>
  <si>
    <t>997013219</t>
  </si>
  <si>
    <t>Příplatek k vnitrostaveništní dopravě suti a vybouraných hmot za zvětšenou dopravu suti ZKD 10 m</t>
  </si>
  <si>
    <t>-1781804872</t>
  </si>
  <si>
    <t>6,916*5 'Přepočtené koeficientem množství</t>
  </si>
  <si>
    <t>34</t>
  </si>
  <si>
    <t>997013509</t>
  </si>
  <si>
    <t>Odvoz suti a vybouraných hmot na skládku nebo meziskládku  se složením, na vzdálenost Příplatek k ceně za každý další i započatý 1 km přes 1 km</t>
  </si>
  <si>
    <t>40</t>
  </si>
  <si>
    <t>10*6,914</t>
  </si>
  <si>
    <t>35</t>
  </si>
  <si>
    <t>997013511</t>
  </si>
  <si>
    <t>Odvoz suti a vybouraných hmot z meziskládky na skládku  s naložením a se složením, na vzdálenost do 1 km</t>
  </si>
  <si>
    <t>42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</si>
  <si>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</si>
  <si>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</si>
  <si>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</si>
  <si>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44</t>
  </si>
  <si>
    <t>998</t>
  </si>
  <si>
    <t>Přesun hmot</t>
  </si>
  <si>
    <t>37</t>
  </si>
  <si>
    <t>998018002</t>
  </si>
  <si>
    <t>Přesun hmot ruční pro budovy v do 12 m</t>
  </si>
  <si>
    <t>2124348640</t>
  </si>
  <si>
    <t>38</t>
  </si>
  <si>
    <t>998018011</t>
  </si>
  <si>
    <t>Příplatek k ručnímu přesunu hmot pro budovy za zvětšený přesun ZKD 100 m</t>
  </si>
  <si>
    <t>435859651</t>
  </si>
  <si>
    <t>PSV</t>
  </si>
  <si>
    <t>Práce a dodávky PSV</t>
  </si>
  <si>
    <t>721</t>
  </si>
  <si>
    <t>Zdravotechnika - vnitřní kanalizace</t>
  </si>
  <si>
    <t>39</t>
  </si>
  <si>
    <t>721171803</t>
  </si>
  <si>
    <t>Demontáž potrubí z PVC do D 75</t>
  </si>
  <si>
    <t>1390163901</t>
  </si>
  <si>
    <t>721171808</t>
  </si>
  <si>
    <t>Demontáž potrubí z PVC do D 114</t>
  </si>
  <si>
    <t>109648268</t>
  </si>
  <si>
    <t>41</t>
  </si>
  <si>
    <t>721171913</t>
  </si>
  <si>
    <t>Potrubí z PP propojení potrubí DN 50</t>
  </si>
  <si>
    <t>1075617999</t>
  </si>
  <si>
    <t>721171915</t>
  </si>
  <si>
    <t>Potrubí z PP propojení potrubí DN 110</t>
  </si>
  <si>
    <t>-1963879987</t>
  </si>
  <si>
    <t>43</t>
  </si>
  <si>
    <t>721174042</t>
  </si>
  <si>
    <t>Potrubí kanalizační z PP připojovací DN 40</t>
  </si>
  <si>
    <t>-691618123</t>
  </si>
  <si>
    <t>721174043</t>
  </si>
  <si>
    <t>Potrubí kanalizační z PP připojovací DN 50</t>
  </si>
  <si>
    <t>937520399</t>
  </si>
  <si>
    <t>45</t>
  </si>
  <si>
    <t>721174045</t>
  </si>
  <si>
    <t>Potrubí kanalizační z PP připojovací DN 110</t>
  </si>
  <si>
    <t>903503711</t>
  </si>
  <si>
    <t>46</t>
  </si>
  <si>
    <t>721194104</t>
  </si>
  <si>
    <t>Vyvedení a upevnění odpadních výpustek DN 40</t>
  </si>
  <si>
    <t>-391498345</t>
  </si>
  <si>
    <t>47</t>
  </si>
  <si>
    <t>721194105</t>
  </si>
  <si>
    <t>Vyvedení a upevnění odpadních výpustek DN 50</t>
  </si>
  <si>
    <t>-240007077</t>
  </si>
  <si>
    <t>48</t>
  </si>
  <si>
    <t>721194109</t>
  </si>
  <si>
    <t>Vyvedení a upevnění odpadních výpustek DN 110</t>
  </si>
  <si>
    <t>1223422010</t>
  </si>
  <si>
    <t>49</t>
  </si>
  <si>
    <t>721290111</t>
  </si>
  <si>
    <t>Zkouška těsnosti potrubí kanalizace vodou do DN 125</t>
  </si>
  <si>
    <t>-1824554132</t>
  </si>
  <si>
    <t>50</t>
  </si>
  <si>
    <t>998721102</t>
  </si>
  <si>
    <t>Přesun hmot tonážní pro vnitřní kanalizace v objektech v do 12 m</t>
  </si>
  <si>
    <t>-761720509</t>
  </si>
  <si>
    <t>51</t>
  </si>
  <si>
    <t>998721181</t>
  </si>
  <si>
    <t>Příplatek k přesunu hmot tonážní 721 prováděný bez použití mechanizace</t>
  </si>
  <si>
    <t>219055203</t>
  </si>
  <si>
    <t>722</t>
  </si>
  <si>
    <t>Zdravotechnika - vnitřní vodovod</t>
  </si>
  <si>
    <t>52</t>
  </si>
  <si>
    <t>722170801</t>
  </si>
  <si>
    <t>Demontáž rozvodů vody z plastů do D 25</t>
  </si>
  <si>
    <t>1916387932</t>
  </si>
  <si>
    <t>53</t>
  </si>
  <si>
    <t>722174002</t>
  </si>
  <si>
    <t>Potrubí vodovodní plastové PPR svar polyfúze PN 16 D 20x2,8 mm</t>
  </si>
  <si>
    <t>769292626</t>
  </si>
  <si>
    <t>54</t>
  </si>
  <si>
    <t>722179191</t>
  </si>
  <si>
    <t>Příplatek k rozvodu vody z plastů za malý rozsah prací na zakázce do 20 m</t>
  </si>
  <si>
    <t>soubor</t>
  </si>
  <si>
    <t>-1475221590</t>
  </si>
  <si>
    <t>55</t>
  </si>
  <si>
    <t>722181231</t>
  </si>
  <si>
    <t>Ochrana vodovodního potrubí přilepenými termoizolačními trubicemi z PE tl do 13 mm DN do 22 mm</t>
  </si>
  <si>
    <t>-1895787304</t>
  </si>
  <si>
    <t>56</t>
  </si>
  <si>
    <t>722181812</t>
  </si>
  <si>
    <t>Demontáž plstěných pásů z trub do D 50</t>
  </si>
  <si>
    <t>-2043693456</t>
  </si>
  <si>
    <t>57</t>
  </si>
  <si>
    <t>722190401</t>
  </si>
  <si>
    <t>Vyvedení a upevnění výpustku do DN 25</t>
  </si>
  <si>
    <t>-1545250780</t>
  </si>
  <si>
    <t>58</t>
  </si>
  <si>
    <t>722220111</t>
  </si>
  <si>
    <t>Nástěnka pro výtokový ventil G 1/2" s jedním závitem</t>
  </si>
  <si>
    <t>1477434361</t>
  </si>
  <si>
    <t>59</t>
  </si>
  <si>
    <t>722220121</t>
  </si>
  <si>
    <t>Nástěnka pro baterii G 1/2" s jedním závitem</t>
  </si>
  <si>
    <t>pár</t>
  </si>
  <si>
    <t>-1360336792</t>
  </si>
  <si>
    <t>60</t>
  </si>
  <si>
    <t>722220231</t>
  </si>
  <si>
    <t>Přechodka dGK PPR PN 20 D 20 x G 1/2" s kovovým vnitřním závitem</t>
  </si>
  <si>
    <t>1040821460</t>
  </si>
  <si>
    <t>61</t>
  </si>
  <si>
    <t>722290226</t>
  </si>
  <si>
    <t>Zkouška těsnosti vodovodního potrubí závitového do DN 50</t>
  </si>
  <si>
    <t>214811397</t>
  </si>
  <si>
    <t>62</t>
  </si>
  <si>
    <t>722290234</t>
  </si>
  <si>
    <t>Proplach a dezinfekce vodovodního potrubí do DN 80</t>
  </si>
  <si>
    <t>1672434656</t>
  </si>
  <si>
    <t>63</t>
  </si>
  <si>
    <t>998722102</t>
  </si>
  <si>
    <t>Přesun hmot tonážní pro vnitřní vodovod v objektech v do 12 m</t>
  </si>
  <si>
    <t>1724206341</t>
  </si>
  <si>
    <t>64</t>
  </si>
  <si>
    <t>998722181</t>
  </si>
  <si>
    <t>Příplatek k přesunu hmot tonážní 722 prováděný bez použití mechanizace</t>
  </si>
  <si>
    <t>-297874867</t>
  </si>
  <si>
    <t>725</t>
  </si>
  <si>
    <t>Zdravotechnika - zařizovací předměty</t>
  </si>
  <si>
    <t>65</t>
  </si>
  <si>
    <t>725110814</t>
  </si>
  <si>
    <t>Demontáž klozetu Kombi, odsávací</t>
  </si>
  <si>
    <t>925100474</t>
  </si>
  <si>
    <t>66</t>
  </si>
  <si>
    <t>725112173</t>
  </si>
  <si>
    <t>Kombi klozeti s hlubokým splachováním zvýšený</t>
  </si>
  <si>
    <t>-1303992092</t>
  </si>
  <si>
    <t>67</t>
  </si>
  <si>
    <t>725210821</t>
  </si>
  <si>
    <t>Demontáž umyvadel bez výtokových armatur</t>
  </si>
  <si>
    <t>-956512113</t>
  </si>
  <si>
    <t>68</t>
  </si>
  <si>
    <t>725211602</t>
  </si>
  <si>
    <t>Umyvadlo keramické bílé šířky 550 mm bez krytu na sifon připevněné na stěnu šrouby</t>
  </si>
  <si>
    <t>224960034</t>
  </si>
  <si>
    <t>69</t>
  </si>
  <si>
    <t>725240812</t>
  </si>
  <si>
    <t>Demontáž vaniček sprchových bez výtokových armatur</t>
  </si>
  <si>
    <t>1535452267</t>
  </si>
  <si>
    <t>70</t>
  </si>
  <si>
    <t>725241127</t>
  </si>
  <si>
    <t>-1660887416</t>
  </si>
  <si>
    <t>71</t>
  </si>
  <si>
    <t>725291112.1</t>
  </si>
  <si>
    <t>Madlo rovné nerez dl. 400 mm</t>
  </si>
  <si>
    <t>1224104802</t>
  </si>
  <si>
    <t>72</t>
  </si>
  <si>
    <t>725310823</t>
  </si>
  <si>
    <t>Demontáž dřez jednoduchý vestavěný v kuchyňských sestavách bez výtokových armatur</t>
  </si>
  <si>
    <t>-937517598</t>
  </si>
  <si>
    <t>73</t>
  </si>
  <si>
    <t>725311121</t>
  </si>
  <si>
    <t>Dřezy bez výtokových armatur jednoduché se zápachovou uzávěrkou nerezové s odkapávací plochou 560x480 mm a miskou</t>
  </si>
  <si>
    <t>74</t>
  </si>
  <si>
    <t>725813111</t>
  </si>
  <si>
    <t>Ventil rohový bez připojovací trubičky nebo flexi hadičky G 1/2"</t>
  </si>
  <si>
    <t>1870174838</t>
  </si>
  <si>
    <t>75</t>
  </si>
  <si>
    <t>725813112</t>
  </si>
  <si>
    <t>Ventil rohový pračkový G 3/4"</t>
  </si>
  <si>
    <t>-1053396964</t>
  </si>
  <si>
    <t>76</t>
  </si>
  <si>
    <t>725820801</t>
  </si>
  <si>
    <t>Demontáž baterie nástěnné do G 3 / 4</t>
  </si>
  <si>
    <t>-251140223</t>
  </si>
  <si>
    <t>77</t>
  </si>
  <si>
    <t>725820802</t>
  </si>
  <si>
    <t>Demontáž baterie stojánkové do jednoho otvoru</t>
  </si>
  <si>
    <t>1317804512</t>
  </si>
  <si>
    <t>78</t>
  </si>
  <si>
    <t>725822611</t>
  </si>
  <si>
    <t>Baterie umyvadlová stojánková páková bez výpusti</t>
  </si>
  <si>
    <t>-305120276</t>
  </si>
  <si>
    <t>79</t>
  </si>
  <si>
    <t>725829101</t>
  </si>
  <si>
    <t>Baterie dřezové montáž ostatních typů nástěnných pákových nebo klasických</t>
  </si>
  <si>
    <t>80</t>
  </si>
  <si>
    <t>55144006</t>
  </si>
  <si>
    <t>baterie dřezová  stojánková páková nízkotlaká otáčivé ústí</t>
  </si>
  <si>
    <t>81</t>
  </si>
  <si>
    <t>725849411</t>
  </si>
  <si>
    <t>Montáž baterie sprchové nástěnná s nastavitelnou výškou sprchy</t>
  </si>
  <si>
    <t>-679272789</t>
  </si>
  <si>
    <t>82</t>
  </si>
  <si>
    <t>55145594</t>
  </si>
  <si>
    <t>baterie sprchová páková 150mm chrom</t>
  </si>
  <si>
    <t>-1760752943</t>
  </si>
  <si>
    <t>83</t>
  </si>
  <si>
    <t>725851325</t>
  </si>
  <si>
    <t>Ventil odpadní umyvadlový bez přepadu G 5/4"</t>
  </si>
  <si>
    <t>1094369456</t>
  </si>
  <si>
    <t>84</t>
  </si>
  <si>
    <t>725860811</t>
  </si>
  <si>
    <t>Demontáž uzávěrů zápachu jednoduchých</t>
  </si>
  <si>
    <t>-837529559</t>
  </si>
  <si>
    <t>85</t>
  </si>
  <si>
    <t>725861311</t>
  </si>
  <si>
    <t>Zápachová uzávěrka pro umyvadla DN 40 s přípojkou pro pračku nebo myčku</t>
  </si>
  <si>
    <t>-1092699808</t>
  </si>
  <si>
    <t>86</t>
  </si>
  <si>
    <t>725865312</t>
  </si>
  <si>
    <t>Zápachová uzávěrka sprchových van DN 40/50 s kulovým kloubem na odtoku a odpadním ventilem</t>
  </si>
  <si>
    <t>875720002</t>
  </si>
  <si>
    <t>87</t>
  </si>
  <si>
    <t>998725102</t>
  </si>
  <si>
    <t>Přesun hmot tonážní pro zařizovací předměty v objektech v do 12 m</t>
  </si>
  <si>
    <t>1357166078</t>
  </si>
  <si>
    <t>88</t>
  </si>
  <si>
    <t>998725181</t>
  </si>
  <si>
    <t>Příplatek k přesunu hmot tonážní 725 prováděný bez použití mechanizace</t>
  </si>
  <si>
    <t>1113500046</t>
  </si>
  <si>
    <t>741</t>
  </si>
  <si>
    <t>Elektroinstalace - silnoproud</t>
  </si>
  <si>
    <t>89</t>
  </si>
  <si>
    <t>741000</t>
  </si>
  <si>
    <t>Zvýšení  příkonu  z 20A  1F  na 20A 3F</t>
  </si>
  <si>
    <t>kpl</t>
  </si>
  <si>
    <t>917711254</t>
  </si>
  <si>
    <t>90</t>
  </si>
  <si>
    <t>741001</t>
  </si>
  <si>
    <t>1129868444</t>
  </si>
  <si>
    <t>91</t>
  </si>
  <si>
    <t>741110041</t>
  </si>
  <si>
    <t>Montáž trubka plastová ohebná D přes 11 do 23 mm uložená pevně</t>
  </si>
  <si>
    <t>1954097587</t>
  </si>
  <si>
    <t>92</t>
  </si>
  <si>
    <t>34571152</t>
  </si>
  <si>
    <t>trubka elektroinstalační ohebná z PH, D 16/21,2mm</t>
  </si>
  <si>
    <t>1907761180</t>
  </si>
  <si>
    <t>15*1,05 'Přepočtené koeficientem množství</t>
  </si>
  <si>
    <t>93</t>
  </si>
  <si>
    <t>741110511</t>
  </si>
  <si>
    <t>Montáž lišta a kanálek vkládací šířky do 60 mm s víčkem</t>
  </si>
  <si>
    <t>356952616</t>
  </si>
  <si>
    <t>94</t>
  </si>
  <si>
    <t>345001</t>
  </si>
  <si>
    <t xml:space="preserve">lišta elektroinstalační vkládací </t>
  </si>
  <si>
    <t>-2101341218</t>
  </si>
  <si>
    <t>16*1,05 'Přepočtené koeficientem množství</t>
  </si>
  <si>
    <t>95</t>
  </si>
  <si>
    <t>741112001</t>
  </si>
  <si>
    <t>Montáž krabice zapuštěná plastová kruhová</t>
  </si>
  <si>
    <t>-742830032</t>
  </si>
  <si>
    <t>96</t>
  </si>
  <si>
    <t>34571457</t>
  </si>
  <si>
    <t>krabice pod omítku PVC odbočná kruhová D 70mm s víčkem</t>
  </si>
  <si>
    <t>-602776000</t>
  </si>
  <si>
    <t>97</t>
  </si>
  <si>
    <t>741112002</t>
  </si>
  <si>
    <t>Montáž krabice zapuštěná plastová kruhová pro sádrokartonové příčky</t>
  </si>
  <si>
    <t>224218723</t>
  </si>
  <si>
    <t>98</t>
  </si>
  <si>
    <t>34571470</t>
  </si>
  <si>
    <t>krabice do dutých stěn PVC odbočná kruhová D 70mm s víčkem</t>
  </si>
  <si>
    <t>-69720957</t>
  </si>
  <si>
    <t>99</t>
  </si>
  <si>
    <t>741120001</t>
  </si>
  <si>
    <t>Montáž vodič Cu izolovaný plný a laněný žíla 0,35-6 mm2 pod omítku (např. CY)</t>
  </si>
  <si>
    <t>837660296</t>
  </si>
  <si>
    <t>100</t>
  </si>
  <si>
    <t>34141044</t>
  </si>
  <si>
    <t>vodič propojovací jádro Cu plné dvojitá izolace PVC 450/750V (CYY) 1x6mm2</t>
  </si>
  <si>
    <t>-709480069</t>
  </si>
  <si>
    <t>18*1,15 'Přepočtené koeficientem množství</t>
  </si>
  <si>
    <t>101</t>
  </si>
  <si>
    <t>741120301</t>
  </si>
  <si>
    <t>Montáž vodič Cu izolovaný plný a laněný s PVC pláštěm žíla 0,55-16 mm2 pevně (např. CY, CHAH-V)</t>
  </si>
  <si>
    <t>-1792386940</t>
  </si>
  <si>
    <t>102</t>
  </si>
  <si>
    <t>34121242</t>
  </si>
  <si>
    <t>kabel koaxiální</t>
  </si>
  <si>
    <t>1122953744</t>
  </si>
  <si>
    <t>15*1,15 'Přepočtené koeficientem množství</t>
  </si>
  <si>
    <t>103</t>
  </si>
  <si>
    <t>741122611</t>
  </si>
  <si>
    <t>Montáž kabel Cu plný kulatý žíla 3x1,5 až 6 mm2 uložený pevně (např. CYKY)</t>
  </si>
  <si>
    <t>-109982398</t>
  </si>
  <si>
    <t>104</t>
  </si>
  <si>
    <t>PKB.711018</t>
  </si>
  <si>
    <t>CYKY-J 3x1,5</t>
  </si>
  <si>
    <t>km</t>
  </si>
  <si>
    <t>-45122138</t>
  </si>
  <si>
    <t>105</t>
  </si>
  <si>
    <t>-1942061843</t>
  </si>
  <si>
    <t>106</t>
  </si>
  <si>
    <t>PKB.711021</t>
  </si>
  <si>
    <t>CYKY-J 3x2,5</t>
  </si>
  <si>
    <t>1674801313</t>
  </si>
  <si>
    <t>107</t>
  </si>
  <si>
    <t>741122641</t>
  </si>
  <si>
    <t>Montáž kabel Cu plný kulatý žíla 5x1,5 až 2,5 mm2 uložený pevně (např. CYKY)</t>
  </si>
  <si>
    <t>1699201424</t>
  </si>
  <si>
    <t>108</t>
  </si>
  <si>
    <t>PKB.711031</t>
  </si>
  <si>
    <t>CYKY-J 5x1,5</t>
  </si>
  <si>
    <t>1997163093</t>
  </si>
  <si>
    <t>10*0,001</t>
  </si>
  <si>
    <t>109</t>
  </si>
  <si>
    <t>741122642</t>
  </si>
  <si>
    <t>Montáž kabel Cu plný kulatý žíla 5x4 až 6 mm2 uložený pevně (např. CYKY)</t>
  </si>
  <si>
    <t>-2056227019</t>
  </si>
  <si>
    <t>110</t>
  </si>
  <si>
    <t>PKB.711035</t>
  </si>
  <si>
    <t>CYKY-J 5x4</t>
  </si>
  <si>
    <t>781932128</t>
  </si>
  <si>
    <t>16*0,0011 'Přepočtené koeficientem množství</t>
  </si>
  <si>
    <t>111</t>
  </si>
  <si>
    <t>741130001</t>
  </si>
  <si>
    <t>Ukončení vodič izolovaný do 2,5 mm2 v rozváděči nebo na přístroji</t>
  </si>
  <si>
    <t>1533207321</t>
  </si>
  <si>
    <t>112</t>
  </si>
  <si>
    <t>34562695</t>
  </si>
  <si>
    <t>svorkovnice krabicová bezšroubová jednopólová pro 4 vodiče 0,5-2,5mm2, 400V 24A</t>
  </si>
  <si>
    <t>-1135060074</t>
  </si>
  <si>
    <t>113</t>
  </si>
  <si>
    <t>741130004</t>
  </si>
  <si>
    <t>Ukončení vodič izolovaný do 6 mm2 v rozváděči nebo na přístroji</t>
  </si>
  <si>
    <t>228496090</t>
  </si>
  <si>
    <t>114</t>
  </si>
  <si>
    <t>741210001</t>
  </si>
  <si>
    <t>Montáž rozvodnice oceloplechová nebo plastová běžná do 20 kg</t>
  </si>
  <si>
    <t>564557054</t>
  </si>
  <si>
    <t>115</t>
  </si>
  <si>
    <t>35713151</t>
  </si>
  <si>
    <t>rozvodnice zapuštěná, průhledné dveře, 1 řada, šířka 18 modulárních jednotek</t>
  </si>
  <si>
    <t>2115061948</t>
  </si>
  <si>
    <t>116</t>
  </si>
  <si>
    <t>741310001</t>
  </si>
  <si>
    <t>Montáž vypínač nástěnný 1-jednopólový prostředí normální</t>
  </si>
  <si>
    <t>1019619751</t>
  </si>
  <si>
    <t>117</t>
  </si>
  <si>
    <t>34535015</t>
  </si>
  <si>
    <t>spínač nástěnný jednopólový, řazení 1, IP44, šroubové svorky</t>
  </si>
  <si>
    <t>-1428119140</t>
  </si>
  <si>
    <t>118</t>
  </si>
  <si>
    <t>34539059</t>
  </si>
  <si>
    <t>rámeček jednonásobný</t>
  </si>
  <si>
    <t>-300679317</t>
  </si>
  <si>
    <t>119</t>
  </si>
  <si>
    <t>34539049</t>
  </si>
  <si>
    <t>kryt spínače jednoduchý</t>
  </si>
  <si>
    <t>616493645</t>
  </si>
  <si>
    <t>120</t>
  </si>
  <si>
    <t>741310003</t>
  </si>
  <si>
    <t>Montáž vypínač nástěnný 2-dvoupólový prostředí normální</t>
  </si>
  <si>
    <t>1408929093</t>
  </si>
  <si>
    <t>121</t>
  </si>
  <si>
    <t>34535055</t>
  </si>
  <si>
    <t xml:space="preserve">spínač nástěnný dvojpólový </t>
  </si>
  <si>
    <t>2058345838</t>
  </si>
  <si>
    <t>122</t>
  </si>
  <si>
    <t>741310021</t>
  </si>
  <si>
    <t>Montáž přepínač nástěnný 5-sériový prostředí normální</t>
  </si>
  <si>
    <t>-1810213600</t>
  </si>
  <si>
    <t>123</t>
  </si>
  <si>
    <t>34535017</t>
  </si>
  <si>
    <t>přepínač nástěnný sériový, řazení 5, IP44, šroubové svorky</t>
  </si>
  <si>
    <t>453899457</t>
  </si>
  <si>
    <t>124</t>
  </si>
  <si>
    <t>1467246326</t>
  </si>
  <si>
    <t>125</t>
  </si>
  <si>
    <t>-118117432</t>
  </si>
  <si>
    <t>126</t>
  </si>
  <si>
    <t>741311021</t>
  </si>
  <si>
    <t>Montáž přípojka sporáková s doutnavkou se zapojením vodičů</t>
  </si>
  <si>
    <t>-500756192</t>
  </si>
  <si>
    <t>127</t>
  </si>
  <si>
    <t>ABB.3956323</t>
  </si>
  <si>
    <t>Přípojka sporáková se signalizační doutnavkou, zapuštěná</t>
  </si>
  <si>
    <t>1947773883</t>
  </si>
  <si>
    <t>128</t>
  </si>
  <si>
    <t>741313002</t>
  </si>
  <si>
    <t>Montáž zásuvka (polo)zapuštěná bezšroubové připojení 2P+PE dvojí zapojení - průběžná</t>
  </si>
  <si>
    <t>1904270828</t>
  </si>
  <si>
    <t>129</t>
  </si>
  <si>
    <t>34555241</t>
  </si>
  <si>
    <t>přístroj zásuvky zápustné jednonásobné, krytka s clonkami, bezšroubové svorky</t>
  </si>
  <si>
    <t>-955412608</t>
  </si>
  <si>
    <t>130</t>
  </si>
  <si>
    <t>37451015</t>
  </si>
  <si>
    <t xml:space="preserve">kryt zásuvky </t>
  </si>
  <si>
    <t>-816314469</t>
  </si>
  <si>
    <t>131</t>
  </si>
  <si>
    <t>2087381570</t>
  </si>
  <si>
    <t>132</t>
  </si>
  <si>
    <t>741313003</t>
  </si>
  <si>
    <t>Montáž zásuvka (polo)zapuštěná bezšroubové připojení 2x(2P+PE) dvojnásobná</t>
  </si>
  <si>
    <t>-659677957</t>
  </si>
  <si>
    <t>133</t>
  </si>
  <si>
    <t>34555238</t>
  </si>
  <si>
    <t>zásuvka zápustná dvojnásobná, šroubové svorky</t>
  </si>
  <si>
    <t>1556471986</t>
  </si>
  <si>
    <t>134</t>
  </si>
  <si>
    <t>741313051</t>
  </si>
  <si>
    <t xml:space="preserve">Montáž zásuvek </t>
  </si>
  <si>
    <t>-654593527</t>
  </si>
  <si>
    <t>135</t>
  </si>
  <si>
    <t>37451006</t>
  </si>
  <si>
    <t>přístroj zásuvky TV+R+SAT, koncový (typ EU 3303)</t>
  </si>
  <si>
    <t>-1999486464</t>
  </si>
  <si>
    <t>136</t>
  </si>
  <si>
    <t>ABB.5011AA00300B</t>
  </si>
  <si>
    <t>Kryt zásuvky televizní, rozhlasové (a satelitní)</t>
  </si>
  <si>
    <t>1864799260</t>
  </si>
  <si>
    <t>137</t>
  </si>
  <si>
    <t>-812420897</t>
  </si>
  <si>
    <t>138</t>
  </si>
  <si>
    <t>741320105</t>
  </si>
  <si>
    <t>Montáž jističů jednopólových nn do 25 A ve skříni</t>
  </si>
  <si>
    <t>465512948</t>
  </si>
  <si>
    <t>139</t>
  </si>
  <si>
    <t>35822111</t>
  </si>
  <si>
    <t>jistič 1pólový-charakteristika B 16A</t>
  </si>
  <si>
    <t>-963747213</t>
  </si>
  <si>
    <t>140</t>
  </si>
  <si>
    <t>35822109</t>
  </si>
  <si>
    <t>jistič 1pólový-charakteristika B 10A</t>
  </si>
  <si>
    <t>-1534864271</t>
  </si>
  <si>
    <t>141</t>
  </si>
  <si>
    <t>35822109.1</t>
  </si>
  <si>
    <t>jistič 1pólový-charakteristika B 10A s chráničem</t>
  </si>
  <si>
    <t>1872232020</t>
  </si>
  <si>
    <t>142</t>
  </si>
  <si>
    <t>741320165</t>
  </si>
  <si>
    <t>Montáž jističů třípólových nn do 25 A ve skříni</t>
  </si>
  <si>
    <t>-807580375</t>
  </si>
  <si>
    <t>143</t>
  </si>
  <si>
    <t>35822401</t>
  </si>
  <si>
    <t>jistič 3pólový-charakteristika B 16A</t>
  </si>
  <si>
    <t>1095781098</t>
  </si>
  <si>
    <t>144</t>
  </si>
  <si>
    <t>35822402</t>
  </si>
  <si>
    <t>jistič 3pólový-charakteristika B 20A</t>
  </si>
  <si>
    <t>1137233320</t>
  </si>
  <si>
    <t>145</t>
  </si>
  <si>
    <t>35822403</t>
  </si>
  <si>
    <t>jistič 3pólový-charakteristika B 25A</t>
  </si>
  <si>
    <t>1276998623</t>
  </si>
  <si>
    <t>146</t>
  </si>
  <si>
    <t>741321003</t>
  </si>
  <si>
    <t>Montáž proudových chráničů dvoupólových nn do 25 A ve skříni</t>
  </si>
  <si>
    <t>1024911508</t>
  </si>
  <si>
    <t>147</t>
  </si>
  <si>
    <t>35889206</t>
  </si>
  <si>
    <t>chránič proudový  25A pracovního proudu 0,03A</t>
  </si>
  <si>
    <t>-47690275</t>
  </si>
  <si>
    <t>148</t>
  </si>
  <si>
    <t>741371002</t>
  </si>
  <si>
    <t>Montáž svítidlo 1 zdroj s krytem</t>
  </si>
  <si>
    <t>-131728851</t>
  </si>
  <si>
    <t>149</t>
  </si>
  <si>
    <t>34818210.1</t>
  </si>
  <si>
    <t>svítidlo bytové  LED 14W</t>
  </si>
  <si>
    <t>-955994664</t>
  </si>
  <si>
    <t>150</t>
  </si>
  <si>
    <t>34818210</t>
  </si>
  <si>
    <t>svítidlo bytové nástěnné plastové IP42  109, 1x18W</t>
  </si>
  <si>
    <t>-1269566981</t>
  </si>
  <si>
    <t>151</t>
  </si>
  <si>
    <t>34821275</t>
  </si>
  <si>
    <t>svítidlo podlinkové</t>
  </si>
  <si>
    <t>608974825</t>
  </si>
  <si>
    <t>152</t>
  </si>
  <si>
    <t>34774102</t>
  </si>
  <si>
    <t xml:space="preserve">žárovka LED </t>
  </si>
  <si>
    <t>-788009068</t>
  </si>
  <si>
    <t>153</t>
  </si>
  <si>
    <t>741810001</t>
  </si>
  <si>
    <t>Celková prohlídka elektrického rozvodu a zařízení do 100 000,- Kč</t>
  </si>
  <si>
    <t>439104837</t>
  </si>
  <si>
    <t>751</t>
  </si>
  <si>
    <t>Vzduchotechnika</t>
  </si>
  <si>
    <t>154</t>
  </si>
  <si>
    <t>7500282606.1</t>
  </si>
  <si>
    <t>Autonomní hlásič kouře (dodávka a montáž)+napojení na elektroinstalaci</t>
  </si>
  <si>
    <t>168</t>
  </si>
  <si>
    <t>155</t>
  </si>
  <si>
    <t>751111051</t>
  </si>
  <si>
    <t>Mtž vent ax ntl podhledového D do 100 mm</t>
  </si>
  <si>
    <t>-275305497</t>
  </si>
  <si>
    <t>156</t>
  </si>
  <si>
    <t>42914501</t>
  </si>
  <si>
    <t>ventilátor axiální tichý malý plastový IP45 výkon 8-13W D 100mm</t>
  </si>
  <si>
    <t>1837189411</t>
  </si>
  <si>
    <t>157</t>
  </si>
  <si>
    <t>751377011</t>
  </si>
  <si>
    <t>Montáž odsávacích stropů, zákrytů  odsávacího zákrytu (digestoř) bytového vestavěného</t>
  </si>
  <si>
    <t>158</t>
  </si>
  <si>
    <t>6000381946 RO1</t>
  </si>
  <si>
    <t>Digestoř - odsavač par bílý</t>
  </si>
  <si>
    <t>763</t>
  </si>
  <si>
    <t>Konstrukce suché výstavby</t>
  </si>
  <si>
    <t>159</t>
  </si>
  <si>
    <t>763121433</t>
  </si>
  <si>
    <t>SDK stěna předsazená tl 112,5 mm profil CW+UW 100 deska 1xDFH2 12,5 s izolací EI 30 Rw do 12 dB</t>
  </si>
  <si>
    <t>-38787762</t>
  </si>
  <si>
    <t>(0,6+0,9)*2,6</t>
  </si>
  <si>
    <t>160</t>
  </si>
  <si>
    <t>763121751</t>
  </si>
  <si>
    <t>Příplatek k SDK stěně předsazené za plochu do 6 m2 jednotlivě</t>
  </si>
  <si>
    <t>-707504404</t>
  </si>
  <si>
    <t>161</t>
  </si>
  <si>
    <t>763172385</t>
  </si>
  <si>
    <t>Montáž dvířek revizních</t>
  </si>
  <si>
    <t>-2043476929</t>
  </si>
  <si>
    <t>162</t>
  </si>
  <si>
    <t>59030758</t>
  </si>
  <si>
    <t>-1342613580</t>
  </si>
  <si>
    <t>163</t>
  </si>
  <si>
    <t>998763302</t>
  </si>
  <si>
    <t>Přesun hmot tonážní pro sádrokartonové konstrukce v objektech v do 12 m</t>
  </si>
  <si>
    <t>-930894173</t>
  </si>
  <si>
    <t>164</t>
  </si>
  <si>
    <t>998763381</t>
  </si>
  <si>
    <t>Příplatek k přesunu hmot tonážní 763 SDK prováděný bez použití mechanizace</t>
  </si>
  <si>
    <t>24731199</t>
  </si>
  <si>
    <t>766</t>
  </si>
  <si>
    <t>Konstrukce truhlářské</t>
  </si>
  <si>
    <t>165</t>
  </si>
  <si>
    <t>766001</t>
  </si>
  <si>
    <t>Dodávka a montáž  závěsu včetně rozpěrné tyče</t>
  </si>
  <si>
    <t>951968232</t>
  </si>
  <si>
    <t>166</t>
  </si>
  <si>
    <t>766660001</t>
  </si>
  <si>
    <t>Montáž dveřních křídel dřevěných nebo plastových  otevíravých do ocelové zárubně povrchově upravených jednokřídlových, šířky do 800 mm</t>
  </si>
  <si>
    <t>167</t>
  </si>
  <si>
    <t>61161014</t>
  </si>
  <si>
    <t>dveře jednokřídlé dřevotřískové povrch lakovaný plné 800x1970/2100mm</t>
  </si>
  <si>
    <t>1035252504</t>
  </si>
  <si>
    <t>61161020</t>
  </si>
  <si>
    <t>dveře jednokřídlé dřevotřískové povrch lakovaný 2/3 prosklené 800x1970-2100mm</t>
  </si>
  <si>
    <t>1891171580</t>
  </si>
  <si>
    <t>169</t>
  </si>
  <si>
    <t>766660729</t>
  </si>
  <si>
    <t>Montáž dveřních doplňků dveřního kování interiérového štítku s klikou</t>
  </si>
  <si>
    <t>170</t>
  </si>
  <si>
    <t>54914620</t>
  </si>
  <si>
    <t>kování dveřní vrchní klika včetně rozet a montážního materiálu R PZ nerez PK</t>
  </si>
  <si>
    <t>171</t>
  </si>
  <si>
    <t>766660021</t>
  </si>
  <si>
    <t>Montáž dveřních křídel dřevěných - požárně odolných do ocelové zárubně- jednokřídlových, šířky do 800 mm</t>
  </si>
  <si>
    <t>172</t>
  </si>
  <si>
    <t>61162098</t>
  </si>
  <si>
    <t>dveře jednokřídlé dřevotřískové protipožární EI (EW) 30 D3  plné 800x1970mm</t>
  </si>
  <si>
    <t>-1916906574</t>
  </si>
  <si>
    <t>173</t>
  </si>
  <si>
    <t>54915552</t>
  </si>
  <si>
    <t>kukátko-průhledítko panoramatické chrom/mosaz</t>
  </si>
  <si>
    <t>174</t>
  </si>
  <si>
    <t>766660731</t>
  </si>
  <si>
    <t>Montáž dveřních doplňků dveřního kování bezpečnostního zámku</t>
  </si>
  <si>
    <t>-1054818569</t>
  </si>
  <si>
    <t>175</t>
  </si>
  <si>
    <t>54964150</t>
  </si>
  <si>
    <t>vložka zámková cylindrická oboustranná+4 klíče</t>
  </si>
  <si>
    <t>1042465906</t>
  </si>
  <si>
    <t>176</t>
  </si>
  <si>
    <t>766660733</t>
  </si>
  <si>
    <t>Montáž dveřního bezpečnostního kování - štítku s klikou</t>
  </si>
  <si>
    <t>-902491082</t>
  </si>
  <si>
    <t>177</t>
  </si>
  <si>
    <t>54914630</t>
  </si>
  <si>
    <t>kování dveřní vrchní kování bezpečnostní včetně štítu PZ 72 klika-madlo P nerez-klika Tipa</t>
  </si>
  <si>
    <t>178</t>
  </si>
  <si>
    <t>766695212</t>
  </si>
  <si>
    <t>Montáž ostatních truhlářských konstrukcí prahů dveří-přechod.lišt  jednokřídlových, šířky do 100 mm</t>
  </si>
  <si>
    <t>179</t>
  </si>
  <si>
    <t>61187401</t>
  </si>
  <si>
    <t>práh dveřní dřevěný bukový tl 20mm dl 820mm š 150mm (možno zaměnit za přechodové lišty)</t>
  </si>
  <si>
    <t>180</t>
  </si>
  <si>
    <t>59054103</t>
  </si>
  <si>
    <t xml:space="preserve">profil přechodový Al </t>
  </si>
  <si>
    <t>-1484085502</t>
  </si>
  <si>
    <t>181</t>
  </si>
  <si>
    <t>766691914</t>
  </si>
  <si>
    <t>Ostatní práce  vyvěšení nebo zavěšení křídel s případným uložením a opětovným zavěšením po provedení stavebních změn dřevěných dveřních, plochy do 2 m2</t>
  </si>
  <si>
    <t>182</t>
  </si>
  <si>
    <t>766811144</t>
  </si>
  <si>
    <t>Montáž kuchyňských linek korpusu horních skříněk Příplatek k ceně za usazení vestavěných spotřebičů digestoře</t>
  </si>
  <si>
    <t>183</t>
  </si>
  <si>
    <t>766812820</t>
  </si>
  <si>
    <t>Demontáž kuchyňských linek  dřevěných nebo kovových včetně skříněk uchycených na stěně, délky do 2100 mm</t>
  </si>
  <si>
    <t>184</t>
  </si>
  <si>
    <t>766812840</t>
  </si>
  <si>
    <t>Demontáž kuchyňských linek  dřevěných nebo kovových včetně skříněk -spodní díl  délky přes 1800 do 2100 mm</t>
  </si>
  <si>
    <t>185</t>
  </si>
  <si>
    <t>766825811</t>
  </si>
  <si>
    <t>Demontáž truhlářských vestavěných skříní jednokřídlových</t>
  </si>
  <si>
    <t>2059194657</t>
  </si>
  <si>
    <t>186</t>
  </si>
  <si>
    <t>766825821</t>
  </si>
  <si>
    <t>Demontáž truhlářských vestavěných skříní dvoukřídlových</t>
  </si>
  <si>
    <t>-1909984519</t>
  </si>
  <si>
    <t>187</t>
  </si>
  <si>
    <t>SPECR01</t>
  </si>
  <si>
    <t>1152511835</t>
  </si>
  <si>
    <t>188</t>
  </si>
  <si>
    <t>998766102</t>
  </si>
  <si>
    <t>Přesun hmot pro konstrukce truhlářské v objektech v do 12 m</t>
  </si>
  <si>
    <t>-1507966871</t>
  </si>
  <si>
    <t>189</t>
  </si>
  <si>
    <t>998766181</t>
  </si>
  <si>
    <t>Příplatek k přesunu hmot  prováděný bez použití mechanizace</t>
  </si>
  <si>
    <t>-1081854437</t>
  </si>
  <si>
    <t>771</t>
  </si>
  <si>
    <t>Podlahy z dlaždic</t>
  </si>
  <si>
    <t>190</t>
  </si>
  <si>
    <t>771111011</t>
  </si>
  <si>
    <t>Vysátí podkladu před pokládkou dlažby</t>
  </si>
  <si>
    <t>-1480527094</t>
  </si>
  <si>
    <t>2,3*1,8</t>
  </si>
  <si>
    <t>191</t>
  </si>
  <si>
    <t>771121011</t>
  </si>
  <si>
    <t>Nátěr penetrační na podlahu</t>
  </si>
  <si>
    <t>2060794278</t>
  </si>
  <si>
    <t>192</t>
  </si>
  <si>
    <t>771151022</t>
  </si>
  <si>
    <t>Samonivelační stěrka podlah pevnosti 30 MPa tl 5 mm</t>
  </si>
  <si>
    <t>-1857124110</t>
  </si>
  <si>
    <t>193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</si>
  <si>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</si>
  <si>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</si>
  <si>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194</t>
  </si>
  <si>
    <t>771577111</t>
  </si>
  <si>
    <t>Montáž podlah z dlaždic keramických lepených flexibilním lepidlem Příplatek k cenám za plochu do 5 m2 jednotlivě</t>
  </si>
  <si>
    <t>195</t>
  </si>
  <si>
    <t>59761406</t>
  </si>
  <si>
    <t>dlažba keramická slinutá protiskluzná do interiéru</t>
  </si>
  <si>
    <t>4,14*1,1</t>
  </si>
  <si>
    <t>196</t>
  </si>
  <si>
    <t>771577112</t>
  </si>
  <si>
    <t>Příplatek k montáži podlah keramických lepených flexibilním lepidlem za omezený prostor</t>
  </si>
  <si>
    <t>715018558</t>
  </si>
  <si>
    <t>197</t>
  </si>
  <si>
    <t>771577113</t>
  </si>
  <si>
    <t>Příplatek k montáži podlah keramických lepených flexibilním lepidlem za spárování bílým cementem</t>
  </si>
  <si>
    <t>606984910</t>
  </si>
  <si>
    <t>198</t>
  </si>
  <si>
    <t>771591112</t>
  </si>
  <si>
    <t>Izolace podlahy pod dlažbu nátěrem nebo stěrkou ve dvou vrstvách</t>
  </si>
  <si>
    <t>199</t>
  </si>
  <si>
    <t>24551009</t>
  </si>
  <si>
    <t>nátěr hydroizolační jednosložkový akrylátový pod dlažbu</t>
  </si>
  <si>
    <t>kg</t>
  </si>
  <si>
    <t>200</t>
  </si>
  <si>
    <t>771591115</t>
  </si>
  <si>
    <t>Podlahy spárování silikonem</t>
  </si>
  <si>
    <t>-720641631</t>
  </si>
  <si>
    <t>201</t>
  </si>
  <si>
    <t>771591116</t>
  </si>
  <si>
    <t xml:space="preserve">Oprava  spárování  dlažby lodžie  po vyčištění  </t>
  </si>
  <si>
    <t>353459866</t>
  </si>
  <si>
    <t>5,5*(1*3,3+1*3,3)</t>
  </si>
  <si>
    <t>202</t>
  </si>
  <si>
    <t>771591185</t>
  </si>
  <si>
    <t>Podlahy  řezání keramických dlaždic rovné</t>
  </si>
  <si>
    <t>1008408689</t>
  </si>
  <si>
    <t>203</t>
  </si>
  <si>
    <t>771591264</t>
  </si>
  <si>
    <t>Izolace těsnícími pásy mezi podlahou a stěnou</t>
  </si>
  <si>
    <t>1416686263</t>
  </si>
  <si>
    <t>204</t>
  </si>
  <si>
    <t>998771181</t>
  </si>
  <si>
    <t>Přesun hmot pro podlahy z dlaždic stanovený z hmotnosti přesunovaného materiálu Příplatek k ceně za přesun prováděný bez použití mechanizace pro jakoukoliv výšku objektu</t>
  </si>
  <si>
    <t>205</t>
  </si>
  <si>
    <t>998771106</t>
  </si>
  <si>
    <t>Přesun hmot pro podlahy z dlaždic stanovený z hmotnosti přesunovaného materiálu vodorovná dopravní vzdálenost do 50 m v objektech výšky přes 48 do 60 m</t>
  </si>
  <si>
    <t>775</t>
  </si>
  <si>
    <t>Podlahy vlysové a parketové</t>
  </si>
  <si>
    <t>206</t>
  </si>
  <si>
    <t>775521800</t>
  </si>
  <si>
    <t>Demontáž podlah vlysových přibíjených včetně lišt</t>
  </si>
  <si>
    <t>804889801</t>
  </si>
  <si>
    <t>776</t>
  </si>
  <si>
    <t>Podlahy povlakové</t>
  </si>
  <si>
    <t>207</t>
  </si>
  <si>
    <t>776111311</t>
  </si>
  <si>
    <t>Vysátí podkladu povlakových podlah</t>
  </si>
  <si>
    <t>-814908948</t>
  </si>
  <si>
    <t>6,3*3+5,1*2,45+3,55*2,45+2,3*3-2,3*1,8</t>
  </si>
  <si>
    <t>208</t>
  </si>
  <si>
    <t>776121321</t>
  </si>
  <si>
    <t>Vodou ředitelná penetrace savého podkladu povlakových podlah neředěná</t>
  </si>
  <si>
    <t>2066497247</t>
  </si>
  <si>
    <t>209</t>
  </si>
  <si>
    <t>776111117</t>
  </si>
  <si>
    <t>Broušení stávajícího podkladu po vyrovnání nerovností</t>
  </si>
  <si>
    <t>1828121244</t>
  </si>
  <si>
    <t>210</t>
  </si>
  <si>
    <t>776141122</t>
  </si>
  <si>
    <t>Vyrovnání podkladu povlakových podlah stěrkou pevnosti 30 MPa tl 5 mm</t>
  </si>
  <si>
    <t>1541426974</t>
  </si>
  <si>
    <t>42,853-6,3*3</t>
  </si>
  <si>
    <t>211</t>
  </si>
  <si>
    <t>776201812</t>
  </si>
  <si>
    <t>Demontáž povlakových podlahovin lepených ručně s podložkou</t>
  </si>
  <si>
    <t>212</t>
  </si>
  <si>
    <t>776222111</t>
  </si>
  <si>
    <t>Lepení pásů z PVC 2-složkovým lepidlem</t>
  </si>
  <si>
    <t>637802220</t>
  </si>
  <si>
    <t>213</t>
  </si>
  <si>
    <t>28411015</t>
  </si>
  <si>
    <t>PVC vinyl heterogenní protiskluzná (třída C) tl 2,00mm, nášlapná vrstva 0,70mm, otlak do 0,05 mm, R10, hořlavost Bfl S1</t>
  </si>
  <si>
    <t>-864977865</t>
  </si>
  <si>
    <t>42,853*1,1</t>
  </si>
  <si>
    <t>214</t>
  </si>
  <si>
    <t>776410811</t>
  </si>
  <si>
    <t>Demontáž soklíků nebo lišt pryžových nebo plastových</t>
  </si>
  <si>
    <t>2,45*2+5,1*2-0,8</t>
  </si>
  <si>
    <t>2,45*2+3,55*2-0,8*4</t>
  </si>
  <si>
    <t>2,3*2+1,77*2</t>
  </si>
  <si>
    <t>215</t>
  </si>
  <si>
    <t>776411111</t>
  </si>
  <si>
    <t>Montáž soklíků lepením obvodových, výšky do 80 mm</t>
  </si>
  <si>
    <t>3*2+6,3*2+0,6*2-0,8</t>
  </si>
  <si>
    <t>216</t>
  </si>
  <si>
    <t>28411003</t>
  </si>
  <si>
    <t>lišta soklová PVC 30x30mm</t>
  </si>
  <si>
    <t>42,1*1,1</t>
  </si>
  <si>
    <t>217</t>
  </si>
  <si>
    <t>776991821</t>
  </si>
  <si>
    <t>Ostatní práce odstranění lepidla  a izolace ručně z podlah</t>
  </si>
  <si>
    <t>218</t>
  </si>
  <si>
    <t>998776102</t>
  </si>
  <si>
    <t>Přesun hmot tonážní pro podlahy povlakové v objektech v do 12 m</t>
  </si>
  <si>
    <t>-1657796610</t>
  </si>
  <si>
    <t>219</t>
  </si>
  <si>
    <t>998776181</t>
  </si>
  <si>
    <t>Příplatek k přesunu hmot tonážní 776 prováděný bez použití mechanizace</t>
  </si>
  <si>
    <t>-867144841</t>
  </si>
  <si>
    <t>781</t>
  </si>
  <si>
    <t>Dokončovací práce - obklady</t>
  </si>
  <si>
    <t>220</t>
  </si>
  <si>
    <t>781111011</t>
  </si>
  <si>
    <t>Ometení (oprášení) stěny při přípravě podkladu</t>
  </si>
  <si>
    <t>-1406837612</t>
  </si>
  <si>
    <t>(2,3*2+1,8*2)*2,6-0,8*2</t>
  </si>
  <si>
    <t>221</t>
  </si>
  <si>
    <t>781121011</t>
  </si>
  <si>
    <t>Nátěr penetrační na stěnu</t>
  </si>
  <si>
    <t>88515150</t>
  </si>
  <si>
    <t>222</t>
  </si>
  <si>
    <t>781131112</t>
  </si>
  <si>
    <t>Izolace pod obklad nátěrem nebo stěrkou ve dvou vrstvách</t>
  </si>
  <si>
    <t>-341424280</t>
  </si>
  <si>
    <t>(1+1,2+1)*2,6</t>
  </si>
  <si>
    <t>223</t>
  </si>
  <si>
    <t>781131264</t>
  </si>
  <si>
    <t>Izolace pod obklad těsnícími pásy mezi podlahou a stěnou</t>
  </si>
  <si>
    <t>-100278948</t>
  </si>
  <si>
    <t>2,6*3+1,8*2</t>
  </si>
  <si>
    <t>224</t>
  </si>
  <si>
    <t>781474115</t>
  </si>
  <si>
    <t>Montáž obkladů vnitřních keramických hladkých  lepených flexibilním lepidlem</t>
  </si>
  <si>
    <t>786266180</t>
  </si>
  <si>
    <t>225</t>
  </si>
  <si>
    <t>59761040</t>
  </si>
  <si>
    <t>obklad keramický hladký</t>
  </si>
  <si>
    <t>1246850666</t>
  </si>
  <si>
    <t>19,72*1,1 'Přepočtené koeficientem množství</t>
  </si>
  <si>
    <t>226</t>
  </si>
  <si>
    <t>781477112</t>
  </si>
  <si>
    <t>Příplatek k montáži obkladů vnitřních keramických hladkých za omezený prostor</t>
  </si>
  <si>
    <t>1077348141</t>
  </si>
  <si>
    <t>227</t>
  </si>
  <si>
    <t>781477113</t>
  </si>
  <si>
    <t>Příplatek k montáži obkladů vnitřních keramických hladkých za spárování bílým cementem</t>
  </si>
  <si>
    <t>139869124</t>
  </si>
  <si>
    <t>228</t>
  </si>
  <si>
    <t>781491511</t>
  </si>
  <si>
    <t>Ostatní prvky  plastové profily ukončovací a dilatační kladené do malty ukončovací</t>
  </si>
  <si>
    <t>2,6*4+2,6*2+2*2+1+1,8*2</t>
  </si>
  <si>
    <t>229</t>
  </si>
  <si>
    <t>28342001</t>
  </si>
  <si>
    <t>lišta ukončovací pro obklady profilovaná v barvě</t>
  </si>
  <si>
    <t>230</t>
  </si>
  <si>
    <t>998781102</t>
  </si>
  <si>
    <t>Přesun hmot tonážní pro obklady keramické v objektech v do 12 m</t>
  </si>
  <si>
    <t>194557071</t>
  </si>
  <si>
    <t>231</t>
  </si>
  <si>
    <t>998781181</t>
  </si>
  <si>
    <t>Příplatek k přesunu hmot tonážní 781 prováděný bez použití mechanizace</t>
  </si>
  <si>
    <t>1594619749</t>
  </si>
  <si>
    <t>783</t>
  </si>
  <si>
    <t>Dokončovací práce - nátěry</t>
  </si>
  <si>
    <t>232</t>
  </si>
  <si>
    <t>783306807</t>
  </si>
  <si>
    <t>Odstranění nátěrů ze zámečnických konstrukcí odstraňovačem nátěrů s obroušením</t>
  </si>
  <si>
    <t>233</t>
  </si>
  <si>
    <t>783314101</t>
  </si>
  <si>
    <t>Základní nátěr zámečnických konstrukcí jednonásobný syntetický</t>
  </si>
  <si>
    <t>234</t>
  </si>
  <si>
    <t>783315101</t>
  </si>
  <si>
    <t>Mezinátěr jednonásobný syntetický standardní zámečnických konstrukcí</t>
  </si>
  <si>
    <t>903560459</t>
  </si>
  <si>
    <t>235</t>
  </si>
  <si>
    <t>783317101</t>
  </si>
  <si>
    <t>Krycí nátěr (email) zámečnických konstrukcí jednonásobný syntetický standardní</t>
  </si>
  <si>
    <t>236</t>
  </si>
  <si>
    <t>783601325</t>
  </si>
  <si>
    <t>Příprava podkladu otopných těles před provedením nátěrů článkových odmaštěním vodou ředitelným</t>
  </si>
  <si>
    <t>237</t>
  </si>
  <si>
    <t>783606814</t>
  </si>
  <si>
    <t>Odstranění nátěrů z článkových otopných těles okartáčováním</t>
  </si>
  <si>
    <t>1076413868</t>
  </si>
  <si>
    <t>238</t>
  </si>
  <si>
    <t>783614141</t>
  </si>
  <si>
    <t>Základní jednonásobný syntetický nátěr litinových otopných těles</t>
  </si>
  <si>
    <t>1230936936</t>
  </si>
  <si>
    <t>239</t>
  </si>
  <si>
    <t>783617107</t>
  </si>
  <si>
    <t>Krycí nátěr (email) otopných těles žebrových trub dvojnásobný syntetický</t>
  </si>
  <si>
    <t>240</t>
  </si>
  <si>
    <t>783801503</t>
  </si>
  <si>
    <t>Omytí tlakovou vodou  prostoru lodžie</t>
  </si>
  <si>
    <t>-1533582107</t>
  </si>
  <si>
    <t>5,5*1,1*2</t>
  </si>
  <si>
    <t>(1,1+5,5*2+1,1)*3</t>
  </si>
  <si>
    <t>241</t>
  </si>
  <si>
    <t>783823135</t>
  </si>
  <si>
    <t>Penetrační silikonový nátěr hladkých, tenkovrstvých zrnitých nebo štukových omítek</t>
  </si>
  <si>
    <t>1917784229</t>
  </si>
  <si>
    <t>5,5*1,1</t>
  </si>
  <si>
    <t>(1,1+5,5+1,1)*3</t>
  </si>
  <si>
    <t>-0,7*2-1,5*1,5</t>
  </si>
  <si>
    <t>242</t>
  </si>
  <si>
    <t>783827425</t>
  </si>
  <si>
    <t>Krycí dvojnásobný silikonový nátěr omítek stupně členitosti 1 a 2</t>
  </si>
  <si>
    <t>-1194763868</t>
  </si>
  <si>
    <t>243</t>
  </si>
  <si>
    <t>783827429</t>
  </si>
  <si>
    <t>Příplatek k cenám dvojnásobného nátěru omítek stupně členitosti 1 a 2 za biocidní přísadu</t>
  </si>
  <si>
    <t>-538802297</t>
  </si>
  <si>
    <t>784</t>
  </si>
  <si>
    <t>Malby</t>
  </si>
  <si>
    <t>244</t>
  </si>
  <si>
    <t>784111031</t>
  </si>
  <si>
    <t>Omytí podkladu v místnostech výšky do 3,80 m</t>
  </si>
  <si>
    <t>1365431953</t>
  </si>
  <si>
    <t>(3*2+6,3*2+2,4+0,6*2)*2,6-0,8*2</t>
  </si>
  <si>
    <t>(2,45*2+3,55*2-2,4)*2,6-0,8*2*3</t>
  </si>
  <si>
    <t>245</t>
  </si>
  <si>
    <t>784121001</t>
  </si>
  <si>
    <t>Oškrabání malby v mísnostech výšky do 3,80 m</t>
  </si>
  <si>
    <t>1290590549</t>
  </si>
  <si>
    <t>246</t>
  </si>
  <si>
    <t>784151041</t>
  </si>
  <si>
    <t>Jednonásobné izolování syntetickými barvami v místnostech výšky do 3,80 m</t>
  </si>
  <si>
    <t>767730143</t>
  </si>
  <si>
    <t>247</t>
  </si>
  <si>
    <t>784161001</t>
  </si>
  <si>
    <t>Tmelení spar a rohů šířky do 3 mm akrylátovým tmelem v místnostech výšky do 3,80 m</t>
  </si>
  <si>
    <t>-281281196</t>
  </si>
  <si>
    <t>248</t>
  </si>
  <si>
    <t>784181121</t>
  </si>
  <si>
    <t>Penetrace podkladu jednonásobná hloubková v místnostech výšky do 3,80 m</t>
  </si>
  <si>
    <t>46,993+124,82</t>
  </si>
  <si>
    <t>249</t>
  </si>
  <si>
    <t>784211101</t>
  </si>
  <si>
    <t>Malby z malířských směsí otěruvzdorných za mokra dvojnásobné, bílé za mokra otěruvzdorné v místnostech výšky do 3,80 m</t>
  </si>
  <si>
    <t>HZS</t>
  </si>
  <si>
    <t>Hodinové zúčtovací sazby</t>
  </si>
  <si>
    <t>250</t>
  </si>
  <si>
    <t>HZS2221</t>
  </si>
  <si>
    <t>Hodinová zúčtovací sazba elektrikář</t>
  </si>
  <si>
    <t>hod</t>
  </si>
  <si>
    <t>512</t>
  </si>
  <si>
    <t>-472205842</t>
  </si>
  <si>
    <t>"demontáže stávajících rozvodů"</t>
  </si>
  <si>
    <t>251</t>
  </si>
  <si>
    <t>HZS2492</t>
  </si>
  <si>
    <t>Hodinová zúčtovací sazba pomocný dělník PSV - zednické výpomoci pro ZTI</t>
  </si>
  <si>
    <t>986693121</t>
  </si>
  <si>
    <t>VRN</t>
  </si>
  <si>
    <t>Vedlejší rozpočtové náklady</t>
  </si>
  <si>
    <t>VRN4</t>
  </si>
  <si>
    <t>Inženýrská činnost</t>
  </si>
  <si>
    <t>252</t>
  </si>
  <si>
    <t>045002000</t>
  </si>
  <si>
    <t>Kompletační a koordinační činnost</t>
  </si>
  <si>
    <t>1024</t>
  </si>
  <si>
    <t>-1804324549</t>
  </si>
  <si>
    <t>253</t>
  </si>
  <si>
    <t>049002000</t>
  </si>
  <si>
    <t>Ostatní inženýrská činnost - projednání s rozvodnou společností</t>
  </si>
  <si>
    <t>336755163</t>
  </si>
  <si>
    <t>Vanička sprchová akrylátová obdélníková 1200x800x150 mm</t>
  </si>
  <si>
    <t>D+M  Elektrický sporák  sklokeramický 230 V</t>
  </si>
  <si>
    <t>dvířka revizní jednokřídlá 600x400</t>
  </si>
  <si>
    <t>Montáž a dodání kuchyňských linek na míru dle investora, dl do. 2,5m</t>
  </si>
  <si>
    <t>Oprava BJ č.8, 29 a 30 na ul. Markova čp. 48 - 1 bytová jednotka</t>
  </si>
  <si>
    <t>Oprava bytu  2+KK - 1 bytová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</si>
</sst>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K6" sqref="K6:AO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5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20"/>
      <c r="BE5" s="223" t="s">
        <v>14</v>
      </c>
      <c r="BS5" s="17" t="s">
        <v>6</v>
      </c>
    </row>
    <row r="6" spans="1:74" s="1" customFormat="1" ht="36.950000000000003" customHeight="1">
      <c r="B6" s="20"/>
      <c r="D6" s="26" t="s">
        <v>15</v>
      </c>
      <c r="K6" s="227" t="s">
        <v>1198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20"/>
      <c r="BE6" s="224"/>
      <c r="BS6" s="17" t="s">
        <v>6</v>
      </c>
    </row>
    <row r="7" spans="1:74" s="1" customFormat="1" ht="12" customHeight="1">
      <c r="B7" s="20"/>
      <c r="D7" s="27" t="s">
        <v>16</v>
      </c>
      <c r="K7" s="25" t="s">
        <v>1</v>
      </c>
      <c r="AK7" s="27" t="s">
        <v>17</v>
      </c>
      <c r="AN7" s="25" t="s">
        <v>1</v>
      </c>
      <c r="AR7" s="20"/>
      <c r="BE7" s="224"/>
      <c r="BS7" s="17" t="s">
        <v>6</v>
      </c>
    </row>
    <row r="8" spans="1:74" s="1" customFormat="1" ht="12" customHeight="1">
      <c r="B8" s="20"/>
      <c r="D8" s="27" t="s">
        <v>18</v>
      </c>
      <c r="K8" s="25" t="s">
        <v>19</v>
      </c>
      <c r="AK8" s="27" t="s">
        <v>20</v>
      </c>
      <c r="AN8" s="28"/>
      <c r="AR8" s="20"/>
      <c r="BE8" s="224"/>
      <c r="BS8" s="17" t="s">
        <v>6</v>
      </c>
    </row>
    <row r="9" spans="1:74" s="1" customFormat="1" ht="14.45" customHeight="1">
      <c r="B9" s="20"/>
      <c r="AR9" s="20"/>
      <c r="BE9" s="224"/>
      <c r="BS9" s="17" t="s">
        <v>6</v>
      </c>
    </row>
    <row r="10" spans="1:74" s="1" customFormat="1" ht="12" customHeight="1">
      <c r="B10" s="20"/>
      <c r="D10" s="27" t="s">
        <v>21</v>
      </c>
      <c r="AK10" s="27" t="s">
        <v>22</v>
      </c>
      <c r="AN10" s="25" t="s">
        <v>1</v>
      </c>
      <c r="AR10" s="20"/>
      <c r="BE10" s="224"/>
      <c r="BS10" s="17" t="s">
        <v>6</v>
      </c>
    </row>
    <row r="11" spans="1:74" s="1" customFormat="1" ht="18.399999999999999" customHeight="1">
      <c r="B11" s="20"/>
      <c r="E11" s="25" t="s">
        <v>23</v>
      </c>
      <c r="AK11" s="27" t="s">
        <v>24</v>
      </c>
      <c r="AN11" s="25" t="s">
        <v>1</v>
      </c>
      <c r="AR11" s="20"/>
      <c r="BE11" s="224"/>
      <c r="BS11" s="17" t="s">
        <v>6</v>
      </c>
    </row>
    <row r="12" spans="1:74" s="1" customFormat="1" ht="6.95" customHeight="1">
      <c r="B12" s="20"/>
      <c r="AR12" s="20"/>
      <c r="BE12" s="224"/>
      <c r="BS12" s="17" t="s">
        <v>6</v>
      </c>
    </row>
    <row r="13" spans="1:74" s="1" customFormat="1" ht="12" customHeight="1">
      <c r="B13" s="20"/>
      <c r="D13" s="27" t="s">
        <v>25</v>
      </c>
      <c r="AK13" s="27" t="s">
        <v>22</v>
      </c>
      <c r="AN13" s="29" t="s">
        <v>26</v>
      </c>
      <c r="AR13" s="20"/>
      <c r="BE13" s="224"/>
      <c r="BS13" s="17" t="s">
        <v>6</v>
      </c>
    </row>
    <row r="14" spans="1:74" ht="12.75">
      <c r="B14" s="20"/>
      <c r="E14" s="228" t="s">
        <v>26</v>
      </c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7" t="s">
        <v>24</v>
      </c>
      <c r="AN14" s="29" t="s">
        <v>26</v>
      </c>
      <c r="AR14" s="20"/>
      <c r="BE14" s="224"/>
      <c r="BS14" s="17" t="s">
        <v>6</v>
      </c>
    </row>
    <row r="15" spans="1:74" s="1" customFormat="1" ht="6.95" customHeight="1">
      <c r="B15" s="20"/>
      <c r="AR15" s="20"/>
      <c r="BE15" s="224"/>
      <c r="BS15" s="17" t="s">
        <v>3</v>
      </c>
    </row>
    <row r="16" spans="1:74" s="1" customFormat="1" ht="12" customHeight="1">
      <c r="B16" s="20"/>
      <c r="D16" s="27" t="s">
        <v>27</v>
      </c>
      <c r="AK16" s="27" t="s">
        <v>22</v>
      </c>
      <c r="AN16" s="25" t="s">
        <v>1</v>
      </c>
      <c r="AR16" s="20"/>
      <c r="BE16" s="224"/>
      <c r="BS16" s="17" t="s">
        <v>3</v>
      </c>
    </row>
    <row r="17" spans="1:71" s="1" customFormat="1" ht="18.399999999999999" customHeight="1">
      <c r="B17" s="20"/>
      <c r="E17" s="25" t="s">
        <v>28</v>
      </c>
      <c r="AK17" s="27" t="s">
        <v>24</v>
      </c>
      <c r="AN17" s="25" t="s">
        <v>1</v>
      </c>
      <c r="AR17" s="20"/>
      <c r="BE17" s="224"/>
      <c r="BS17" s="17" t="s">
        <v>29</v>
      </c>
    </row>
    <row r="18" spans="1:71" s="1" customFormat="1" ht="6.95" customHeight="1">
      <c r="B18" s="20"/>
      <c r="AR18" s="20"/>
      <c r="BE18" s="224"/>
      <c r="BS18" s="17" t="s">
        <v>6</v>
      </c>
    </row>
    <row r="19" spans="1:71" s="1" customFormat="1" ht="12" customHeight="1">
      <c r="B19" s="20"/>
      <c r="D19" s="27" t="s">
        <v>30</v>
      </c>
      <c r="AK19" s="27" t="s">
        <v>22</v>
      </c>
      <c r="AN19" s="25" t="s">
        <v>1</v>
      </c>
      <c r="AR19" s="20"/>
      <c r="BE19" s="224"/>
      <c r="BS19" s="17" t="s">
        <v>6</v>
      </c>
    </row>
    <row r="20" spans="1:71" s="1" customFormat="1" ht="18.399999999999999" customHeight="1">
      <c r="B20" s="20"/>
      <c r="E20" s="25" t="s">
        <v>28</v>
      </c>
      <c r="AK20" s="27" t="s">
        <v>24</v>
      </c>
      <c r="AN20" s="25" t="s">
        <v>1</v>
      </c>
      <c r="AR20" s="20"/>
      <c r="BE20" s="224"/>
      <c r="BS20" s="17" t="s">
        <v>29</v>
      </c>
    </row>
    <row r="21" spans="1:71" s="1" customFormat="1" ht="6.95" customHeight="1">
      <c r="B21" s="20"/>
      <c r="AR21" s="20"/>
      <c r="BE21" s="224"/>
    </row>
    <row r="22" spans="1:71" s="1" customFormat="1" ht="12" customHeight="1">
      <c r="B22" s="20"/>
      <c r="D22" s="27" t="s">
        <v>31</v>
      </c>
      <c r="AR22" s="20"/>
      <c r="BE22" s="224"/>
    </row>
    <row r="23" spans="1:71" s="1" customFormat="1" ht="16.5" customHeight="1">
      <c r="B23" s="20"/>
      <c r="E23" s="230" t="s">
        <v>1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R23" s="20"/>
      <c r="BE23" s="224"/>
    </row>
    <row r="24" spans="1:71" s="1" customFormat="1" ht="6.95" customHeight="1">
      <c r="B24" s="20"/>
      <c r="AR24" s="20"/>
      <c r="BE24" s="22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4"/>
    </row>
    <row r="26" spans="1:71" s="2" customFormat="1" ht="25.9" customHeight="1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1">
        <f>ROUND(AG94,2)</f>
        <v>0</v>
      </c>
      <c r="AL26" s="232"/>
      <c r="AM26" s="232"/>
      <c r="AN26" s="232"/>
      <c r="AO26" s="232"/>
      <c r="AP26" s="32"/>
      <c r="AQ26" s="32"/>
      <c r="AR26" s="33"/>
      <c r="BE26" s="22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3" t="s">
        <v>33</v>
      </c>
      <c r="M28" s="233"/>
      <c r="N28" s="233"/>
      <c r="O28" s="233"/>
      <c r="P28" s="233"/>
      <c r="Q28" s="32"/>
      <c r="R28" s="32"/>
      <c r="S28" s="32"/>
      <c r="T28" s="32"/>
      <c r="U28" s="32"/>
      <c r="V28" s="32"/>
      <c r="W28" s="233" t="s">
        <v>34</v>
      </c>
      <c r="X28" s="233"/>
      <c r="Y28" s="233"/>
      <c r="Z28" s="233"/>
      <c r="AA28" s="233"/>
      <c r="AB28" s="233"/>
      <c r="AC28" s="233"/>
      <c r="AD28" s="233"/>
      <c r="AE28" s="233"/>
      <c r="AF28" s="32"/>
      <c r="AG28" s="32"/>
      <c r="AH28" s="32"/>
      <c r="AI28" s="32"/>
      <c r="AJ28" s="32"/>
      <c r="AK28" s="233" t="s">
        <v>35</v>
      </c>
      <c r="AL28" s="233"/>
      <c r="AM28" s="233"/>
      <c r="AN28" s="233"/>
      <c r="AO28" s="233"/>
      <c r="AP28" s="32"/>
      <c r="AQ28" s="32"/>
      <c r="AR28" s="33"/>
      <c r="BE28" s="224"/>
    </row>
    <row r="29" spans="1:71" s="3" customFormat="1" ht="14.45" customHeight="1">
      <c r="B29" s="37"/>
      <c r="D29" s="27" t="s">
        <v>36</v>
      </c>
      <c r="F29" s="27" t="s">
        <v>37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7"/>
      <c r="BE29" s="225"/>
    </row>
    <row r="30" spans="1:71" s="3" customFormat="1" ht="14.45" customHeight="1">
      <c r="B30" s="37"/>
      <c r="F30" s="27" t="s">
        <v>38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7"/>
      <c r="BE30" s="225"/>
    </row>
    <row r="31" spans="1:71" s="3" customFormat="1" ht="14.45" hidden="1" customHeight="1">
      <c r="B31" s="37"/>
      <c r="F31" s="27" t="s">
        <v>39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7"/>
      <c r="BE31" s="225"/>
    </row>
    <row r="32" spans="1:71" s="3" customFormat="1" ht="14.45" hidden="1" customHeight="1">
      <c r="B32" s="37"/>
      <c r="F32" s="27" t="s">
        <v>40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7"/>
      <c r="BE32" s="225"/>
    </row>
    <row r="33" spans="1:57" s="3" customFormat="1" ht="14.45" hidden="1" customHeight="1">
      <c r="B33" s="37"/>
      <c r="F33" s="27" t="s">
        <v>41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7"/>
      <c r="BE33" s="22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4"/>
    </row>
    <row r="35" spans="1:57" s="2" customFormat="1" ht="25.9" customHeight="1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14" t="s">
        <v>44</v>
      </c>
      <c r="Y35" s="215"/>
      <c r="Z35" s="215"/>
      <c r="AA35" s="215"/>
      <c r="AB35" s="215"/>
      <c r="AC35" s="40"/>
      <c r="AD35" s="40"/>
      <c r="AE35" s="40"/>
      <c r="AF35" s="40"/>
      <c r="AG35" s="40"/>
      <c r="AH35" s="40"/>
      <c r="AI35" s="40"/>
      <c r="AJ35" s="40"/>
      <c r="AK35" s="216">
        <f>SUM(AK26:AK33)</f>
        <v>0</v>
      </c>
      <c r="AL35" s="215"/>
      <c r="AM35" s="215"/>
      <c r="AN35" s="215"/>
      <c r="AO35" s="217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>
        <f>K5</f>
        <v>0</v>
      </c>
      <c r="AR84" s="51"/>
    </row>
    <row r="85" spans="1:91" s="5" customFormat="1" ht="36.950000000000003" customHeight="1">
      <c r="B85" s="52"/>
      <c r="C85" s="53" t="s">
        <v>15</v>
      </c>
      <c r="L85" s="202" t="str">
        <f>K6</f>
        <v>Oprava BJ č.8, 29 a 30 na ul. Markova čp. 48 - 1 bytová jednotka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18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Karviná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20</v>
      </c>
      <c r="AJ87" s="32"/>
      <c r="AK87" s="32"/>
      <c r="AL87" s="32"/>
      <c r="AM87" s="204" t="str">
        <f>IF(AN8= "","",AN8)</f>
        <v/>
      </c>
      <c r="AN87" s="204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21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Statutární město Karviná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27</v>
      </c>
      <c r="AJ89" s="32"/>
      <c r="AK89" s="32"/>
      <c r="AL89" s="32"/>
      <c r="AM89" s="205" t="str">
        <f>IF(E17="","",E17)</f>
        <v xml:space="preserve"> </v>
      </c>
      <c r="AN89" s="206"/>
      <c r="AO89" s="206"/>
      <c r="AP89" s="206"/>
      <c r="AQ89" s="32"/>
      <c r="AR89" s="33"/>
      <c r="AS89" s="207" t="s">
        <v>52</v>
      </c>
      <c r="AT89" s="20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25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05" t="str">
        <f>IF(E20="","",E20)</f>
        <v xml:space="preserve"> </v>
      </c>
      <c r="AN90" s="206"/>
      <c r="AO90" s="206"/>
      <c r="AP90" s="206"/>
      <c r="AQ90" s="32"/>
      <c r="AR90" s="33"/>
      <c r="AS90" s="209"/>
      <c r="AT90" s="21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09"/>
      <c r="AT91" s="21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197" t="s">
        <v>53</v>
      </c>
      <c r="D92" s="198"/>
      <c r="E92" s="198"/>
      <c r="F92" s="198"/>
      <c r="G92" s="198"/>
      <c r="H92" s="60"/>
      <c r="I92" s="199" t="s">
        <v>54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0" t="s">
        <v>55</v>
      </c>
      <c r="AH92" s="198"/>
      <c r="AI92" s="198"/>
      <c r="AJ92" s="198"/>
      <c r="AK92" s="198"/>
      <c r="AL92" s="198"/>
      <c r="AM92" s="198"/>
      <c r="AN92" s="199" t="s">
        <v>56</v>
      </c>
      <c r="AO92" s="198"/>
      <c r="AP92" s="201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1">
        <f>ROUND(AG95,2)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>
      <c r="A95" s="79" t="s">
        <v>76</v>
      </c>
      <c r="B95" s="80"/>
      <c r="C95" s="81"/>
      <c r="D95" s="220" t="s">
        <v>77</v>
      </c>
      <c r="E95" s="220"/>
      <c r="F95" s="220"/>
      <c r="G95" s="220"/>
      <c r="H95" s="220"/>
      <c r="I95" s="82"/>
      <c r="J95" s="220" t="s">
        <v>78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'001 - Rekonstrukce bytu  ...'!J30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79</v>
      </c>
      <c r="AR95" s="80"/>
      <c r="AS95" s="84">
        <v>0</v>
      </c>
      <c r="AT95" s="85">
        <f>ROUND(SUM(AV95:AW95),2)</f>
        <v>0</v>
      </c>
      <c r="AU95" s="86">
        <f>'001 - Rekonstrukce bytu  ...'!P139</f>
        <v>0</v>
      </c>
      <c r="AV95" s="85">
        <f>'001 - Rekonstrukce bytu  ...'!J33</f>
        <v>0</v>
      </c>
      <c r="AW95" s="85">
        <f>'001 - Rekonstrukce bytu  ...'!J34</f>
        <v>0</v>
      </c>
      <c r="AX95" s="85">
        <f>'001 - Rekonstrukce bytu  ...'!J35</f>
        <v>0</v>
      </c>
      <c r="AY95" s="85">
        <f>'001 - Rekonstrukce bytu  ...'!J36</f>
        <v>0</v>
      </c>
      <c r="AZ95" s="85">
        <f>'001 - Rekonstrukce bytu  ...'!F33</f>
        <v>0</v>
      </c>
      <c r="BA95" s="85">
        <f>'001 - Rekonstrukce bytu  ...'!F34</f>
        <v>0</v>
      </c>
      <c r="BB95" s="85">
        <f>'001 - Rekonstrukce bytu  ...'!F35</f>
        <v>0</v>
      </c>
      <c r="BC95" s="85">
        <f>'001 - Rekonstrukce bytu  ...'!F36</f>
        <v>0</v>
      </c>
      <c r="BD95" s="87">
        <f>'001 - Rekonstrukce bytu  ...'!F37</f>
        <v>0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80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1 - Rekonstrukce bytu 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5"/>
  <sheetViews>
    <sheetView showGridLines="0" tabSelected="1" topLeftCell="B1" workbookViewId="0">
      <selection activeCell="AA367" sqref="AA367:AA36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5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pans="1:46" s="1" customFormat="1" ht="24.95" customHeight="1">
      <c r="B4" s="20"/>
      <c r="D4" s="21" t="s">
        <v>82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15</v>
      </c>
      <c r="L6" s="20"/>
    </row>
    <row r="7" spans="1:46" s="1" customFormat="1" ht="16.5" customHeight="1">
      <c r="B7" s="20"/>
      <c r="E7" s="235" t="str">
        <f>'Rekapitulace stavby'!K6</f>
        <v>Oprava BJ č.8, 29 a 30 na ul. Markova čp. 48 - 1 bytová jednotka</v>
      </c>
      <c r="F7" s="236"/>
      <c r="G7" s="236"/>
      <c r="H7" s="236"/>
      <c r="L7" s="20"/>
    </row>
    <row r="8" spans="1:46" s="2" customFormat="1" ht="12" customHeight="1">
      <c r="A8" s="32"/>
      <c r="B8" s="33"/>
      <c r="C8" s="32"/>
      <c r="D8" s="27" t="s">
        <v>83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2" t="s">
        <v>1199</v>
      </c>
      <c r="F9" s="234"/>
      <c r="G9" s="234"/>
      <c r="H9" s="23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16</v>
      </c>
      <c r="E11" s="32"/>
      <c r="F11" s="25" t="s">
        <v>1</v>
      </c>
      <c r="G11" s="32"/>
      <c r="H11" s="32"/>
      <c r="I11" s="27" t="s">
        <v>17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18</v>
      </c>
      <c r="E12" s="32"/>
      <c r="F12" s="25" t="s">
        <v>19</v>
      </c>
      <c r="G12" s="32"/>
      <c r="H12" s="32"/>
      <c r="I12" s="27" t="s">
        <v>20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21</v>
      </c>
      <c r="E14" s="32"/>
      <c r="F14" s="32"/>
      <c r="G14" s="32"/>
      <c r="H14" s="32"/>
      <c r="I14" s="27" t="s">
        <v>22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23</v>
      </c>
      <c r="F15" s="32"/>
      <c r="G15" s="32"/>
      <c r="H15" s="32"/>
      <c r="I15" s="27" t="s">
        <v>24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25</v>
      </c>
      <c r="E17" s="32"/>
      <c r="F17" s="32"/>
      <c r="G17" s="32"/>
      <c r="H17" s="32"/>
      <c r="I17" s="27" t="s">
        <v>22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7" t="str">
        <f>'Rekapitulace stavby'!E14</f>
        <v>Vyplň údaj</v>
      </c>
      <c r="F18" s="226"/>
      <c r="G18" s="226"/>
      <c r="H18" s="226"/>
      <c r="I18" s="27" t="s">
        <v>24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27</v>
      </c>
      <c r="E20" s="32"/>
      <c r="F20" s="32"/>
      <c r="G20" s="32"/>
      <c r="H20" s="32"/>
      <c r="I20" s="27" t="s">
        <v>22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24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22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24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30" t="s">
        <v>1</v>
      </c>
      <c r="F27" s="230"/>
      <c r="G27" s="230"/>
      <c r="H27" s="230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32</v>
      </c>
      <c r="E30" s="32"/>
      <c r="F30" s="32"/>
      <c r="G30" s="32"/>
      <c r="H30" s="32"/>
      <c r="I30" s="32"/>
      <c r="J30" s="71">
        <f>ROUND(J139,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36</v>
      </c>
      <c r="E33" s="27" t="s">
        <v>37</v>
      </c>
      <c r="F33" s="95">
        <f>ROUND((SUM(BE139:BE504)),  2)</f>
        <v>0</v>
      </c>
      <c r="G33" s="32"/>
      <c r="H33" s="32"/>
      <c r="I33" s="96">
        <v>0.21</v>
      </c>
      <c r="J33" s="95">
        <f>ROUND(((SUM(BE139:BE504))*I33),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38</v>
      </c>
      <c r="F34" s="95">
        <f>ROUND((SUM(BF139:BF504)),  2)</f>
        <v>0</v>
      </c>
      <c r="G34" s="32"/>
      <c r="H34" s="32"/>
      <c r="I34" s="96">
        <v>0.15</v>
      </c>
      <c r="J34" s="95">
        <f>ROUND(((SUM(BF139:BF504))*I34),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39</v>
      </c>
      <c r="F35" s="95">
        <f>ROUND((SUM(BG139:BG504)),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40</v>
      </c>
      <c r="F36" s="95">
        <f>ROUND((SUM(BH139:BH504)), 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41</v>
      </c>
      <c r="F37" s="95">
        <f>ROUND((SUM(BI139:BI504)),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42</v>
      </c>
      <c r="E39" s="60"/>
      <c r="F39" s="60"/>
      <c r="G39" s="99" t="s">
        <v>43</v>
      </c>
      <c r="H39" s="100" t="s">
        <v>44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47</v>
      </c>
      <c r="E61" s="35"/>
      <c r="F61" s="103" t="s">
        <v>48</v>
      </c>
      <c r="G61" s="45" t="s">
        <v>47</v>
      </c>
      <c r="H61" s="35"/>
      <c r="I61" s="35"/>
      <c r="J61" s="104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47</v>
      </c>
      <c r="E76" s="35"/>
      <c r="F76" s="103" t="s">
        <v>48</v>
      </c>
      <c r="G76" s="45" t="s">
        <v>47</v>
      </c>
      <c r="H76" s="35"/>
      <c r="I76" s="35"/>
      <c r="J76" s="104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15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5" t="str">
        <f>E7</f>
        <v>Oprava BJ č.8, 29 a 30 na ul. Markova čp. 48 - 1 bytová jednotka</v>
      </c>
      <c r="F85" s="236"/>
      <c r="G85" s="236"/>
      <c r="H85" s="236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83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2" t="str">
        <f>E9</f>
        <v>Oprava bytu  2+KK - 1 bytová jednotka</v>
      </c>
      <c r="F87" s="234"/>
      <c r="G87" s="234"/>
      <c r="H87" s="23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18</v>
      </c>
      <c r="D89" s="32"/>
      <c r="E89" s="32"/>
      <c r="F89" s="25" t="str">
        <f>F12</f>
        <v>Karviná</v>
      </c>
      <c r="G89" s="32"/>
      <c r="H89" s="32"/>
      <c r="I89" s="27" t="s">
        <v>20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21</v>
      </c>
      <c r="D91" s="32"/>
      <c r="E91" s="32"/>
      <c r="F91" s="25" t="str">
        <f>E15</f>
        <v xml:space="preserve">Statutární město Karviná </v>
      </c>
      <c r="G91" s="32"/>
      <c r="H91" s="32"/>
      <c r="I91" s="27" t="s">
        <v>27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25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85</v>
      </c>
      <c r="D94" s="97"/>
      <c r="E94" s="97"/>
      <c r="F94" s="97"/>
      <c r="G94" s="97"/>
      <c r="H94" s="97"/>
      <c r="I94" s="97"/>
      <c r="J94" s="106" t="s">
        <v>86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87</v>
      </c>
      <c r="D96" s="32"/>
      <c r="E96" s="32"/>
      <c r="F96" s="32"/>
      <c r="G96" s="32"/>
      <c r="H96" s="32"/>
      <c r="I96" s="32"/>
      <c r="J96" s="71">
        <f>J139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88</v>
      </c>
    </row>
    <row r="97" spans="2:12" s="9" customFormat="1" ht="24.95" customHeight="1">
      <c r="B97" s="108"/>
      <c r="D97" s="109" t="s">
        <v>89</v>
      </c>
      <c r="E97" s="110"/>
      <c r="F97" s="110"/>
      <c r="G97" s="110"/>
      <c r="H97" s="110"/>
      <c r="I97" s="110"/>
      <c r="J97" s="111">
        <f>J140</f>
        <v>0</v>
      </c>
      <c r="L97" s="108"/>
    </row>
    <row r="98" spans="2:12" s="10" customFormat="1" ht="19.899999999999999" customHeight="1">
      <c r="B98" s="112"/>
      <c r="D98" s="113" t="s">
        <v>90</v>
      </c>
      <c r="E98" s="114"/>
      <c r="F98" s="114"/>
      <c r="G98" s="114"/>
      <c r="H98" s="114"/>
      <c r="I98" s="114"/>
      <c r="J98" s="115">
        <f>J141</f>
        <v>0</v>
      </c>
      <c r="L98" s="112"/>
    </row>
    <row r="99" spans="2:12" s="10" customFormat="1" ht="19.899999999999999" customHeight="1">
      <c r="B99" s="112"/>
      <c r="D99" s="113" t="s">
        <v>91</v>
      </c>
      <c r="E99" s="114"/>
      <c r="F99" s="114"/>
      <c r="G99" s="114"/>
      <c r="H99" s="114"/>
      <c r="I99" s="114"/>
      <c r="J99" s="115">
        <f>J157</f>
        <v>0</v>
      </c>
      <c r="L99" s="112"/>
    </row>
    <row r="100" spans="2:12" s="10" customFormat="1" ht="19.899999999999999" customHeight="1">
      <c r="B100" s="112"/>
      <c r="D100" s="113" t="s">
        <v>92</v>
      </c>
      <c r="E100" s="114"/>
      <c r="F100" s="114"/>
      <c r="G100" s="114"/>
      <c r="H100" s="114"/>
      <c r="I100" s="114"/>
      <c r="J100" s="115">
        <f>J198</f>
        <v>0</v>
      </c>
      <c r="L100" s="112"/>
    </row>
    <row r="101" spans="2:12" s="10" customFormat="1" ht="19.899999999999999" customHeight="1">
      <c r="B101" s="112"/>
      <c r="D101" s="113" t="s">
        <v>93</v>
      </c>
      <c r="E101" s="114"/>
      <c r="F101" s="114"/>
      <c r="G101" s="114"/>
      <c r="H101" s="114"/>
      <c r="I101" s="114"/>
      <c r="J101" s="115">
        <f>J218</f>
        <v>0</v>
      </c>
      <c r="L101" s="112"/>
    </row>
    <row r="102" spans="2:12" s="10" customFormat="1" ht="19.899999999999999" customHeight="1">
      <c r="B102" s="112"/>
      <c r="D102" s="113" t="s">
        <v>94</v>
      </c>
      <c r="E102" s="114"/>
      <c r="F102" s="114"/>
      <c r="G102" s="114"/>
      <c r="H102" s="114"/>
      <c r="I102" s="114"/>
      <c r="J102" s="115">
        <f>J226</f>
        <v>0</v>
      </c>
      <c r="L102" s="112"/>
    </row>
    <row r="103" spans="2:12" s="9" customFormat="1" ht="24.95" customHeight="1">
      <c r="B103" s="108"/>
      <c r="D103" s="109" t="s">
        <v>95</v>
      </c>
      <c r="E103" s="110"/>
      <c r="F103" s="110"/>
      <c r="G103" s="110"/>
      <c r="H103" s="110"/>
      <c r="I103" s="110"/>
      <c r="J103" s="111">
        <f>J229</f>
        <v>0</v>
      </c>
      <c r="L103" s="108"/>
    </row>
    <row r="104" spans="2:12" s="10" customFormat="1" ht="19.899999999999999" customHeight="1">
      <c r="B104" s="112"/>
      <c r="D104" s="113" t="s">
        <v>96</v>
      </c>
      <c r="E104" s="114"/>
      <c r="F104" s="114"/>
      <c r="G104" s="114"/>
      <c r="H104" s="114"/>
      <c r="I104" s="114"/>
      <c r="J104" s="115">
        <f>J230</f>
        <v>0</v>
      </c>
      <c r="L104" s="112"/>
    </row>
    <row r="105" spans="2:12" s="10" customFormat="1" ht="19.899999999999999" customHeight="1">
      <c r="B105" s="112"/>
      <c r="D105" s="113" t="s">
        <v>97</v>
      </c>
      <c r="E105" s="114"/>
      <c r="F105" s="114"/>
      <c r="G105" s="114"/>
      <c r="H105" s="114"/>
      <c r="I105" s="114"/>
      <c r="J105" s="115">
        <f>J244</f>
        <v>0</v>
      </c>
      <c r="L105" s="112"/>
    </row>
    <row r="106" spans="2:12" s="10" customFormat="1" ht="19.899999999999999" customHeight="1">
      <c r="B106" s="112"/>
      <c r="D106" s="113" t="s">
        <v>98</v>
      </c>
      <c r="E106" s="114"/>
      <c r="F106" s="114"/>
      <c r="G106" s="114"/>
      <c r="H106" s="114"/>
      <c r="I106" s="114"/>
      <c r="J106" s="115">
        <f>J258</f>
        <v>0</v>
      </c>
      <c r="L106" s="112"/>
    </row>
    <row r="107" spans="2:12" s="10" customFormat="1" ht="19.899999999999999" customHeight="1">
      <c r="B107" s="112"/>
      <c r="D107" s="113" t="s">
        <v>99</v>
      </c>
      <c r="E107" s="114"/>
      <c r="F107" s="114"/>
      <c r="G107" s="114"/>
      <c r="H107" s="114"/>
      <c r="I107" s="114"/>
      <c r="J107" s="115">
        <f>J283</f>
        <v>0</v>
      </c>
      <c r="L107" s="112"/>
    </row>
    <row r="108" spans="2:12" s="10" customFormat="1" ht="19.899999999999999" customHeight="1">
      <c r="B108" s="112"/>
      <c r="D108" s="113" t="s">
        <v>100</v>
      </c>
      <c r="E108" s="114"/>
      <c r="F108" s="114"/>
      <c r="G108" s="114"/>
      <c r="H108" s="114"/>
      <c r="I108" s="114"/>
      <c r="J108" s="115">
        <f>J355</f>
        <v>0</v>
      </c>
      <c r="L108" s="112"/>
    </row>
    <row r="109" spans="2:12" s="10" customFormat="1" ht="19.899999999999999" customHeight="1">
      <c r="B109" s="112"/>
      <c r="D109" s="113" t="s">
        <v>101</v>
      </c>
      <c r="E109" s="114"/>
      <c r="F109" s="114"/>
      <c r="G109" s="114"/>
      <c r="H109" s="114"/>
      <c r="I109" s="114"/>
      <c r="J109" s="115">
        <f>J361</f>
        <v>0</v>
      </c>
      <c r="L109" s="112"/>
    </row>
    <row r="110" spans="2:12" s="10" customFormat="1" ht="19.899999999999999" customHeight="1">
      <c r="B110" s="112"/>
      <c r="D110" s="113" t="s">
        <v>102</v>
      </c>
      <c r="E110" s="114"/>
      <c r="F110" s="114"/>
      <c r="G110" s="114"/>
      <c r="H110" s="114"/>
      <c r="I110" s="114"/>
      <c r="J110" s="115">
        <f>J369</f>
        <v>0</v>
      </c>
      <c r="L110" s="112"/>
    </row>
    <row r="111" spans="2:12" s="10" customFormat="1" ht="19.899999999999999" customHeight="1">
      <c r="B111" s="112"/>
      <c r="D111" s="113" t="s">
        <v>103</v>
      </c>
      <c r="E111" s="114"/>
      <c r="F111" s="114"/>
      <c r="G111" s="114"/>
      <c r="H111" s="114"/>
      <c r="I111" s="114"/>
      <c r="J111" s="115">
        <f>J395</f>
        <v>0</v>
      </c>
      <c r="L111" s="112"/>
    </row>
    <row r="112" spans="2:12" s="10" customFormat="1" ht="19.899999999999999" customHeight="1">
      <c r="B112" s="112"/>
      <c r="D112" s="113" t="s">
        <v>104</v>
      </c>
      <c r="E112" s="114"/>
      <c r="F112" s="114"/>
      <c r="G112" s="114"/>
      <c r="H112" s="114"/>
      <c r="I112" s="114"/>
      <c r="J112" s="115">
        <f>J415</f>
        <v>0</v>
      </c>
      <c r="L112" s="112"/>
    </row>
    <row r="113" spans="1:31" s="10" customFormat="1" ht="19.899999999999999" customHeight="1">
      <c r="B113" s="112"/>
      <c r="D113" s="113" t="s">
        <v>105</v>
      </c>
      <c r="E113" s="114"/>
      <c r="F113" s="114"/>
      <c r="G113" s="114"/>
      <c r="H113" s="114"/>
      <c r="I113" s="114"/>
      <c r="J113" s="115">
        <f>J418</f>
        <v>0</v>
      </c>
      <c r="L113" s="112"/>
    </row>
    <row r="114" spans="1:31" s="10" customFormat="1" ht="19.899999999999999" customHeight="1">
      <c r="B114" s="112"/>
      <c r="D114" s="113" t="s">
        <v>106</v>
      </c>
      <c r="E114" s="114"/>
      <c r="F114" s="114"/>
      <c r="G114" s="114"/>
      <c r="H114" s="114"/>
      <c r="I114" s="114"/>
      <c r="J114" s="115">
        <f>J445</f>
        <v>0</v>
      </c>
      <c r="L114" s="112"/>
    </row>
    <row r="115" spans="1:31" s="10" customFormat="1" ht="19.899999999999999" customHeight="1">
      <c r="B115" s="112"/>
      <c r="D115" s="113" t="s">
        <v>107</v>
      </c>
      <c r="E115" s="114"/>
      <c r="F115" s="114"/>
      <c r="G115" s="114"/>
      <c r="H115" s="114"/>
      <c r="I115" s="114"/>
      <c r="J115" s="115">
        <f>J463</f>
        <v>0</v>
      </c>
      <c r="L115" s="112"/>
    </row>
    <row r="116" spans="1:31" s="10" customFormat="1" ht="19.899999999999999" customHeight="1">
      <c r="B116" s="112"/>
      <c r="D116" s="113" t="s">
        <v>108</v>
      </c>
      <c r="E116" s="114"/>
      <c r="F116" s="114"/>
      <c r="G116" s="114"/>
      <c r="H116" s="114"/>
      <c r="I116" s="114"/>
      <c r="J116" s="115">
        <f>J483</f>
        <v>0</v>
      </c>
      <c r="L116" s="112"/>
    </row>
    <row r="117" spans="1:31" s="9" customFormat="1" ht="24.95" customHeight="1">
      <c r="B117" s="108"/>
      <c r="D117" s="109" t="s">
        <v>109</v>
      </c>
      <c r="E117" s="110"/>
      <c r="F117" s="110"/>
      <c r="G117" s="110"/>
      <c r="H117" s="110"/>
      <c r="I117" s="110"/>
      <c r="J117" s="111">
        <f>J496</f>
        <v>0</v>
      </c>
      <c r="L117" s="108"/>
    </row>
    <row r="118" spans="1:31" s="9" customFormat="1" ht="24.95" customHeight="1">
      <c r="B118" s="108"/>
      <c r="D118" s="109" t="s">
        <v>110</v>
      </c>
      <c r="E118" s="110"/>
      <c r="F118" s="110"/>
      <c r="G118" s="110"/>
      <c r="H118" s="110"/>
      <c r="I118" s="110"/>
      <c r="J118" s="111">
        <f>J501</f>
        <v>0</v>
      </c>
      <c r="L118" s="108"/>
    </row>
    <row r="119" spans="1:31" s="10" customFormat="1" ht="19.899999999999999" customHeight="1">
      <c r="B119" s="112"/>
      <c r="D119" s="113" t="s">
        <v>111</v>
      </c>
      <c r="E119" s="114"/>
      <c r="F119" s="114"/>
      <c r="G119" s="114"/>
      <c r="H119" s="114"/>
      <c r="I119" s="114"/>
      <c r="J119" s="115">
        <f>J502</f>
        <v>0</v>
      </c>
      <c r="L119" s="112"/>
    </row>
    <row r="120" spans="1:31" s="2" customFormat="1" ht="21.7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6.95" customHeight="1">
      <c r="A121" s="32"/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pans="1:31" s="2" customFormat="1" ht="6.95" customHeight="1">
      <c r="A125" s="32"/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24.95" customHeight="1">
      <c r="A126" s="32"/>
      <c r="B126" s="33"/>
      <c r="C126" s="21" t="s">
        <v>112</v>
      </c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7" t="s">
        <v>15</v>
      </c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6.5" customHeight="1">
      <c r="A129" s="32"/>
      <c r="B129" s="33"/>
      <c r="C129" s="32"/>
      <c r="D129" s="32"/>
      <c r="E129" s="235" t="str">
        <f>E7</f>
        <v>Oprava BJ č.8, 29 a 30 na ul. Markova čp. 48 - 1 bytová jednotka</v>
      </c>
      <c r="F129" s="236"/>
      <c r="G129" s="236"/>
      <c r="H129" s="236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2" customHeight="1">
      <c r="A130" s="32"/>
      <c r="B130" s="33"/>
      <c r="C130" s="27" t="s">
        <v>83</v>
      </c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6.5" customHeight="1">
      <c r="A131" s="32"/>
      <c r="B131" s="33"/>
      <c r="C131" s="32"/>
      <c r="D131" s="32"/>
      <c r="E131" s="202" t="str">
        <f>E9</f>
        <v>Oprava bytu  2+KK - 1 bytová jednotka</v>
      </c>
      <c r="F131" s="234"/>
      <c r="G131" s="234"/>
      <c r="H131" s="234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2" customHeight="1">
      <c r="A133" s="32"/>
      <c r="B133" s="33"/>
      <c r="C133" s="27" t="s">
        <v>18</v>
      </c>
      <c r="D133" s="32"/>
      <c r="E133" s="32"/>
      <c r="F133" s="25" t="str">
        <f>F12</f>
        <v>Karviná</v>
      </c>
      <c r="G133" s="32"/>
      <c r="H133" s="32"/>
      <c r="I133" s="27" t="s">
        <v>20</v>
      </c>
      <c r="J133" s="55" t="str">
        <f>IF(J12="","",J12)</f>
        <v/>
      </c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6.95" customHeight="1">
      <c r="A134" s="32"/>
      <c r="B134" s="33"/>
      <c r="C134" s="32"/>
      <c r="D134" s="32"/>
      <c r="E134" s="32"/>
      <c r="F134" s="32"/>
      <c r="G134" s="32"/>
      <c r="H134" s="32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21</v>
      </c>
      <c r="D135" s="32"/>
      <c r="E135" s="32"/>
      <c r="F135" s="25" t="str">
        <f>E15</f>
        <v xml:space="preserve">Statutární město Karviná </v>
      </c>
      <c r="G135" s="32"/>
      <c r="H135" s="32"/>
      <c r="I135" s="27" t="s">
        <v>27</v>
      </c>
      <c r="J135" s="30" t="str">
        <f>E21</f>
        <v xml:space="preserve"> 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5.2" customHeight="1">
      <c r="A136" s="32"/>
      <c r="B136" s="33"/>
      <c r="C136" s="27" t="s">
        <v>25</v>
      </c>
      <c r="D136" s="32"/>
      <c r="E136" s="32"/>
      <c r="F136" s="25" t="str">
        <f>IF(E18="","",E18)</f>
        <v>Vyplň údaj</v>
      </c>
      <c r="G136" s="32"/>
      <c r="H136" s="32"/>
      <c r="I136" s="27" t="s">
        <v>30</v>
      </c>
      <c r="J136" s="30" t="str">
        <f>E24</f>
        <v xml:space="preserve"> 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2" customFormat="1" ht="10.3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5" s="11" customFormat="1" ht="29.25" customHeight="1">
      <c r="A138" s="116"/>
      <c r="B138" s="117"/>
      <c r="C138" s="118" t="s">
        <v>113</v>
      </c>
      <c r="D138" s="119" t="s">
        <v>57</v>
      </c>
      <c r="E138" s="119" t="s">
        <v>53</v>
      </c>
      <c r="F138" s="119" t="s">
        <v>54</v>
      </c>
      <c r="G138" s="119" t="s">
        <v>114</v>
      </c>
      <c r="H138" s="119" t="s">
        <v>115</v>
      </c>
      <c r="I138" s="119" t="s">
        <v>116</v>
      </c>
      <c r="J138" s="120" t="s">
        <v>86</v>
      </c>
      <c r="K138" s="121" t="s">
        <v>117</v>
      </c>
      <c r="L138" s="122"/>
      <c r="M138" s="62" t="s">
        <v>1</v>
      </c>
      <c r="N138" s="63" t="s">
        <v>36</v>
      </c>
      <c r="O138" s="63" t="s">
        <v>118</v>
      </c>
      <c r="P138" s="63" t="s">
        <v>119</v>
      </c>
      <c r="Q138" s="63" t="s">
        <v>120</v>
      </c>
      <c r="R138" s="63" t="s">
        <v>121</v>
      </c>
      <c r="S138" s="63" t="s">
        <v>122</v>
      </c>
      <c r="T138" s="64" t="s">
        <v>123</v>
      </c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</row>
    <row r="139" spans="1:65" s="2" customFormat="1" ht="22.9" customHeight="1">
      <c r="A139" s="32"/>
      <c r="B139" s="33"/>
      <c r="C139" s="69" t="s">
        <v>124</v>
      </c>
      <c r="D139" s="32"/>
      <c r="E139" s="32"/>
      <c r="F139" s="32"/>
      <c r="G139" s="32"/>
      <c r="H139" s="32"/>
      <c r="I139" s="32"/>
      <c r="J139" s="123">
        <f>BK139</f>
        <v>0</v>
      </c>
      <c r="K139" s="32"/>
      <c r="L139" s="33"/>
      <c r="M139" s="65"/>
      <c r="N139" s="56"/>
      <c r="O139" s="66"/>
      <c r="P139" s="124">
        <f>P140+P229+P496+P501</f>
        <v>0</v>
      </c>
      <c r="Q139" s="66"/>
      <c r="R139" s="124">
        <f>R140+R229+R496+R501</f>
        <v>8.1898736000000003</v>
      </c>
      <c r="S139" s="66"/>
      <c r="T139" s="125">
        <f>T140+T229+T496+T501</f>
        <v>6.9157132299999997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71</v>
      </c>
      <c r="AU139" s="17" t="s">
        <v>88</v>
      </c>
      <c r="BK139" s="126">
        <f>BK140+BK229+BK496+BK501</f>
        <v>0</v>
      </c>
    </row>
    <row r="140" spans="1:65" s="12" customFormat="1" ht="25.9" customHeight="1">
      <c r="B140" s="127"/>
      <c r="D140" s="128" t="s">
        <v>71</v>
      </c>
      <c r="E140" s="129" t="s">
        <v>125</v>
      </c>
      <c r="F140" s="129" t="s">
        <v>126</v>
      </c>
      <c r="I140" s="130"/>
      <c r="J140" s="131">
        <f>BK140</f>
        <v>0</v>
      </c>
      <c r="L140" s="127"/>
      <c r="M140" s="132"/>
      <c r="N140" s="133"/>
      <c r="O140" s="133"/>
      <c r="P140" s="134">
        <f>P141+P157+P198+P218+P226</f>
        <v>0</v>
      </c>
      <c r="Q140" s="133"/>
      <c r="R140" s="134">
        <f>R141+R157+R198+R218+R226</f>
        <v>6.8967650000000003</v>
      </c>
      <c r="S140" s="133"/>
      <c r="T140" s="135">
        <f>T141+T157+T198+T218+T226</f>
        <v>6.071904</v>
      </c>
      <c r="AR140" s="128" t="s">
        <v>80</v>
      </c>
      <c r="AT140" s="136" t="s">
        <v>71</v>
      </c>
      <c r="AU140" s="136" t="s">
        <v>72</v>
      </c>
      <c r="AY140" s="128" t="s">
        <v>127</v>
      </c>
      <c r="BK140" s="137">
        <f>BK141+BK157+BK198+BK218+BK226</f>
        <v>0</v>
      </c>
    </row>
    <row r="141" spans="1:65" s="12" customFormat="1" ht="22.9" customHeight="1">
      <c r="B141" s="127"/>
      <c r="D141" s="128" t="s">
        <v>71</v>
      </c>
      <c r="E141" s="138" t="s">
        <v>128</v>
      </c>
      <c r="F141" s="138" t="s">
        <v>129</v>
      </c>
      <c r="I141" s="130"/>
      <c r="J141" s="139">
        <f>BK141</f>
        <v>0</v>
      </c>
      <c r="L141" s="127"/>
      <c r="M141" s="132"/>
      <c r="N141" s="133"/>
      <c r="O141" s="133"/>
      <c r="P141" s="134">
        <f>SUM(P142:P156)</f>
        <v>0</v>
      </c>
      <c r="Q141" s="133"/>
      <c r="R141" s="134">
        <f>SUM(R142:R156)</f>
        <v>1.1661202800000001</v>
      </c>
      <c r="S141" s="133"/>
      <c r="T141" s="135">
        <f>SUM(T142:T156)</f>
        <v>0</v>
      </c>
      <c r="AR141" s="128" t="s">
        <v>80</v>
      </c>
      <c r="AT141" s="136" t="s">
        <v>71</v>
      </c>
      <c r="AU141" s="136" t="s">
        <v>80</v>
      </c>
      <c r="AY141" s="128" t="s">
        <v>127</v>
      </c>
      <c r="BK141" s="137">
        <f>SUM(BK142:BK156)</f>
        <v>0</v>
      </c>
    </row>
    <row r="142" spans="1:65" s="2" customFormat="1" ht="33" customHeight="1">
      <c r="A142" s="32"/>
      <c r="B142" s="140"/>
      <c r="C142" s="141" t="s">
        <v>80</v>
      </c>
      <c r="D142" s="141" t="s">
        <v>130</v>
      </c>
      <c r="E142" s="142" t="s">
        <v>131</v>
      </c>
      <c r="F142" s="143" t="s">
        <v>132</v>
      </c>
      <c r="G142" s="144" t="s">
        <v>133</v>
      </c>
      <c r="H142" s="145">
        <v>1</v>
      </c>
      <c r="I142" s="146"/>
      <c r="J142" s="147">
        <f>ROUND(I142*H142,2)</f>
        <v>0</v>
      </c>
      <c r="K142" s="148"/>
      <c r="L142" s="33"/>
      <c r="M142" s="149" t="s">
        <v>1</v>
      </c>
      <c r="N142" s="150" t="s">
        <v>38</v>
      </c>
      <c r="O142" s="58"/>
      <c r="P142" s="151">
        <f>O142*H142</f>
        <v>0</v>
      </c>
      <c r="Q142" s="151">
        <v>2.6280000000000001E-2</v>
      </c>
      <c r="R142" s="151">
        <f>Q142*H142</f>
        <v>2.6280000000000001E-2</v>
      </c>
      <c r="S142" s="151">
        <v>0</v>
      </c>
      <c r="T142" s="152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3" t="s">
        <v>134</v>
      </c>
      <c r="AT142" s="153" t="s">
        <v>130</v>
      </c>
      <c r="AU142" s="153" t="s">
        <v>135</v>
      </c>
      <c r="AY142" s="17" t="s">
        <v>127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7" t="s">
        <v>135</v>
      </c>
      <c r="BK142" s="154">
        <f>ROUND(I142*H142,2)</f>
        <v>0</v>
      </c>
      <c r="BL142" s="17" t="s">
        <v>134</v>
      </c>
      <c r="BM142" s="153" t="s">
        <v>136</v>
      </c>
    </row>
    <row r="143" spans="1:65" s="2" customFormat="1" ht="21.75" customHeight="1">
      <c r="A143" s="32"/>
      <c r="B143" s="140"/>
      <c r="C143" s="141" t="s">
        <v>135</v>
      </c>
      <c r="D143" s="141" t="s">
        <v>130</v>
      </c>
      <c r="E143" s="142" t="s">
        <v>137</v>
      </c>
      <c r="F143" s="143" t="s">
        <v>138</v>
      </c>
      <c r="G143" s="144" t="s">
        <v>139</v>
      </c>
      <c r="H143" s="145">
        <v>3.1480000000000001</v>
      </c>
      <c r="I143" s="146"/>
      <c r="J143" s="147">
        <f>ROUND(I143*H143,2)</f>
        <v>0</v>
      </c>
      <c r="K143" s="148"/>
      <c r="L143" s="33"/>
      <c r="M143" s="149" t="s">
        <v>1</v>
      </c>
      <c r="N143" s="150" t="s">
        <v>38</v>
      </c>
      <c r="O143" s="58"/>
      <c r="P143" s="151">
        <f>O143*H143</f>
        <v>0</v>
      </c>
      <c r="Q143" s="151">
        <v>8.0610000000000001E-2</v>
      </c>
      <c r="R143" s="151">
        <f>Q143*H143</f>
        <v>0.25376028</v>
      </c>
      <c r="S143" s="151">
        <v>0</v>
      </c>
      <c r="T143" s="152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3" t="s">
        <v>134</v>
      </c>
      <c r="AT143" s="153" t="s">
        <v>130</v>
      </c>
      <c r="AU143" s="153" t="s">
        <v>135</v>
      </c>
      <c r="AY143" s="17" t="s">
        <v>127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7" t="s">
        <v>135</v>
      </c>
      <c r="BK143" s="154">
        <f>ROUND(I143*H143,2)</f>
        <v>0</v>
      </c>
      <c r="BL143" s="17" t="s">
        <v>134</v>
      </c>
      <c r="BM143" s="153" t="s">
        <v>140</v>
      </c>
    </row>
    <row r="144" spans="1:65" s="13" customFormat="1">
      <c r="B144" s="155"/>
      <c r="D144" s="156" t="s">
        <v>141</v>
      </c>
      <c r="E144" s="157" t="s">
        <v>1</v>
      </c>
      <c r="F144" s="158" t="s">
        <v>142</v>
      </c>
      <c r="H144" s="157" t="s">
        <v>1</v>
      </c>
      <c r="I144" s="159"/>
      <c r="L144" s="155"/>
      <c r="M144" s="160"/>
      <c r="N144" s="161"/>
      <c r="O144" s="161"/>
      <c r="P144" s="161"/>
      <c r="Q144" s="161"/>
      <c r="R144" s="161"/>
      <c r="S144" s="161"/>
      <c r="T144" s="162"/>
      <c r="AT144" s="157" t="s">
        <v>141</v>
      </c>
      <c r="AU144" s="157" t="s">
        <v>135</v>
      </c>
      <c r="AV144" s="13" t="s">
        <v>80</v>
      </c>
      <c r="AW144" s="13" t="s">
        <v>29</v>
      </c>
      <c r="AX144" s="13" t="s">
        <v>72</v>
      </c>
      <c r="AY144" s="157" t="s">
        <v>127</v>
      </c>
    </row>
    <row r="145" spans="1:65" s="14" customFormat="1">
      <c r="B145" s="163"/>
      <c r="D145" s="156" t="s">
        <v>141</v>
      </c>
      <c r="E145" s="164" t="s">
        <v>1</v>
      </c>
      <c r="F145" s="165" t="s">
        <v>143</v>
      </c>
      <c r="H145" s="166">
        <v>0.96</v>
      </c>
      <c r="I145" s="167"/>
      <c r="L145" s="163"/>
      <c r="M145" s="168"/>
      <c r="N145" s="169"/>
      <c r="O145" s="169"/>
      <c r="P145" s="169"/>
      <c r="Q145" s="169"/>
      <c r="R145" s="169"/>
      <c r="S145" s="169"/>
      <c r="T145" s="170"/>
      <c r="AT145" s="164" t="s">
        <v>141</v>
      </c>
      <c r="AU145" s="164" t="s">
        <v>135</v>
      </c>
      <c r="AV145" s="14" t="s">
        <v>135</v>
      </c>
      <c r="AW145" s="14" t="s">
        <v>29</v>
      </c>
      <c r="AX145" s="14" t="s">
        <v>72</v>
      </c>
      <c r="AY145" s="164" t="s">
        <v>127</v>
      </c>
    </row>
    <row r="146" spans="1:65" s="13" customFormat="1">
      <c r="B146" s="155"/>
      <c r="D146" s="156" t="s">
        <v>141</v>
      </c>
      <c r="E146" s="157" t="s">
        <v>1</v>
      </c>
      <c r="F146" s="158" t="s">
        <v>144</v>
      </c>
      <c r="H146" s="157" t="s">
        <v>1</v>
      </c>
      <c r="I146" s="159"/>
      <c r="L146" s="155"/>
      <c r="M146" s="160"/>
      <c r="N146" s="161"/>
      <c r="O146" s="161"/>
      <c r="P146" s="161"/>
      <c r="Q146" s="161"/>
      <c r="R146" s="161"/>
      <c r="S146" s="161"/>
      <c r="T146" s="162"/>
      <c r="AT146" s="157" t="s">
        <v>141</v>
      </c>
      <c r="AU146" s="157" t="s">
        <v>135</v>
      </c>
      <c r="AV146" s="13" t="s">
        <v>80</v>
      </c>
      <c r="AW146" s="13" t="s">
        <v>29</v>
      </c>
      <c r="AX146" s="13" t="s">
        <v>72</v>
      </c>
      <c r="AY146" s="157" t="s">
        <v>127</v>
      </c>
    </row>
    <row r="147" spans="1:65" s="14" customFormat="1">
      <c r="B147" s="163"/>
      <c r="D147" s="156" t="s">
        <v>141</v>
      </c>
      <c r="E147" s="164" t="s">
        <v>1</v>
      </c>
      <c r="F147" s="165" t="s">
        <v>145</v>
      </c>
      <c r="H147" s="166">
        <v>2.1880000000000002</v>
      </c>
      <c r="I147" s="167"/>
      <c r="L147" s="163"/>
      <c r="M147" s="168"/>
      <c r="N147" s="169"/>
      <c r="O147" s="169"/>
      <c r="P147" s="169"/>
      <c r="Q147" s="169"/>
      <c r="R147" s="169"/>
      <c r="S147" s="169"/>
      <c r="T147" s="170"/>
      <c r="AT147" s="164" t="s">
        <v>141</v>
      </c>
      <c r="AU147" s="164" t="s">
        <v>135</v>
      </c>
      <c r="AV147" s="14" t="s">
        <v>135</v>
      </c>
      <c r="AW147" s="14" t="s">
        <v>29</v>
      </c>
      <c r="AX147" s="14" t="s">
        <v>72</v>
      </c>
      <c r="AY147" s="164" t="s">
        <v>127</v>
      </c>
    </row>
    <row r="148" spans="1:65" s="15" customFormat="1">
      <c r="B148" s="171"/>
      <c r="D148" s="156" t="s">
        <v>141</v>
      </c>
      <c r="E148" s="172" t="s">
        <v>1</v>
      </c>
      <c r="F148" s="173" t="s">
        <v>146</v>
      </c>
      <c r="H148" s="174">
        <v>3.1480000000000001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141</v>
      </c>
      <c r="AU148" s="172" t="s">
        <v>135</v>
      </c>
      <c r="AV148" s="15" t="s">
        <v>134</v>
      </c>
      <c r="AW148" s="15" t="s">
        <v>29</v>
      </c>
      <c r="AX148" s="15" t="s">
        <v>80</v>
      </c>
      <c r="AY148" s="172" t="s">
        <v>127</v>
      </c>
    </row>
    <row r="149" spans="1:65" s="2" customFormat="1" ht="33" customHeight="1">
      <c r="A149" s="32"/>
      <c r="B149" s="140"/>
      <c r="C149" s="141" t="s">
        <v>128</v>
      </c>
      <c r="D149" s="141" t="s">
        <v>130</v>
      </c>
      <c r="E149" s="142" t="s">
        <v>147</v>
      </c>
      <c r="F149" s="143" t="s">
        <v>148</v>
      </c>
      <c r="G149" s="144" t="s">
        <v>139</v>
      </c>
      <c r="H149" s="145">
        <v>11.05</v>
      </c>
      <c r="I149" s="146"/>
      <c r="J149" s="147">
        <f>ROUND(I149*H149,2)</f>
        <v>0</v>
      </c>
      <c r="K149" s="148"/>
      <c r="L149" s="33"/>
      <c r="M149" s="149" t="s">
        <v>1</v>
      </c>
      <c r="N149" s="150" t="s">
        <v>38</v>
      </c>
      <c r="O149" s="58"/>
      <c r="P149" s="151">
        <f>O149*H149</f>
        <v>0</v>
      </c>
      <c r="Q149" s="151">
        <v>0.08</v>
      </c>
      <c r="R149" s="151">
        <f>Q149*H149</f>
        <v>0.88400000000000012</v>
      </c>
      <c r="S149" s="151">
        <v>0</v>
      </c>
      <c r="T149" s="152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3" t="s">
        <v>134</v>
      </c>
      <c r="AT149" s="153" t="s">
        <v>130</v>
      </c>
      <c r="AU149" s="153" t="s">
        <v>135</v>
      </c>
      <c r="AY149" s="17" t="s">
        <v>127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7" t="s">
        <v>135</v>
      </c>
      <c r="BK149" s="154">
        <f>ROUND(I149*H149,2)</f>
        <v>0</v>
      </c>
      <c r="BL149" s="17" t="s">
        <v>134</v>
      </c>
      <c r="BM149" s="153" t="s">
        <v>134</v>
      </c>
    </row>
    <row r="150" spans="1:65" s="14" customFormat="1">
      <c r="B150" s="163"/>
      <c r="D150" s="156" t="s">
        <v>141</v>
      </c>
      <c r="E150" s="164" t="s">
        <v>1</v>
      </c>
      <c r="F150" s="165" t="s">
        <v>149</v>
      </c>
      <c r="H150" s="166">
        <v>4.7249999999999996</v>
      </c>
      <c r="I150" s="167"/>
      <c r="L150" s="163"/>
      <c r="M150" s="168"/>
      <c r="N150" s="169"/>
      <c r="O150" s="169"/>
      <c r="P150" s="169"/>
      <c r="Q150" s="169"/>
      <c r="R150" s="169"/>
      <c r="S150" s="169"/>
      <c r="T150" s="170"/>
      <c r="AT150" s="164" t="s">
        <v>141</v>
      </c>
      <c r="AU150" s="164" t="s">
        <v>135</v>
      </c>
      <c r="AV150" s="14" t="s">
        <v>135</v>
      </c>
      <c r="AW150" s="14" t="s">
        <v>29</v>
      </c>
      <c r="AX150" s="14" t="s">
        <v>72</v>
      </c>
      <c r="AY150" s="164" t="s">
        <v>127</v>
      </c>
    </row>
    <row r="151" spans="1:65" s="14" customFormat="1">
      <c r="B151" s="163"/>
      <c r="D151" s="156" t="s">
        <v>141</v>
      </c>
      <c r="E151" s="164" t="s">
        <v>1</v>
      </c>
      <c r="F151" s="165" t="s">
        <v>150</v>
      </c>
      <c r="H151" s="166">
        <v>6.3250000000000002</v>
      </c>
      <c r="I151" s="167"/>
      <c r="L151" s="163"/>
      <c r="M151" s="168"/>
      <c r="N151" s="169"/>
      <c r="O151" s="169"/>
      <c r="P151" s="169"/>
      <c r="Q151" s="169"/>
      <c r="R151" s="169"/>
      <c r="S151" s="169"/>
      <c r="T151" s="170"/>
      <c r="AT151" s="164" t="s">
        <v>141</v>
      </c>
      <c r="AU151" s="164" t="s">
        <v>135</v>
      </c>
      <c r="AV151" s="14" t="s">
        <v>135</v>
      </c>
      <c r="AW151" s="14" t="s">
        <v>29</v>
      </c>
      <c r="AX151" s="14" t="s">
        <v>72</v>
      </c>
      <c r="AY151" s="164" t="s">
        <v>127</v>
      </c>
    </row>
    <row r="152" spans="1:65" s="15" customFormat="1">
      <c r="B152" s="171"/>
      <c r="D152" s="156" t="s">
        <v>141</v>
      </c>
      <c r="E152" s="172" t="s">
        <v>1</v>
      </c>
      <c r="F152" s="173" t="s">
        <v>146</v>
      </c>
      <c r="H152" s="174">
        <v>11.05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141</v>
      </c>
      <c r="AU152" s="172" t="s">
        <v>135</v>
      </c>
      <c r="AV152" s="15" t="s">
        <v>134</v>
      </c>
      <c r="AW152" s="15" t="s">
        <v>29</v>
      </c>
      <c r="AX152" s="15" t="s">
        <v>80</v>
      </c>
      <c r="AY152" s="172" t="s">
        <v>127</v>
      </c>
    </row>
    <row r="153" spans="1:65" s="2" customFormat="1" ht="21.75" customHeight="1">
      <c r="A153" s="32"/>
      <c r="B153" s="140"/>
      <c r="C153" s="141" t="s">
        <v>134</v>
      </c>
      <c r="D153" s="141" t="s">
        <v>130</v>
      </c>
      <c r="E153" s="142" t="s">
        <v>151</v>
      </c>
      <c r="F153" s="143" t="s">
        <v>152</v>
      </c>
      <c r="G153" s="144" t="s">
        <v>153</v>
      </c>
      <c r="H153" s="145">
        <v>4.5999999999999996</v>
      </c>
      <c r="I153" s="146"/>
      <c r="J153" s="147">
        <f>ROUND(I153*H153,2)</f>
        <v>0</v>
      </c>
      <c r="K153" s="148"/>
      <c r="L153" s="33"/>
      <c r="M153" s="149" t="s">
        <v>1</v>
      </c>
      <c r="N153" s="150" t="s">
        <v>38</v>
      </c>
      <c r="O153" s="58"/>
      <c r="P153" s="151">
        <f>O153*H153</f>
        <v>0</v>
      </c>
      <c r="Q153" s="151">
        <v>0</v>
      </c>
      <c r="R153" s="151">
        <f>Q153*H153</f>
        <v>0</v>
      </c>
      <c r="S153" s="151">
        <v>0</v>
      </c>
      <c r="T153" s="152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3" t="s">
        <v>134</v>
      </c>
      <c r="AT153" s="153" t="s">
        <v>130</v>
      </c>
      <c r="AU153" s="153" t="s">
        <v>135</v>
      </c>
      <c r="AY153" s="17" t="s">
        <v>127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7" t="s">
        <v>135</v>
      </c>
      <c r="BK153" s="154">
        <f>ROUND(I153*H153,2)</f>
        <v>0</v>
      </c>
      <c r="BL153" s="17" t="s">
        <v>134</v>
      </c>
      <c r="BM153" s="153" t="s">
        <v>154</v>
      </c>
    </row>
    <row r="154" spans="1:65" s="14" customFormat="1">
      <c r="B154" s="163"/>
      <c r="D154" s="156" t="s">
        <v>141</v>
      </c>
      <c r="E154" s="164" t="s">
        <v>1</v>
      </c>
      <c r="F154" s="165" t="s">
        <v>155</v>
      </c>
      <c r="H154" s="166">
        <v>4.5999999999999996</v>
      </c>
      <c r="I154" s="167"/>
      <c r="L154" s="163"/>
      <c r="M154" s="168"/>
      <c r="N154" s="169"/>
      <c r="O154" s="169"/>
      <c r="P154" s="169"/>
      <c r="Q154" s="169"/>
      <c r="R154" s="169"/>
      <c r="S154" s="169"/>
      <c r="T154" s="170"/>
      <c r="AT154" s="164" t="s">
        <v>141</v>
      </c>
      <c r="AU154" s="164" t="s">
        <v>135</v>
      </c>
      <c r="AV154" s="14" t="s">
        <v>135</v>
      </c>
      <c r="AW154" s="14" t="s">
        <v>29</v>
      </c>
      <c r="AX154" s="14" t="s">
        <v>80</v>
      </c>
      <c r="AY154" s="164" t="s">
        <v>127</v>
      </c>
    </row>
    <row r="155" spans="1:65" s="2" customFormat="1" ht="21.75" customHeight="1">
      <c r="A155" s="32"/>
      <c r="B155" s="140"/>
      <c r="C155" s="141" t="s">
        <v>156</v>
      </c>
      <c r="D155" s="141" t="s">
        <v>130</v>
      </c>
      <c r="E155" s="142" t="s">
        <v>157</v>
      </c>
      <c r="F155" s="143" t="s">
        <v>158</v>
      </c>
      <c r="G155" s="144" t="s">
        <v>153</v>
      </c>
      <c r="H155" s="145">
        <v>10.4</v>
      </c>
      <c r="I155" s="146"/>
      <c r="J155" s="147">
        <f>ROUND(I155*H155,2)</f>
        <v>0</v>
      </c>
      <c r="K155" s="148"/>
      <c r="L155" s="33"/>
      <c r="M155" s="149" t="s">
        <v>1</v>
      </c>
      <c r="N155" s="150" t="s">
        <v>38</v>
      </c>
      <c r="O155" s="58"/>
      <c r="P155" s="151">
        <f>O155*H155</f>
        <v>0</v>
      </c>
      <c r="Q155" s="151">
        <v>2.0000000000000001E-4</v>
      </c>
      <c r="R155" s="151">
        <f>Q155*H155</f>
        <v>2.0800000000000003E-3</v>
      </c>
      <c r="S155" s="151">
        <v>0</v>
      </c>
      <c r="T155" s="152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3" t="s">
        <v>134</v>
      </c>
      <c r="AT155" s="153" t="s">
        <v>130</v>
      </c>
      <c r="AU155" s="153" t="s">
        <v>135</v>
      </c>
      <c r="AY155" s="17" t="s">
        <v>127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7" t="s">
        <v>135</v>
      </c>
      <c r="BK155" s="154">
        <f>ROUND(I155*H155,2)</f>
        <v>0</v>
      </c>
      <c r="BL155" s="17" t="s">
        <v>134</v>
      </c>
      <c r="BM155" s="153" t="s">
        <v>159</v>
      </c>
    </row>
    <row r="156" spans="1:65" s="14" customFormat="1">
      <c r="B156" s="163"/>
      <c r="D156" s="156" t="s">
        <v>141</v>
      </c>
      <c r="E156" s="164" t="s">
        <v>1</v>
      </c>
      <c r="F156" s="165" t="s">
        <v>160</v>
      </c>
      <c r="H156" s="166">
        <v>10.4</v>
      </c>
      <c r="I156" s="167"/>
      <c r="L156" s="163"/>
      <c r="M156" s="168"/>
      <c r="N156" s="169"/>
      <c r="O156" s="169"/>
      <c r="P156" s="169"/>
      <c r="Q156" s="169"/>
      <c r="R156" s="169"/>
      <c r="S156" s="169"/>
      <c r="T156" s="170"/>
      <c r="AT156" s="164" t="s">
        <v>141</v>
      </c>
      <c r="AU156" s="164" t="s">
        <v>135</v>
      </c>
      <c r="AV156" s="14" t="s">
        <v>135</v>
      </c>
      <c r="AW156" s="14" t="s">
        <v>29</v>
      </c>
      <c r="AX156" s="14" t="s">
        <v>80</v>
      </c>
      <c r="AY156" s="164" t="s">
        <v>127</v>
      </c>
    </row>
    <row r="157" spans="1:65" s="12" customFormat="1" ht="22.9" customHeight="1">
      <c r="B157" s="127"/>
      <c r="D157" s="128" t="s">
        <v>71</v>
      </c>
      <c r="E157" s="138" t="s">
        <v>154</v>
      </c>
      <c r="F157" s="138" t="s">
        <v>161</v>
      </c>
      <c r="I157" s="130"/>
      <c r="J157" s="139">
        <f>BK157</f>
        <v>0</v>
      </c>
      <c r="L157" s="127"/>
      <c r="M157" s="132"/>
      <c r="N157" s="133"/>
      <c r="O157" s="133"/>
      <c r="P157" s="134">
        <f>SUM(P158:P197)</f>
        <v>0</v>
      </c>
      <c r="Q157" s="133"/>
      <c r="R157" s="134">
        <f>SUM(R158:R197)</f>
        <v>4.6752849999999997</v>
      </c>
      <c r="S157" s="133"/>
      <c r="T157" s="135">
        <f>SUM(T158:T197)</f>
        <v>0</v>
      </c>
      <c r="AR157" s="128" t="s">
        <v>80</v>
      </c>
      <c r="AT157" s="136" t="s">
        <v>71</v>
      </c>
      <c r="AU157" s="136" t="s">
        <v>80</v>
      </c>
      <c r="AY157" s="128" t="s">
        <v>127</v>
      </c>
      <c r="BK157" s="137">
        <f>SUM(BK158:BK197)</f>
        <v>0</v>
      </c>
    </row>
    <row r="158" spans="1:65" s="2" customFormat="1" ht="33" customHeight="1">
      <c r="A158" s="32"/>
      <c r="B158" s="140"/>
      <c r="C158" s="141" t="s">
        <v>154</v>
      </c>
      <c r="D158" s="141" t="s">
        <v>130</v>
      </c>
      <c r="E158" s="142" t="s">
        <v>162</v>
      </c>
      <c r="F158" s="143" t="s">
        <v>163</v>
      </c>
      <c r="G158" s="144" t="s">
        <v>139</v>
      </c>
      <c r="H158" s="145">
        <v>93.986000000000004</v>
      </c>
      <c r="I158" s="146"/>
      <c r="J158" s="147">
        <f>ROUND(I158*H158,2)</f>
        <v>0</v>
      </c>
      <c r="K158" s="148"/>
      <c r="L158" s="33"/>
      <c r="M158" s="149" t="s">
        <v>1</v>
      </c>
      <c r="N158" s="150" t="s">
        <v>38</v>
      </c>
      <c r="O158" s="58"/>
      <c r="P158" s="151">
        <f>O158*H158</f>
        <v>0</v>
      </c>
      <c r="Q158" s="151">
        <v>1E-3</v>
      </c>
      <c r="R158" s="151">
        <f>Q158*H158</f>
        <v>9.3986E-2</v>
      </c>
      <c r="S158" s="151">
        <v>0</v>
      </c>
      <c r="T158" s="152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3" t="s">
        <v>134</v>
      </c>
      <c r="AT158" s="153" t="s">
        <v>130</v>
      </c>
      <c r="AU158" s="153" t="s">
        <v>135</v>
      </c>
      <c r="AY158" s="17" t="s">
        <v>127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7" t="s">
        <v>135</v>
      </c>
      <c r="BK158" s="154">
        <f>ROUND(I158*H158,2)</f>
        <v>0</v>
      </c>
      <c r="BL158" s="17" t="s">
        <v>134</v>
      </c>
      <c r="BM158" s="153" t="s">
        <v>164</v>
      </c>
    </row>
    <row r="159" spans="1:65" s="13" customFormat="1">
      <c r="B159" s="155"/>
      <c r="D159" s="156" t="s">
        <v>141</v>
      </c>
      <c r="E159" s="157" t="s">
        <v>1</v>
      </c>
      <c r="F159" s="158" t="s">
        <v>165</v>
      </c>
      <c r="H159" s="157" t="s">
        <v>1</v>
      </c>
      <c r="I159" s="159"/>
      <c r="L159" s="155"/>
      <c r="M159" s="160"/>
      <c r="N159" s="161"/>
      <c r="O159" s="161"/>
      <c r="P159" s="161"/>
      <c r="Q159" s="161"/>
      <c r="R159" s="161"/>
      <c r="S159" s="161"/>
      <c r="T159" s="162"/>
      <c r="AT159" s="157" t="s">
        <v>141</v>
      </c>
      <c r="AU159" s="157" t="s">
        <v>135</v>
      </c>
      <c r="AV159" s="13" t="s">
        <v>80</v>
      </c>
      <c r="AW159" s="13" t="s">
        <v>29</v>
      </c>
      <c r="AX159" s="13" t="s">
        <v>72</v>
      </c>
      <c r="AY159" s="157" t="s">
        <v>127</v>
      </c>
    </row>
    <row r="160" spans="1:65" s="14" customFormat="1">
      <c r="B160" s="163"/>
      <c r="D160" s="156" t="s">
        <v>141</v>
      </c>
      <c r="E160" s="164" t="s">
        <v>1</v>
      </c>
      <c r="F160" s="165" t="s">
        <v>166</v>
      </c>
      <c r="H160" s="166">
        <v>46.993000000000002</v>
      </c>
      <c r="I160" s="167"/>
      <c r="L160" s="163"/>
      <c r="M160" s="168"/>
      <c r="N160" s="169"/>
      <c r="O160" s="169"/>
      <c r="P160" s="169"/>
      <c r="Q160" s="169"/>
      <c r="R160" s="169"/>
      <c r="S160" s="169"/>
      <c r="T160" s="170"/>
      <c r="AT160" s="164" t="s">
        <v>141</v>
      </c>
      <c r="AU160" s="164" t="s">
        <v>135</v>
      </c>
      <c r="AV160" s="14" t="s">
        <v>135</v>
      </c>
      <c r="AW160" s="14" t="s">
        <v>29</v>
      </c>
      <c r="AX160" s="14" t="s">
        <v>72</v>
      </c>
      <c r="AY160" s="164" t="s">
        <v>127</v>
      </c>
    </row>
    <row r="161" spans="1:65" s="13" customFormat="1">
      <c r="B161" s="155"/>
      <c r="D161" s="156" t="s">
        <v>141</v>
      </c>
      <c r="E161" s="157" t="s">
        <v>1</v>
      </c>
      <c r="F161" s="158" t="s">
        <v>167</v>
      </c>
      <c r="H161" s="157" t="s">
        <v>1</v>
      </c>
      <c r="I161" s="159"/>
      <c r="L161" s="155"/>
      <c r="M161" s="160"/>
      <c r="N161" s="161"/>
      <c r="O161" s="161"/>
      <c r="P161" s="161"/>
      <c r="Q161" s="161"/>
      <c r="R161" s="161"/>
      <c r="S161" s="161"/>
      <c r="T161" s="162"/>
      <c r="AT161" s="157" t="s">
        <v>141</v>
      </c>
      <c r="AU161" s="157" t="s">
        <v>135</v>
      </c>
      <c r="AV161" s="13" t="s">
        <v>80</v>
      </c>
      <c r="AW161" s="13" t="s">
        <v>29</v>
      </c>
      <c r="AX161" s="13" t="s">
        <v>72</v>
      </c>
      <c r="AY161" s="157" t="s">
        <v>127</v>
      </c>
    </row>
    <row r="162" spans="1:65" s="14" customFormat="1">
      <c r="B162" s="163"/>
      <c r="D162" s="156" t="s">
        <v>141</v>
      </c>
      <c r="E162" s="164" t="s">
        <v>1</v>
      </c>
      <c r="F162" s="165" t="s">
        <v>166</v>
      </c>
      <c r="H162" s="166">
        <v>46.993000000000002</v>
      </c>
      <c r="I162" s="167"/>
      <c r="L162" s="163"/>
      <c r="M162" s="168"/>
      <c r="N162" s="169"/>
      <c r="O162" s="169"/>
      <c r="P162" s="169"/>
      <c r="Q162" s="169"/>
      <c r="R162" s="169"/>
      <c r="S162" s="169"/>
      <c r="T162" s="170"/>
      <c r="AT162" s="164" t="s">
        <v>141</v>
      </c>
      <c r="AU162" s="164" t="s">
        <v>135</v>
      </c>
      <c r="AV162" s="14" t="s">
        <v>135</v>
      </c>
      <c r="AW162" s="14" t="s">
        <v>29</v>
      </c>
      <c r="AX162" s="14" t="s">
        <v>72</v>
      </c>
      <c r="AY162" s="164" t="s">
        <v>127</v>
      </c>
    </row>
    <row r="163" spans="1:65" s="15" customFormat="1">
      <c r="B163" s="171"/>
      <c r="D163" s="156" t="s">
        <v>141</v>
      </c>
      <c r="E163" s="172" t="s">
        <v>1</v>
      </c>
      <c r="F163" s="173" t="s">
        <v>146</v>
      </c>
      <c r="H163" s="174">
        <v>93.986000000000004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141</v>
      </c>
      <c r="AU163" s="172" t="s">
        <v>135</v>
      </c>
      <c r="AV163" s="15" t="s">
        <v>134</v>
      </c>
      <c r="AW163" s="15" t="s">
        <v>29</v>
      </c>
      <c r="AX163" s="15" t="s">
        <v>80</v>
      </c>
      <c r="AY163" s="172" t="s">
        <v>127</v>
      </c>
    </row>
    <row r="164" spans="1:65" s="2" customFormat="1" ht="21.75" customHeight="1">
      <c r="A164" s="32"/>
      <c r="B164" s="140"/>
      <c r="C164" s="141" t="s">
        <v>168</v>
      </c>
      <c r="D164" s="141" t="s">
        <v>130</v>
      </c>
      <c r="E164" s="142" t="s">
        <v>169</v>
      </c>
      <c r="F164" s="143" t="s">
        <v>170</v>
      </c>
      <c r="G164" s="144" t="s">
        <v>139</v>
      </c>
      <c r="H164" s="145">
        <v>10</v>
      </c>
      <c r="I164" s="146"/>
      <c r="J164" s="147">
        <f>ROUND(I164*H164,2)</f>
        <v>0</v>
      </c>
      <c r="K164" s="148"/>
      <c r="L164" s="33"/>
      <c r="M164" s="149" t="s">
        <v>1</v>
      </c>
      <c r="N164" s="150" t="s">
        <v>38</v>
      </c>
      <c r="O164" s="58"/>
      <c r="P164" s="151">
        <f>O164*H164</f>
        <v>0</v>
      </c>
      <c r="Q164" s="151">
        <v>5.4599999999999996E-3</v>
      </c>
      <c r="R164" s="151">
        <f>Q164*H164</f>
        <v>5.4599999999999996E-2</v>
      </c>
      <c r="S164" s="151">
        <v>0</v>
      </c>
      <c r="T164" s="152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3" t="s">
        <v>134</v>
      </c>
      <c r="AT164" s="153" t="s">
        <v>130</v>
      </c>
      <c r="AU164" s="153" t="s">
        <v>135</v>
      </c>
      <c r="AY164" s="17" t="s">
        <v>127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7" t="s">
        <v>135</v>
      </c>
      <c r="BK164" s="154">
        <f>ROUND(I164*H164,2)</f>
        <v>0</v>
      </c>
      <c r="BL164" s="17" t="s">
        <v>134</v>
      </c>
      <c r="BM164" s="153" t="s">
        <v>171</v>
      </c>
    </row>
    <row r="165" spans="1:65" s="2" customFormat="1" ht="33" customHeight="1">
      <c r="A165" s="32"/>
      <c r="B165" s="140"/>
      <c r="C165" s="141" t="s">
        <v>172</v>
      </c>
      <c r="D165" s="141" t="s">
        <v>130</v>
      </c>
      <c r="E165" s="142" t="s">
        <v>173</v>
      </c>
      <c r="F165" s="143" t="s">
        <v>174</v>
      </c>
      <c r="G165" s="144" t="s">
        <v>139</v>
      </c>
      <c r="H165" s="145">
        <v>46.993000000000002</v>
      </c>
      <c r="I165" s="146"/>
      <c r="J165" s="147">
        <f>ROUND(I165*H165,2)</f>
        <v>0</v>
      </c>
      <c r="K165" s="148"/>
      <c r="L165" s="33"/>
      <c r="M165" s="149" t="s">
        <v>1</v>
      </c>
      <c r="N165" s="150" t="s">
        <v>38</v>
      </c>
      <c r="O165" s="58"/>
      <c r="P165" s="151">
        <f>O165*H165</f>
        <v>0</v>
      </c>
      <c r="Q165" s="151">
        <v>0</v>
      </c>
      <c r="R165" s="151">
        <f>Q165*H165</f>
        <v>0</v>
      </c>
      <c r="S165" s="151">
        <v>0</v>
      </c>
      <c r="T165" s="152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3" t="s">
        <v>134</v>
      </c>
      <c r="AT165" s="153" t="s">
        <v>130</v>
      </c>
      <c r="AU165" s="153" t="s">
        <v>135</v>
      </c>
      <c r="AY165" s="17" t="s">
        <v>127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7" t="s">
        <v>135</v>
      </c>
      <c r="BK165" s="154">
        <f>ROUND(I165*H165,2)</f>
        <v>0</v>
      </c>
      <c r="BL165" s="17" t="s">
        <v>134</v>
      </c>
      <c r="BM165" s="153" t="s">
        <v>175</v>
      </c>
    </row>
    <row r="166" spans="1:65" s="14" customFormat="1">
      <c r="B166" s="163"/>
      <c r="D166" s="156" t="s">
        <v>141</v>
      </c>
      <c r="E166" s="164" t="s">
        <v>1</v>
      </c>
      <c r="F166" s="165" t="s">
        <v>166</v>
      </c>
      <c r="H166" s="166">
        <v>46.993000000000002</v>
      </c>
      <c r="I166" s="167"/>
      <c r="L166" s="163"/>
      <c r="M166" s="168"/>
      <c r="N166" s="169"/>
      <c r="O166" s="169"/>
      <c r="P166" s="169"/>
      <c r="Q166" s="169"/>
      <c r="R166" s="169"/>
      <c r="S166" s="169"/>
      <c r="T166" s="170"/>
      <c r="AT166" s="164" t="s">
        <v>141</v>
      </c>
      <c r="AU166" s="164" t="s">
        <v>135</v>
      </c>
      <c r="AV166" s="14" t="s">
        <v>135</v>
      </c>
      <c r="AW166" s="14" t="s">
        <v>29</v>
      </c>
      <c r="AX166" s="14" t="s">
        <v>80</v>
      </c>
      <c r="AY166" s="164" t="s">
        <v>127</v>
      </c>
    </row>
    <row r="167" spans="1:65" s="2" customFormat="1" ht="21.75" customHeight="1">
      <c r="A167" s="32"/>
      <c r="B167" s="140"/>
      <c r="C167" s="141" t="s">
        <v>176</v>
      </c>
      <c r="D167" s="141" t="s">
        <v>130</v>
      </c>
      <c r="E167" s="142" t="s">
        <v>177</v>
      </c>
      <c r="F167" s="143" t="s">
        <v>178</v>
      </c>
      <c r="G167" s="144" t="s">
        <v>139</v>
      </c>
      <c r="H167" s="145">
        <v>46.993000000000002</v>
      </c>
      <c r="I167" s="146"/>
      <c r="J167" s="147">
        <f>ROUND(I167*H167,2)</f>
        <v>0</v>
      </c>
      <c r="K167" s="148"/>
      <c r="L167" s="33"/>
      <c r="M167" s="149" t="s">
        <v>1</v>
      </c>
      <c r="N167" s="150" t="s">
        <v>38</v>
      </c>
      <c r="O167" s="58"/>
      <c r="P167" s="151">
        <f>O167*H167</f>
        <v>0</v>
      </c>
      <c r="Q167" s="151">
        <v>3.0000000000000001E-3</v>
      </c>
      <c r="R167" s="151">
        <f>Q167*H167</f>
        <v>0.14097900000000002</v>
      </c>
      <c r="S167" s="151">
        <v>0</v>
      </c>
      <c r="T167" s="152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3" t="s">
        <v>134</v>
      </c>
      <c r="AT167" s="153" t="s">
        <v>130</v>
      </c>
      <c r="AU167" s="153" t="s">
        <v>135</v>
      </c>
      <c r="AY167" s="17" t="s">
        <v>127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7" t="s">
        <v>135</v>
      </c>
      <c r="BK167" s="154">
        <f>ROUND(I167*H167,2)</f>
        <v>0</v>
      </c>
      <c r="BL167" s="17" t="s">
        <v>134</v>
      </c>
      <c r="BM167" s="153" t="s">
        <v>179</v>
      </c>
    </row>
    <row r="168" spans="1:65" s="2" customFormat="1" ht="21.75" customHeight="1">
      <c r="A168" s="32"/>
      <c r="B168" s="140"/>
      <c r="C168" s="141" t="s">
        <v>180</v>
      </c>
      <c r="D168" s="141" t="s">
        <v>130</v>
      </c>
      <c r="E168" s="142" t="s">
        <v>181</v>
      </c>
      <c r="F168" s="143" t="s">
        <v>182</v>
      </c>
      <c r="G168" s="144" t="s">
        <v>139</v>
      </c>
      <c r="H168" s="145">
        <v>3</v>
      </c>
      <c r="I168" s="146"/>
      <c r="J168" s="147">
        <f>ROUND(I168*H168,2)</f>
        <v>0</v>
      </c>
      <c r="K168" s="148"/>
      <c r="L168" s="33"/>
      <c r="M168" s="149" t="s">
        <v>1</v>
      </c>
      <c r="N168" s="150" t="s">
        <v>38</v>
      </c>
      <c r="O168" s="58"/>
      <c r="P168" s="151">
        <f>O168*H168</f>
        <v>0</v>
      </c>
      <c r="Q168" s="151">
        <v>4.1529999999999997E-2</v>
      </c>
      <c r="R168" s="151">
        <f>Q168*H168</f>
        <v>0.12458999999999999</v>
      </c>
      <c r="S168" s="151">
        <v>0</v>
      </c>
      <c r="T168" s="152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3" t="s">
        <v>134</v>
      </c>
      <c r="AT168" s="153" t="s">
        <v>130</v>
      </c>
      <c r="AU168" s="153" t="s">
        <v>135</v>
      </c>
      <c r="AY168" s="17" t="s">
        <v>127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7" t="s">
        <v>135</v>
      </c>
      <c r="BK168" s="154">
        <f>ROUND(I168*H168,2)</f>
        <v>0</v>
      </c>
      <c r="BL168" s="17" t="s">
        <v>134</v>
      </c>
      <c r="BM168" s="153" t="s">
        <v>183</v>
      </c>
    </row>
    <row r="169" spans="1:65" s="2" customFormat="1" ht="33" customHeight="1">
      <c r="A169" s="32"/>
      <c r="B169" s="140"/>
      <c r="C169" s="141" t="s">
        <v>184</v>
      </c>
      <c r="D169" s="141" t="s">
        <v>130</v>
      </c>
      <c r="E169" s="142" t="s">
        <v>185</v>
      </c>
      <c r="F169" s="143" t="s">
        <v>186</v>
      </c>
      <c r="G169" s="144" t="s">
        <v>139</v>
      </c>
      <c r="H169" s="145">
        <v>267.8</v>
      </c>
      <c r="I169" s="146"/>
      <c r="J169" s="147">
        <f>ROUND(I169*H169,2)</f>
        <v>0</v>
      </c>
      <c r="K169" s="148"/>
      <c r="L169" s="33"/>
      <c r="M169" s="149" t="s">
        <v>1</v>
      </c>
      <c r="N169" s="150" t="s">
        <v>38</v>
      </c>
      <c r="O169" s="58"/>
      <c r="P169" s="151">
        <f>O169*H169</f>
        <v>0</v>
      </c>
      <c r="Q169" s="151">
        <v>1E-3</v>
      </c>
      <c r="R169" s="151">
        <f>Q169*H169</f>
        <v>0.26780000000000004</v>
      </c>
      <c r="S169" s="151">
        <v>0</v>
      </c>
      <c r="T169" s="152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3" t="s">
        <v>134</v>
      </c>
      <c r="AT169" s="153" t="s">
        <v>130</v>
      </c>
      <c r="AU169" s="153" t="s">
        <v>135</v>
      </c>
      <c r="AY169" s="17" t="s">
        <v>127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7" t="s">
        <v>135</v>
      </c>
      <c r="BK169" s="154">
        <f>ROUND(I169*H169,2)</f>
        <v>0</v>
      </c>
      <c r="BL169" s="17" t="s">
        <v>134</v>
      </c>
      <c r="BM169" s="153" t="s">
        <v>187</v>
      </c>
    </row>
    <row r="170" spans="1:65" s="14" customFormat="1">
      <c r="B170" s="163"/>
      <c r="D170" s="156" t="s">
        <v>141</v>
      </c>
      <c r="E170" s="164" t="s">
        <v>1</v>
      </c>
      <c r="F170" s="165" t="s">
        <v>188</v>
      </c>
      <c r="H170" s="166">
        <v>267.8</v>
      </c>
      <c r="I170" s="167"/>
      <c r="L170" s="163"/>
      <c r="M170" s="168"/>
      <c r="N170" s="169"/>
      <c r="O170" s="169"/>
      <c r="P170" s="169"/>
      <c r="Q170" s="169"/>
      <c r="R170" s="169"/>
      <c r="S170" s="169"/>
      <c r="T170" s="170"/>
      <c r="AT170" s="164" t="s">
        <v>141</v>
      </c>
      <c r="AU170" s="164" t="s">
        <v>135</v>
      </c>
      <c r="AV170" s="14" t="s">
        <v>135</v>
      </c>
      <c r="AW170" s="14" t="s">
        <v>29</v>
      </c>
      <c r="AX170" s="14" t="s">
        <v>80</v>
      </c>
      <c r="AY170" s="164" t="s">
        <v>127</v>
      </c>
    </row>
    <row r="171" spans="1:65" s="2" customFormat="1" ht="21.75" customHeight="1">
      <c r="A171" s="32"/>
      <c r="B171" s="140"/>
      <c r="C171" s="141" t="s">
        <v>189</v>
      </c>
      <c r="D171" s="141" t="s">
        <v>130</v>
      </c>
      <c r="E171" s="142" t="s">
        <v>190</v>
      </c>
      <c r="F171" s="143" t="s">
        <v>191</v>
      </c>
      <c r="G171" s="144" t="s">
        <v>139</v>
      </c>
      <c r="H171" s="145">
        <v>25</v>
      </c>
      <c r="I171" s="146"/>
      <c r="J171" s="147">
        <f>ROUND(I171*H171,2)</f>
        <v>0</v>
      </c>
      <c r="K171" s="148"/>
      <c r="L171" s="33"/>
      <c r="M171" s="149" t="s">
        <v>1</v>
      </c>
      <c r="N171" s="150" t="s">
        <v>38</v>
      </c>
      <c r="O171" s="58"/>
      <c r="P171" s="151">
        <f>O171*H171</f>
        <v>0</v>
      </c>
      <c r="Q171" s="151">
        <v>5.4599999999999996E-3</v>
      </c>
      <c r="R171" s="151">
        <f>Q171*H171</f>
        <v>0.13649999999999998</v>
      </c>
      <c r="S171" s="151">
        <v>0</v>
      </c>
      <c r="T171" s="152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3" t="s">
        <v>134</v>
      </c>
      <c r="AT171" s="153" t="s">
        <v>130</v>
      </c>
      <c r="AU171" s="153" t="s">
        <v>135</v>
      </c>
      <c r="AY171" s="17" t="s">
        <v>127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7" t="s">
        <v>135</v>
      </c>
      <c r="BK171" s="154">
        <f>ROUND(I171*H171,2)</f>
        <v>0</v>
      </c>
      <c r="BL171" s="17" t="s">
        <v>134</v>
      </c>
      <c r="BM171" s="153" t="s">
        <v>192</v>
      </c>
    </row>
    <row r="172" spans="1:65" s="2" customFormat="1" ht="33" customHeight="1">
      <c r="A172" s="32"/>
      <c r="B172" s="140"/>
      <c r="C172" s="141" t="s">
        <v>193</v>
      </c>
      <c r="D172" s="141" t="s">
        <v>130</v>
      </c>
      <c r="E172" s="142" t="s">
        <v>194</v>
      </c>
      <c r="F172" s="143" t="s">
        <v>195</v>
      </c>
      <c r="G172" s="144" t="s">
        <v>139</v>
      </c>
      <c r="H172" s="145">
        <v>142.97999999999999</v>
      </c>
      <c r="I172" s="146"/>
      <c r="J172" s="147">
        <f>ROUND(I172*H172,2)</f>
        <v>0</v>
      </c>
      <c r="K172" s="148"/>
      <c r="L172" s="33"/>
      <c r="M172" s="149" t="s">
        <v>1</v>
      </c>
      <c r="N172" s="150" t="s">
        <v>38</v>
      </c>
      <c r="O172" s="58"/>
      <c r="P172" s="151">
        <f>O172*H172</f>
        <v>0</v>
      </c>
      <c r="Q172" s="151">
        <v>0.01</v>
      </c>
      <c r="R172" s="151">
        <f>Q172*H172</f>
        <v>1.4298</v>
      </c>
      <c r="S172" s="151">
        <v>0</v>
      </c>
      <c r="T172" s="152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3" t="s">
        <v>134</v>
      </c>
      <c r="AT172" s="153" t="s">
        <v>130</v>
      </c>
      <c r="AU172" s="153" t="s">
        <v>135</v>
      </c>
      <c r="AY172" s="17" t="s">
        <v>127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7" t="s">
        <v>135</v>
      </c>
      <c r="BK172" s="154">
        <f>ROUND(I172*H172,2)</f>
        <v>0</v>
      </c>
      <c r="BL172" s="17" t="s">
        <v>134</v>
      </c>
      <c r="BM172" s="153" t="s">
        <v>196</v>
      </c>
    </row>
    <row r="173" spans="1:65" s="14" customFormat="1">
      <c r="B173" s="163"/>
      <c r="D173" s="156" t="s">
        <v>141</v>
      </c>
      <c r="E173" s="164" t="s">
        <v>1</v>
      </c>
      <c r="F173" s="165" t="s">
        <v>197</v>
      </c>
      <c r="H173" s="166">
        <v>62.36</v>
      </c>
      <c r="I173" s="167"/>
      <c r="L173" s="163"/>
      <c r="M173" s="168"/>
      <c r="N173" s="169"/>
      <c r="O173" s="169"/>
      <c r="P173" s="169"/>
      <c r="Q173" s="169"/>
      <c r="R173" s="169"/>
      <c r="S173" s="169"/>
      <c r="T173" s="170"/>
      <c r="AT173" s="164" t="s">
        <v>141</v>
      </c>
      <c r="AU173" s="164" t="s">
        <v>135</v>
      </c>
      <c r="AV173" s="14" t="s">
        <v>135</v>
      </c>
      <c r="AW173" s="14" t="s">
        <v>29</v>
      </c>
      <c r="AX173" s="14" t="s">
        <v>72</v>
      </c>
      <c r="AY173" s="164" t="s">
        <v>127</v>
      </c>
    </row>
    <row r="174" spans="1:65" s="14" customFormat="1">
      <c r="B174" s="163"/>
      <c r="D174" s="156" t="s">
        <v>141</v>
      </c>
      <c r="E174" s="164" t="s">
        <v>1</v>
      </c>
      <c r="F174" s="165" t="s">
        <v>198</v>
      </c>
      <c r="H174" s="166">
        <v>37.659999999999997</v>
      </c>
      <c r="I174" s="167"/>
      <c r="L174" s="163"/>
      <c r="M174" s="168"/>
      <c r="N174" s="169"/>
      <c r="O174" s="169"/>
      <c r="P174" s="169"/>
      <c r="Q174" s="169"/>
      <c r="R174" s="169"/>
      <c r="S174" s="169"/>
      <c r="T174" s="170"/>
      <c r="AT174" s="164" t="s">
        <v>141</v>
      </c>
      <c r="AU174" s="164" t="s">
        <v>135</v>
      </c>
      <c r="AV174" s="14" t="s">
        <v>135</v>
      </c>
      <c r="AW174" s="14" t="s">
        <v>29</v>
      </c>
      <c r="AX174" s="14" t="s">
        <v>72</v>
      </c>
      <c r="AY174" s="164" t="s">
        <v>127</v>
      </c>
    </row>
    <row r="175" spans="1:65" s="14" customFormat="1">
      <c r="B175" s="163"/>
      <c r="D175" s="156" t="s">
        <v>141</v>
      </c>
      <c r="E175" s="164" t="s">
        <v>1</v>
      </c>
      <c r="F175" s="165" t="s">
        <v>199</v>
      </c>
      <c r="H175" s="166">
        <v>24.8</v>
      </c>
      <c r="I175" s="167"/>
      <c r="L175" s="163"/>
      <c r="M175" s="168"/>
      <c r="N175" s="169"/>
      <c r="O175" s="169"/>
      <c r="P175" s="169"/>
      <c r="Q175" s="169"/>
      <c r="R175" s="169"/>
      <c r="S175" s="169"/>
      <c r="T175" s="170"/>
      <c r="AT175" s="164" t="s">
        <v>141</v>
      </c>
      <c r="AU175" s="164" t="s">
        <v>135</v>
      </c>
      <c r="AV175" s="14" t="s">
        <v>135</v>
      </c>
      <c r="AW175" s="14" t="s">
        <v>29</v>
      </c>
      <c r="AX175" s="14" t="s">
        <v>72</v>
      </c>
      <c r="AY175" s="164" t="s">
        <v>127</v>
      </c>
    </row>
    <row r="176" spans="1:65" s="14" customFormat="1">
      <c r="B176" s="163"/>
      <c r="D176" s="156" t="s">
        <v>141</v>
      </c>
      <c r="E176" s="164" t="s">
        <v>1</v>
      </c>
      <c r="F176" s="165" t="s">
        <v>200</v>
      </c>
      <c r="H176" s="166">
        <v>18.16</v>
      </c>
      <c r="I176" s="167"/>
      <c r="L176" s="163"/>
      <c r="M176" s="168"/>
      <c r="N176" s="169"/>
      <c r="O176" s="169"/>
      <c r="P176" s="169"/>
      <c r="Q176" s="169"/>
      <c r="R176" s="169"/>
      <c r="S176" s="169"/>
      <c r="T176" s="170"/>
      <c r="AT176" s="164" t="s">
        <v>141</v>
      </c>
      <c r="AU176" s="164" t="s">
        <v>135</v>
      </c>
      <c r="AV176" s="14" t="s">
        <v>135</v>
      </c>
      <c r="AW176" s="14" t="s">
        <v>29</v>
      </c>
      <c r="AX176" s="14" t="s">
        <v>72</v>
      </c>
      <c r="AY176" s="164" t="s">
        <v>127</v>
      </c>
    </row>
    <row r="177" spans="1:65" s="15" customFormat="1">
      <c r="B177" s="171"/>
      <c r="D177" s="156" t="s">
        <v>141</v>
      </c>
      <c r="E177" s="172" t="s">
        <v>1</v>
      </c>
      <c r="F177" s="173" t="s">
        <v>146</v>
      </c>
      <c r="H177" s="174">
        <v>142.97999999999999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141</v>
      </c>
      <c r="AU177" s="172" t="s">
        <v>135</v>
      </c>
      <c r="AV177" s="15" t="s">
        <v>134</v>
      </c>
      <c r="AW177" s="15" t="s">
        <v>29</v>
      </c>
      <c r="AX177" s="15" t="s">
        <v>80</v>
      </c>
      <c r="AY177" s="172" t="s">
        <v>127</v>
      </c>
    </row>
    <row r="178" spans="1:65" s="2" customFormat="1" ht="21.75" customHeight="1">
      <c r="A178" s="32"/>
      <c r="B178" s="140"/>
      <c r="C178" s="141" t="s">
        <v>164</v>
      </c>
      <c r="D178" s="141" t="s">
        <v>130</v>
      </c>
      <c r="E178" s="142" t="s">
        <v>201</v>
      </c>
      <c r="F178" s="143" t="s">
        <v>202</v>
      </c>
      <c r="G178" s="144" t="s">
        <v>139</v>
      </c>
      <c r="H178" s="145">
        <v>124.82</v>
      </c>
      <c r="I178" s="146"/>
      <c r="J178" s="147">
        <f>ROUND(I178*H178,2)</f>
        <v>0</v>
      </c>
      <c r="K178" s="148"/>
      <c r="L178" s="33"/>
      <c r="M178" s="149" t="s">
        <v>1</v>
      </c>
      <c r="N178" s="150" t="s">
        <v>38</v>
      </c>
      <c r="O178" s="58"/>
      <c r="P178" s="151">
        <f>O178*H178</f>
        <v>0</v>
      </c>
      <c r="Q178" s="151">
        <v>3.0000000000000001E-3</v>
      </c>
      <c r="R178" s="151">
        <f>Q178*H178</f>
        <v>0.37446000000000002</v>
      </c>
      <c r="S178" s="151">
        <v>0</v>
      </c>
      <c r="T178" s="152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3" t="s">
        <v>134</v>
      </c>
      <c r="AT178" s="153" t="s">
        <v>130</v>
      </c>
      <c r="AU178" s="153" t="s">
        <v>135</v>
      </c>
      <c r="AY178" s="17" t="s">
        <v>127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7" t="s">
        <v>135</v>
      </c>
      <c r="BK178" s="154">
        <f>ROUND(I178*H178,2)</f>
        <v>0</v>
      </c>
      <c r="BL178" s="17" t="s">
        <v>134</v>
      </c>
      <c r="BM178" s="153" t="s">
        <v>203</v>
      </c>
    </row>
    <row r="179" spans="1:65" s="14" customFormat="1">
      <c r="B179" s="163"/>
      <c r="D179" s="156" t="s">
        <v>141</v>
      </c>
      <c r="E179" s="164" t="s">
        <v>1</v>
      </c>
      <c r="F179" s="165" t="s">
        <v>197</v>
      </c>
      <c r="H179" s="166">
        <v>62.36</v>
      </c>
      <c r="I179" s="167"/>
      <c r="L179" s="163"/>
      <c r="M179" s="168"/>
      <c r="N179" s="169"/>
      <c r="O179" s="169"/>
      <c r="P179" s="169"/>
      <c r="Q179" s="169"/>
      <c r="R179" s="169"/>
      <c r="S179" s="169"/>
      <c r="T179" s="170"/>
      <c r="AT179" s="164" t="s">
        <v>141</v>
      </c>
      <c r="AU179" s="164" t="s">
        <v>135</v>
      </c>
      <c r="AV179" s="14" t="s">
        <v>135</v>
      </c>
      <c r="AW179" s="14" t="s">
        <v>29</v>
      </c>
      <c r="AX179" s="14" t="s">
        <v>72</v>
      </c>
      <c r="AY179" s="164" t="s">
        <v>127</v>
      </c>
    </row>
    <row r="180" spans="1:65" s="14" customFormat="1">
      <c r="B180" s="163"/>
      <c r="D180" s="156" t="s">
        <v>141</v>
      </c>
      <c r="E180" s="164" t="s">
        <v>1</v>
      </c>
      <c r="F180" s="165" t="s">
        <v>198</v>
      </c>
      <c r="H180" s="166">
        <v>37.659999999999997</v>
      </c>
      <c r="I180" s="167"/>
      <c r="L180" s="163"/>
      <c r="M180" s="168"/>
      <c r="N180" s="169"/>
      <c r="O180" s="169"/>
      <c r="P180" s="169"/>
      <c r="Q180" s="169"/>
      <c r="R180" s="169"/>
      <c r="S180" s="169"/>
      <c r="T180" s="170"/>
      <c r="AT180" s="164" t="s">
        <v>141</v>
      </c>
      <c r="AU180" s="164" t="s">
        <v>135</v>
      </c>
      <c r="AV180" s="14" t="s">
        <v>135</v>
      </c>
      <c r="AW180" s="14" t="s">
        <v>29</v>
      </c>
      <c r="AX180" s="14" t="s">
        <v>72</v>
      </c>
      <c r="AY180" s="164" t="s">
        <v>127</v>
      </c>
    </row>
    <row r="181" spans="1:65" s="14" customFormat="1">
      <c r="B181" s="163"/>
      <c r="D181" s="156" t="s">
        <v>141</v>
      </c>
      <c r="E181" s="164" t="s">
        <v>1</v>
      </c>
      <c r="F181" s="165" t="s">
        <v>199</v>
      </c>
      <c r="H181" s="166">
        <v>24.8</v>
      </c>
      <c r="I181" s="167"/>
      <c r="L181" s="163"/>
      <c r="M181" s="168"/>
      <c r="N181" s="169"/>
      <c r="O181" s="169"/>
      <c r="P181" s="169"/>
      <c r="Q181" s="169"/>
      <c r="R181" s="169"/>
      <c r="S181" s="169"/>
      <c r="T181" s="170"/>
      <c r="AT181" s="164" t="s">
        <v>141</v>
      </c>
      <c r="AU181" s="164" t="s">
        <v>135</v>
      </c>
      <c r="AV181" s="14" t="s">
        <v>135</v>
      </c>
      <c r="AW181" s="14" t="s">
        <v>29</v>
      </c>
      <c r="AX181" s="14" t="s">
        <v>72</v>
      </c>
      <c r="AY181" s="164" t="s">
        <v>127</v>
      </c>
    </row>
    <row r="182" spans="1:65" s="15" customFormat="1">
      <c r="B182" s="171"/>
      <c r="D182" s="156" t="s">
        <v>141</v>
      </c>
      <c r="E182" s="172" t="s">
        <v>1</v>
      </c>
      <c r="F182" s="173" t="s">
        <v>146</v>
      </c>
      <c r="H182" s="174">
        <v>124.82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141</v>
      </c>
      <c r="AU182" s="172" t="s">
        <v>135</v>
      </c>
      <c r="AV182" s="15" t="s">
        <v>134</v>
      </c>
      <c r="AW182" s="15" t="s">
        <v>29</v>
      </c>
      <c r="AX182" s="15" t="s">
        <v>80</v>
      </c>
      <c r="AY182" s="172" t="s">
        <v>127</v>
      </c>
    </row>
    <row r="183" spans="1:65" s="2" customFormat="1" ht="21.75" customHeight="1">
      <c r="A183" s="32"/>
      <c r="B183" s="140"/>
      <c r="C183" s="141" t="s">
        <v>8</v>
      </c>
      <c r="D183" s="141" t="s">
        <v>130</v>
      </c>
      <c r="E183" s="142" t="s">
        <v>204</v>
      </c>
      <c r="F183" s="143" t="s">
        <v>205</v>
      </c>
      <c r="G183" s="144" t="s">
        <v>139</v>
      </c>
      <c r="H183" s="145">
        <v>9</v>
      </c>
      <c r="I183" s="146"/>
      <c r="J183" s="147">
        <f>ROUND(I183*H183,2)</f>
        <v>0</v>
      </c>
      <c r="K183" s="148"/>
      <c r="L183" s="33"/>
      <c r="M183" s="149" t="s">
        <v>1</v>
      </c>
      <c r="N183" s="150" t="s">
        <v>38</v>
      </c>
      <c r="O183" s="58"/>
      <c r="P183" s="151">
        <f>O183*H183</f>
        <v>0</v>
      </c>
      <c r="Q183" s="151">
        <v>4.1529999999999997E-2</v>
      </c>
      <c r="R183" s="151">
        <f>Q183*H183</f>
        <v>0.37376999999999999</v>
      </c>
      <c r="S183" s="151">
        <v>0</v>
      </c>
      <c r="T183" s="152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3" t="s">
        <v>134</v>
      </c>
      <c r="AT183" s="153" t="s">
        <v>130</v>
      </c>
      <c r="AU183" s="153" t="s">
        <v>135</v>
      </c>
      <c r="AY183" s="17" t="s">
        <v>127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7" t="s">
        <v>135</v>
      </c>
      <c r="BK183" s="154">
        <f>ROUND(I183*H183,2)</f>
        <v>0</v>
      </c>
      <c r="BL183" s="17" t="s">
        <v>134</v>
      </c>
      <c r="BM183" s="153" t="s">
        <v>206</v>
      </c>
    </row>
    <row r="184" spans="1:65" s="2" customFormat="1" ht="16.5" customHeight="1">
      <c r="A184" s="32"/>
      <c r="B184" s="140"/>
      <c r="C184" s="141" t="s">
        <v>207</v>
      </c>
      <c r="D184" s="141" t="s">
        <v>130</v>
      </c>
      <c r="E184" s="142" t="s">
        <v>208</v>
      </c>
      <c r="F184" s="143" t="s">
        <v>209</v>
      </c>
      <c r="G184" s="144" t="s">
        <v>139</v>
      </c>
      <c r="H184" s="145">
        <v>52.493000000000002</v>
      </c>
      <c r="I184" s="146"/>
      <c r="J184" s="147">
        <f>ROUND(I184*H184,2)</f>
        <v>0</v>
      </c>
      <c r="K184" s="148"/>
      <c r="L184" s="33"/>
      <c r="M184" s="149" t="s">
        <v>1</v>
      </c>
      <c r="N184" s="150" t="s">
        <v>38</v>
      </c>
      <c r="O184" s="58"/>
      <c r="P184" s="151">
        <f>O184*H184</f>
        <v>0</v>
      </c>
      <c r="Q184" s="151">
        <v>0</v>
      </c>
      <c r="R184" s="151">
        <f>Q184*H184</f>
        <v>0</v>
      </c>
      <c r="S184" s="151">
        <v>0</v>
      </c>
      <c r="T184" s="152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3" t="s">
        <v>134</v>
      </c>
      <c r="AT184" s="153" t="s">
        <v>130</v>
      </c>
      <c r="AU184" s="153" t="s">
        <v>135</v>
      </c>
      <c r="AY184" s="17" t="s">
        <v>127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7" t="s">
        <v>135</v>
      </c>
      <c r="BK184" s="154">
        <f>ROUND(I184*H184,2)</f>
        <v>0</v>
      </c>
      <c r="BL184" s="17" t="s">
        <v>134</v>
      </c>
      <c r="BM184" s="153" t="s">
        <v>210</v>
      </c>
    </row>
    <row r="185" spans="1:65" s="2" customFormat="1" ht="21.75" customHeight="1">
      <c r="A185" s="32"/>
      <c r="B185" s="140"/>
      <c r="C185" s="141" t="s">
        <v>211</v>
      </c>
      <c r="D185" s="141" t="s">
        <v>130</v>
      </c>
      <c r="E185" s="142" t="s">
        <v>212</v>
      </c>
      <c r="F185" s="143" t="s">
        <v>213</v>
      </c>
      <c r="G185" s="144" t="s">
        <v>139</v>
      </c>
      <c r="H185" s="145">
        <v>72</v>
      </c>
      <c r="I185" s="146"/>
      <c r="J185" s="147">
        <f>ROUND(I185*H185,2)</f>
        <v>0</v>
      </c>
      <c r="K185" s="148"/>
      <c r="L185" s="33"/>
      <c r="M185" s="149" t="s">
        <v>1</v>
      </c>
      <c r="N185" s="150" t="s">
        <v>38</v>
      </c>
      <c r="O185" s="58"/>
      <c r="P185" s="151">
        <f>O185*H185</f>
        <v>0</v>
      </c>
      <c r="Q185" s="151">
        <v>0</v>
      </c>
      <c r="R185" s="151">
        <f>Q185*H185</f>
        <v>0</v>
      </c>
      <c r="S185" s="151">
        <v>0</v>
      </c>
      <c r="T185" s="152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3" t="s">
        <v>134</v>
      </c>
      <c r="AT185" s="153" t="s">
        <v>130</v>
      </c>
      <c r="AU185" s="153" t="s">
        <v>135</v>
      </c>
      <c r="AY185" s="17" t="s">
        <v>127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7" t="s">
        <v>135</v>
      </c>
      <c r="BK185" s="154">
        <f>ROUND(I185*H185,2)</f>
        <v>0</v>
      </c>
      <c r="BL185" s="17" t="s">
        <v>134</v>
      </c>
      <c r="BM185" s="153" t="s">
        <v>214</v>
      </c>
    </row>
    <row r="186" spans="1:65" s="2" customFormat="1" ht="21.75" customHeight="1">
      <c r="A186" s="32"/>
      <c r="B186" s="140"/>
      <c r="C186" s="141" t="s">
        <v>215</v>
      </c>
      <c r="D186" s="141" t="s">
        <v>130</v>
      </c>
      <c r="E186" s="142" t="s">
        <v>216</v>
      </c>
      <c r="F186" s="143" t="s">
        <v>217</v>
      </c>
      <c r="G186" s="144" t="s">
        <v>139</v>
      </c>
      <c r="H186" s="145">
        <v>1.42</v>
      </c>
      <c r="I186" s="146"/>
      <c r="J186" s="147">
        <f>ROUND(I186*H186,2)</f>
        <v>0</v>
      </c>
      <c r="K186" s="148"/>
      <c r="L186" s="33"/>
      <c r="M186" s="149" t="s">
        <v>1</v>
      </c>
      <c r="N186" s="150" t="s">
        <v>38</v>
      </c>
      <c r="O186" s="58"/>
      <c r="P186" s="151">
        <f>O186*H186</f>
        <v>0</v>
      </c>
      <c r="Q186" s="151">
        <v>4.2000000000000003E-2</v>
      </c>
      <c r="R186" s="151">
        <f>Q186*H186</f>
        <v>5.9639999999999999E-2</v>
      </c>
      <c r="S186" s="151">
        <v>0</v>
      </c>
      <c r="T186" s="152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3" t="s">
        <v>134</v>
      </c>
      <c r="AT186" s="153" t="s">
        <v>130</v>
      </c>
      <c r="AU186" s="153" t="s">
        <v>135</v>
      </c>
      <c r="AY186" s="17" t="s">
        <v>127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7" t="s">
        <v>135</v>
      </c>
      <c r="BK186" s="154">
        <f>ROUND(I186*H186,2)</f>
        <v>0</v>
      </c>
      <c r="BL186" s="17" t="s">
        <v>134</v>
      </c>
      <c r="BM186" s="153" t="s">
        <v>218</v>
      </c>
    </row>
    <row r="187" spans="1:65" s="13" customFormat="1">
      <c r="B187" s="155"/>
      <c r="D187" s="156" t="s">
        <v>141</v>
      </c>
      <c r="E187" s="157" t="s">
        <v>1</v>
      </c>
      <c r="F187" s="158" t="s">
        <v>219</v>
      </c>
      <c r="H187" s="157" t="s">
        <v>1</v>
      </c>
      <c r="I187" s="159"/>
      <c r="L187" s="155"/>
      <c r="M187" s="160"/>
      <c r="N187" s="161"/>
      <c r="O187" s="161"/>
      <c r="P187" s="161"/>
      <c r="Q187" s="161"/>
      <c r="R187" s="161"/>
      <c r="S187" s="161"/>
      <c r="T187" s="162"/>
      <c r="AT187" s="157" t="s">
        <v>141</v>
      </c>
      <c r="AU187" s="157" t="s">
        <v>135</v>
      </c>
      <c r="AV187" s="13" t="s">
        <v>80</v>
      </c>
      <c r="AW187" s="13" t="s">
        <v>29</v>
      </c>
      <c r="AX187" s="13" t="s">
        <v>72</v>
      </c>
      <c r="AY187" s="157" t="s">
        <v>127</v>
      </c>
    </row>
    <row r="188" spans="1:65" s="14" customFormat="1">
      <c r="B188" s="163"/>
      <c r="D188" s="156" t="s">
        <v>141</v>
      </c>
      <c r="E188" s="164" t="s">
        <v>1</v>
      </c>
      <c r="F188" s="165" t="s">
        <v>220</v>
      </c>
      <c r="H188" s="166">
        <v>0.46</v>
      </c>
      <c r="I188" s="167"/>
      <c r="L188" s="163"/>
      <c r="M188" s="168"/>
      <c r="N188" s="169"/>
      <c r="O188" s="169"/>
      <c r="P188" s="169"/>
      <c r="Q188" s="169"/>
      <c r="R188" s="169"/>
      <c r="S188" s="169"/>
      <c r="T188" s="170"/>
      <c r="AT188" s="164" t="s">
        <v>141</v>
      </c>
      <c r="AU188" s="164" t="s">
        <v>135</v>
      </c>
      <c r="AV188" s="14" t="s">
        <v>135</v>
      </c>
      <c r="AW188" s="14" t="s">
        <v>29</v>
      </c>
      <c r="AX188" s="14" t="s">
        <v>72</v>
      </c>
      <c r="AY188" s="164" t="s">
        <v>127</v>
      </c>
    </row>
    <row r="189" spans="1:65" s="13" customFormat="1">
      <c r="B189" s="155"/>
      <c r="D189" s="156" t="s">
        <v>141</v>
      </c>
      <c r="E189" s="157" t="s">
        <v>1</v>
      </c>
      <c r="F189" s="158" t="s">
        <v>221</v>
      </c>
      <c r="H189" s="157" t="s">
        <v>1</v>
      </c>
      <c r="I189" s="159"/>
      <c r="L189" s="155"/>
      <c r="M189" s="160"/>
      <c r="N189" s="161"/>
      <c r="O189" s="161"/>
      <c r="P189" s="161"/>
      <c r="Q189" s="161"/>
      <c r="R189" s="161"/>
      <c r="S189" s="161"/>
      <c r="T189" s="162"/>
      <c r="AT189" s="157" t="s">
        <v>141</v>
      </c>
      <c r="AU189" s="157" t="s">
        <v>135</v>
      </c>
      <c r="AV189" s="13" t="s">
        <v>80</v>
      </c>
      <c r="AW189" s="13" t="s">
        <v>29</v>
      </c>
      <c r="AX189" s="13" t="s">
        <v>72</v>
      </c>
      <c r="AY189" s="157" t="s">
        <v>127</v>
      </c>
    </row>
    <row r="190" spans="1:65" s="14" customFormat="1">
      <c r="B190" s="163"/>
      <c r="D190" s="156" t="s">
        <v>141</v>
      </c>
      <c r="E190" s="164" t="s">
        <v>1</v>
      </c>
      <c r="F190" s="165" t="s">
        <v>143</v>
      </c>
      <c r="H190" s="166">
        <v>0.96</v>
      </c>
      <c r="I190" s="167"/>
      <c r="L190" s="163"/>
      <c r="M190" s="168"/>
      <c r="N190" s="169"/>
      <c r="O190" s="169"/>
      <c r="P190" s="169"/>
      <c r="Q190" s="169"/>
      <c r="R190" s="169"/>
      <c r="S190" s="169"/>
      <c r="T190" s="170"/>
      <c r="AT190" s="164" t="s">
        <v>141</v>
      </c>
      <c r="AU190" s="164" t="s">
        <v>135</v>
      </c>
      <c r="AV190" s="14" t="s">
        <v>135</v>
      </c>
      <c r="AW190" s="14" t="s">
        <v>29</v>
      </c>
      <c r="AX190" s="14" t="s">
        <v>72</v>
      </c>
      <c r="AY190" s="164" t="s">
        <v>127</v>
      </c>
    </row>
    <row r="191" spans="1:65" s="15" customFormat="1">
      <c r="B191" s="171"/>
      <c r="D191" s="156" t="s">
        <v>141</v>
      </c>
      <c r="E191" s="172" t="s">
        <v>1</v>
      </c>
      <c r="F191" s="173" t="s">
        <v>146</v>
      </c>
      <c r="H191" s="174">
        <v>1.42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141</v>
      </c>
      <c r="AU191" s="172" t="s">
        <v>135</v>
      </c>
      <c r="AV191" s="15" t="s">
        <v>134</v>
      </c>
      <c r="AW191" s="15" t="s">
        <v>29</v>
      </c>
      <c r="AX191" s="15" t="s">
        <v>80</v>
      </c>
      <c r="AY191" s="172" t="s">
        <v>127</v>
      </c>
    </row>
    <row r="192" spans="1:65" s="2" customFormat="1" ht="21.75" customHeight="1">
      <c r="A192" s="32"/>
      <c r="B192" s="140"/>
      <c r="C192" s="141" t="s">
        <v>222</v>
      </c>
      <c r="D192" s="141" t="s">
        <v>130</v>
      </c>
      <c r="E192" s="142" t="s">
        <v>223</v>
      </c>
      <c r="F192" s="143" t="s">
        <v>224</v>
      </c>
      <c r="G192" s="144" t="s">
        <v>139</v>
      </c>
      <c r="H192" s="145">
        <v>18.899999999999999</v>
      </c>
      <c r="I192" s="146"/>
      <c r="J192" s="147">
        <f>ROUND(I192*H192,2)</f>
        <v>0</v>
      </c>
      <c r="K192" s="148"/>
      <c r="L192" s="33"/>
      <c r="M192" s="149" t="s">
        <v>1</v>
      </c>
      <c r="N192" s="150" t="s">
        <v>38</v>
      </c>
      <c r="O192" s="58"/>
      <c r="P192" s="151">
        <f>O192*H192</f>
        <v>0</v>
      </c>
      <c r="Q192" s="151">
        <v>5.0999999999999997E-2</v>
      </c>
      <c r="R192" s="151">
        <f>Q192*H192</f>
        <v>0.96389999999999987</v>
      </c>
      <c r="S192" s="151">
        <v>0</v>
      </c>
      <c r="T192" s="152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3" t="s">
        <v>134</v>
      </c>
      <c r="AT192" s="153" t="s">
        <v>130</v>
      </c>
      <c r="AU192" s="153" t="s">
        <v>135</v>
      </c>
      <c r="AY192" s="17" t="s">
        <v>127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7" t="s">
        <v>135</v>
      </c>
      <c r="BK192" s="154">
        <f>ROUND(I192*H192,2)</f>
        <v>0</v>
      </c>
      <c r="BL192" s="17" t="s">
        <v>134</v>
      </c>
      <c r="BM192" s="153" t="s">
        <v>225</v>
      </c>
    </row>
    <row r="193" spans="1:65" s="14" customFormat="1">
      <c r="B193" s="163"/>
      <c r="D193" s="156" t="s">
        <v>141</v>
      </c>
      <c r="E193" s="164" t="s">
        <v>1</v>
      </c>
      <c r="F193" s="165" t="s">
        <v>226</v>
      </c>
      <c r="H193" s="166">
        <v>18.899999999999999</v>
      </c>
      <c r="I193" s="167"/>
      <c r="L193" s="163"/>
      <c r="M193" s="168"/>
      <c r="N193" s="169"/>
      <c r="O193" s="169"/>
      <c r="P193" s="169"/>
      <c r="Q193" s="169"/>
      <c r="R193" s="169"/>
      <c r="S193" s="169"/>
      <c r="T193" s="170"/>
      <c r="AT193" s="164" t="s">
        <v>141</v>
      </c>
      <c r="AU193" s="164" t="s">
        <v>135</v>
      </c>
      <c r="AV193" s="14" t="s">
        <v>135</v>
      </c>
      <c r="AW193" s="14" t="s">
        <v>29</v>
      </c>
      <c r="AX193" s="14" t="s">
        <v>80</v>
      </c>
      <c r="AY193" s="164" t="s">
        <v>127</v>
      </c>
    </row>
    <row r="194" spans="1:65" s="2" customFormat="1" ht="33" customHeight="1">
      <c r="A194" s="32"/>
      <c r="B194" s="140"/>
      <c r="C194" s="141" t="s">
        <v>187</v>
      </c>
      <c r="D194" s="141" t="s">
        <v>130</v>
      </c>
      <c r="E194" s="142" t="s">
        <v>227</v>
      </c>
      <c r="F194" s="143" t="s">
        <v>228</v>
      </c>
      <c r="G194" s="144" t="s">
        <v>133</v>
      </c>
      <c r="H194" s="145">
        <v>3</v>
      </c>
      <c r="I194" s="146"/>
      <c r="J194" s="147">
        <f>ROUND(I194*H194,2)</f>
        <v>0</v>
      </c>
      <c r="K194" s="148"/>
      <c r="L194" s="33"/>
      <c r="M194" s="149" t="s">
        <v>1</v>
      </c>
      <c r="N194" s="150" t="s">
        <v>38</v>
      </c>
      <c r="O194" s="58"/>
      <c r="P194" s="151">
        <f>O194*H194</f>
        <v>0</v>
      </c>
      <c r="Q194" s="151">
        <v>0.05</v>
      </c>
      <c r="R194" s="151">
        <f>Q194*H194</f>
        <v>0.15000000000000002</v>
      </c>
      <c r="S194" s="151">
        <v>0</v>
      </c>
      <c r="T194" s="152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3" t="s">
        <v>134</v>
      </c>
      <c r="AT194" s="153" t="s">
        <v>130</v>
      </c>
      <c r="AU194" s="153" t="s">
        <v>135</v>
      </c>
      <c r="AY194" s="17" t="s">
        <v>127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7" t="s">
        <v>135</v>
      </c>
      <c r="BK194" s="154">
        <f>ROUND(I194*H194,2)</f>
        <v>0</v>
      </c>
      <c r="BL194" s="17" t="s">
        <v>134</v>
      </c>
      <c r="BM194" s="153" t="s">
        <v>229</v>
      </c>
    </row>
    <row r="195" spans="1:65" s="2" customFormat="1" ht="21.75" customHeight="1">
      <c r="A195" s="32"/>
      <c r="B195" s="140"/>
      <c r="C195" s="179" t="s">
        <v>7</v>
      </c>
      <c r="D195" s="179" t="s">
        <v>230</v>
      </c>
      <c r="E195" s="180" t="s">
        <v>231</v>
      </c>
      <c r="F195" s="181" t="s">
        <v>232</v>
      </c>
      <c r="G195" s="182" t="s">
        <v>133</v>
      </c>
      <c r="H195" s="183">
        <v>3</v>
      </c>
      <c r="I195" s="184"/>
      <c r="J195" s="185">
        <f>ROUND(I195*H195,2)</f>
        <v>0</v>
      </c>
      <c r="K195" s="186"/>
      <c r="L195" s="187"/>
      <c r="M195" s="188" t="s">
        <v>1</v>
      </c>
      <c r="N195" s="189" t="s">
        <v>38</v>
      </c>
      <c r="O195" s="58"/>
      <c r="P195" s="151">
        <f>O195*H195</f>
        <v>0</v>
      </c>
      <c r="Q195" s="151">
        <v>1.521E-2</v>
      </c>
      <c r="R195" s="151">
        <f>Q195*H195</f>
        <v>4.5629999999999997E-2</v>
      </c>
      <c r="S195" s="151">
        <v>0</v>
      </c>
      <c r="T195" s="152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3" t="s">
        <v>172</v>
      </c>
      <c r="AT195" s="153" t="s">
        <v>230</v>
      </c>
      <c r="AU195" s="153" t="s">
        <v>135</v>
      </c>
      <c r="AY195" s="17" t="s">
        <v>127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7" t="s">
        <v>135</v>
      </c>
      <c r="BK195" s="154">
        <f>ROUND(I195*H195,2)</f>
        <v>0</v>
      </c>
      <c r="BL195" s="17" t="s">
        <v>134</v>
      </c>
      <c r="BM195" s="153" t="s">
        <v>233</v>
      </c>
    </row>
    <row r="196" spans="1:65" s="2" customFormat="1" ht="21.75" customHeight="1">
      <c r="A196" s="32"/>
      <c r="B196" s="140"/>
      <c r="C196" s="141" t="s">
        <v>234</v>
      </c>
      <c r="D196" s="141" t="s">
        <v>130</v>
      </c>
      <c r="E196" s="142" t="s">
        <v>235</v>
      </c>
      <c r="F196" s="143" t="s">
        <v>236</v>
      </c>
      <c r="G196" s="144" t="s">
        <v>133</v>
      </c>
      <c r="H196" s="145">
        <v>1</v>
      </c>
      <c r="I196" s="146"/>
      <c r="J196" s="147">
        <f>ROUND(I196*H196,2)</f>
        <v>0</v>
      </c>
      <c r="K196" s="148"/>
      <c r="L196" s="33"/>
      <c r="M196" s="149" t="s">
        <v>1</v>
      </c>
      <c r="N196" s="150" t="s">
        <v>38</v>
      </c>
      <c r="O196" s="58"/>
      <c r="P196" s="151">
        <f>O196*H196</f>
        <v>0</v>
      </c>
      <c r="Q196" s="151">
        <v>0.44169999999999998</v>
      </c>
      <c r="R196" s="151">
        <f>Q196*H196</f>
        <v>0.44169999999999998</v>
      </c>
      <c r="S196" s="151">
        <v>0</v>
      </c>
      <c r="T196" s="152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3" t="s">
        <v>134</v>
      </c>
      <c r="AT196" s="153" t="s">
        <v>130</v>
      </c>
      <c r="AU196" s="153" t="s">
        <v>135</v>
      </c>
      <c r="AY196" s="17" t="s">
        <v>127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7" t="s">
        <v>135</v>
      </c>
      <c r="BK196" s="154">
        <f>ROUND(I196*H196,2)</f>
        <v>0</v>
      </c>
      <c r="BL196" s="17" t="s">
        <v>134</v>
      </c>
      <c r="BM196" s="153" t="s">
        <v>237</v>
      </c>
    </row>
    <row r="197" spans="1:65" s="2" customFormat="1" ht="33" customHeight="1">
      <c r="A197" s="32"/>
      <c r="B197" s="140"/>
      <c r="C197" s="179" t="s">
        <v>238</v>
      </c>
      <c r="D197" s="179" t="s">
        <v>230</v>
      </c>
      <c r="E197" s="180" t="s">
        <v>239</v>
      </c>
      <c r="F197" s="181" t="s">
        <v>240</v>
      </c>
      <c r="G197" s="182" t="s">
        <v>133</v>
      </c>
      <c r="H197" s="183">
        <v>1</v>
      </c>
      <c r="I197" s="184"/>
      <c r="J197" s="185">
        <f>ROUND(I197*H197,2)</f>
        <v>0</v>
      </c>
      <c r="K197" s="186"/>
      <c r="L197" s="187"/>
      <c r="M197" s="188" t="s">
        <v>1</v>
      </c>
      <c r="N197" s="189" t="s">
        <v>38</v>
      </c>
      <c r="O197" s="58"/>
      <c r="P197" s="151">
        <f>O197*H197</f>
        <v>0</v>
      </c>
      <c r="Q197" s="151">
        <v>1.7930000000000001E-2</v>
      </c>
      <c r="R197" s="151">
        <f>Q197*H197</f>
        <v>1.7930000000000001E-2</v>
      </c>
      <c r="S197" s="151">
        <v>0</v>
      </c>
      <c r="T197" s="152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3" t="s">
        <v>172</v>
      </c>
      <c r="AT197" s="153" t="s">
        <v>230</v>
      </c>
      <c r="AU197" s="153" t="s">
        <v>135</v>
      </c>
      <c r="AY197" s="17" t="s">
        <v>127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7" t="s">
        <v>135</v>
      </c>
      <c r="BK197" s="154">
        <f>ROUND(I197*H197,2)</f>
        <v>0</v>
      </c>
      <c r="BL197" s="17" t="s">
        <v>134</v>
      </c>
      <c r="BM197" s="153" t="s">
        <v>241</v>
      </c>
    </row>
    <row r="198" spans="1:65" s="12" customFormat="1" ht="22.9" customHeight="1">
      <c r="B198" s="127"/>
      <c r="D198" s="128" t="s">
        <v>71</v>
      </c>
      <c r="E198" s="138" t="s">
        <v>176</v>
      </c>
      <c r="F198" s="138" t="s">
        <v>242</v>
      </c>
      <c r="I198" s="130"/>
      <c r="J198" s="139">
        <f>BK198</f>
        <v>0</v>
      </c>
      <c r="L198" s="127"/>
      <c r="M198" s="132"/>
      <c r="N198" s="133"/>
      <c r="O198" s="133"/>
      <c r="P198" s="134">
        <f>SUM(P199:P217)</f>
        <v>0</v>
      </c>
      <c r="Q198" s="133"/>
      <c r="R198" s="134">
        <f>SUM(R199:R217)</f>
        <v>1.05535972</v>
      </c>
      <c r="S198" s="133"/>
      <c r="T198" s="135">
        <f>SUM(T199:T217)</f>
        <v>6.071904</v>
      </c>
      <c r="AR198" s="128" t="s">
        <v>80</v>
      </c>
      <c r="AT198" s="136" t="s">
        <v>71</v>
      </c>
      <c r="AU198" s="136" t="s">
        <v>80</v>
      </c>
      <c r="AY198" s="128" t="s">
        <v>127</v>
      </c>
      <c r="BK198" s="137">
        <f>SUM(BK199:BK217)</f>
        <v>0</v>
      </c>
    </row>
    <row r="199" spans="1:65" s="2" customFormat="1" ht="33" customHeight="1">
      <c r="A199" s="32"/>
      <c r="B199" s="140"/>
      <c r="C199" s="141" t="s">
        <v>243</v>
      </c>
      <c r="D199" s="141" t="s">
        <v>130</v>
      </c>
      <c r="E199" s="142" t="s">
        <v>244</v>
      </c>
      <c r="F199" s="143" t="s">
        <v>245</v>
      </c>
      <c r="G199" s="144" t="s">
        <v>139</v>
      </c>
      <c r="H199" s="145">
        <v>52.493000000000002</v>
      </c>
      <c r="I199" s="146"/>
      <c r="J199" s="147">
        <f>ROUND(I199*H199,2)</f>
        <v>0</v>
      </c>
      <c r="K199" s="148"/>
      <c r="L199" s="33"/>
      <c r="M199" s="149" t="s">
        <v>1</v>
      </c>
      <c r="N199" s="150" t="s">
        <v>38</v>
      </c>
      <c r="O199" s="58"/>
      <c r="P199" s="151">
        <f>O199*H199</f>
        <v>0</v>
      </c>
      <c r="Q199" s="151">
        <v>0.02</v>
      </c>
      <c r="R199" s="151">
        <f>Q199*H199</f>
        <v>1.04986</v>
      </c>
      <c r="S199" s="151">
        <v>0</v>
      </c>
      <c r="T199" s="152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3" t="s">
        <v>134</v>
      </c>
      <c r="AT199" s="153" t="s">
        <v>130</v>
      </c>
      <c r="AU199" s="153" t="s">
        <v>135</v>
      </c>
      <c r="AY199" s="17" t="s">
        <v>127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7" t="s">
        <v>135</v>
      </c>
      <c r="BK199" s="154">
        <f>ROUND(I199*H199,2)</f>
        <v>0</v>
      </c>
      <c r="BL199" s="17" t="s">
        <v>134</v>
      </c>
      <c r="BM199" s="153" t="s">
        <v>246</v>
      </c>
    </row>
    <row r="200" spans="1:65" s="14" customFormat="1">
      <c r="B200" s="163"/>
      <c r="D200" s="156" t="s">
        <v>141</v>
      </c>
      <c r="E200" s="164" t="s">
        <v>1</v>
      </c>
      <c r="F200" s="165" t="s">
        <v>166</v>
      </c>
      <c r="H200" s="166">
        <v>46.993000000000002</v>
      </c>
      <c r="I200" s="167"/>
      <c r="L200" s="163"/>
      <c r="M200" s="168"/>
      <c r="N200" s="169"/>
      <c r="O200" s="169"/>
      <c r="P200" s="169"/>
      <c r="Q200" s="169"/>
      <c r="R200" s="169"/>
      <c r="S200" s="169"/>
      <c r="T200" s="170"/>
      <c r="AT200" s="164" t="s">
        <v>141</v>
      </c>
      <c r="AU200" s="164" t="s">
        <v>135</v>
      </c>
      <c r="AV200" s="14" t="s">
        <v>135</v>
      </c>
      <c r="AW200" s="14" t="s">
        <v>29</v>
      </c>
      <c r="AX200" s="14" t="s">
        <v>72</v>
      </c>
      <c r="AY200" s="164" t="s">
        <v>127</v>
      </c>
    </row>
    <row r="201" spans="1:65" s="14" customFormat="1">
      <c r="B201" s="163"/>
      <c r="D201" s="156" t="s">
        <v>141</v>
      </c>
      <c r="E201" s="164" t="s">
        <v>1</v>
      </c>
      <c r="F201" s="165" t="s">
        <v>247</v>
      </c>
      <c r="H201" s="166">
        <v>5.5</v>
      </c>
      <c r="I201" s="167"/>
      <c r="L201" s="163"/>
      <c r="M201" s="168"/>
      <c r="N201" s="169"/>
      <c r="O201" s="169"/>
      <c r="P201" s="169"/>
      <c r="Q201" s="169"/>
      <c r="R201" s="169"/>
      <c r="S201" s="169"/>
      <c r="T201" s="170"/>
      <c r="AT201" s="164" t="s">
        <v>141</v>
      </c>
      <c r="AU201" s="164" t="s">
        <v>135</v>
      </c>
      <c r="AV201" s="14" t="s">
        <v>135</v>
      </c>
      <c r="AW201" s="14" t="s">
        <v>29</v>
      </c>
      <c r="AX201" s="14" t="s">
        <v>72</v>
      </c>
      <c r="AY201" s="164" t="s">
        <v>127</v>
      </c>
    </row>
    <row r="202" spans="1:65" s="15" customFormat="1">
      <c r="B202" s="171"/>
      <c r="D202" s="156" t="s">
        <v>141</v>
      </c>
      <c r="E202" s="172" t="s">
        <v>1</v>
      </c>
      <c r="F202" s="173" t="s">
        <v>146</v>
      </c>
      <c r="H202" s="174">
        <v>52.493000000000002</v>
      </c>
      <c r="I202" s="175"/>
      <c r="L202" s="171"/>
      <c r="M202" s="176"/>
      <c r="N202" s="177"/>
      <c r="O202" s="177"/>
      <c r="P202" s="177"/>
      <c r="Q202" s="177"/>
      <c r="R202" s="177"/>
      <c r="S202" s="177"/>
      <c r="T202" s="178"/>
      <c r="AT202" s="172" t="s">
        <v>141</v>
      </c>
      <c r="AU202" s="172" t="s">
        <v>135</v>
      </c>
      <c r="AV202" s="15" t="s">
        <v>134</v>
      </c>
      <c r="AW202" s="15" t="s">
        <v>29</v>
      </c>
      <c r="AX202" s="15" t="s">
        <v>80</v>
      </c>
      <c r="AY202" s="172" t="s">
        <v>127</v>
      </c>
    </row>
    <row r="203" spans="1:65" s="2" customFormat="1" ht="21.75" customHeight="1">
      <c r="A203" s="32"/>
      <c r="B203" s="140"/>
      <c r="C203" s="141" t="s">
        <v>248</v>
      </c>
      <c r="D203" s="141" t="s">
        <v>130</v>
      </c>
      <c r="E203" s="142" t="s">
        <v>249</v>
      </c>
      <c r="F203" s="143" t="s">
        <v>250</v>
      </c>
      <c r="G203" s="144" t="s">
        <v>139</v>
      </c>
      <c r="H203" s="145">
        <v>52.493000000000002</v>
      </c>
      <c r="I203" s="146"/>
      <c r="J203" s="147">
        <f>ROUND(I203*H203,2)</f>
        <v>0</v>
      </c>
      <c r="K203" s="148"/>
      <c r="L203" s="33"/>
      <c r="M203" s="149" t="s">
        <v>1</v>
      </c>
      <c r="N203" s="150" t="s">
        <v>38</v>
      </c>
      <c r="O203" s="58"/>
      <c r="P203" s="151">
        <f>O203*H203</f>
        <v>0</v>
      </c>
      <c r="Q203" s="151">
        <v>4.0000000000000003E-5</v>
      </c>
      <c r="R203" s="151">
        <f>Q203*H203</f>
        <v>2.0997200000000002E-3</v>
      </c>
      <c r="S203" s="151">
        <v>0</v>
      </c>
      <c r="T203" s="152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3" t="s">
        <v>134</v>
      </c>
      <c r="AT203" s="153" t="s">
        <v>130</v>
      </c>
      <c r="AU203" s="153" t="s">
        <v>135</v>
      </c>
      <c r="AY203" s="17" t="s">
        <v>127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7" t="s">
        <v>135</v>
      </c>
      <c r="BK203" s="154">
        <f>ROUND(I203*H203,2)</f>
        <v>0</v>
      </c>
      <c r="BL203" s="17" t="s">
        <v>134</v>
      </c>
      <c r="BM203" s="153" t="s">
        <v>251</v>
      </c>
    </row>
    <row r="204" spans="1:65" s="2" customFormat="1" ht="16.5" customHeight="1">
      <c r="A204" s="32"/>
      <c r="B204" s="140"/>
      <c r="C204" s="141" t="s">
        <v>229</v>
      </c>
      <c r="D204" s="141" t="s">
        <v>130</v>
      </c>
      <c r="E204" s="142" t="s">
        <v>252</v>
      </c>
      <c r="F204" s="143" t="s">
        <v>253</v>
      </c>
      <c r="G204" s="144" t="s">
        <v>139</v>
      </c>
      <c r="H204" s="145">
        <v>25.68</v>
      </c>
      <c r="I204" s="146"/>
      <c r="J204" s="147">
        <f>ROUND(I204*H204,2)</f>
        <v>0</v>
      </c>
      <c r="K204" s="148"/>
      <c r="L204" s="33"/>
      <c r="M204" s="149" t="s">
        <v>1</v>
      </c>
      <c r="N204" s="150" t="s">
        <v>38</v>
      </c>
      <c r="O204" s="58"/>
      <c r="P204" s="151">
        <f>O204*H204</f>
        <v>0</v>
      </c>
      <c r="Q204" s="151">
        <v>0</v>
      </c>
      <c r="R204" s="151">
        <f>Q204*H204</f>
        <v>0</v>
      </c>
      <c r="S204" s="151">
        <v>0.2</v>
      </c>
      <c r="T204" s="152">
        <f>S204*H204</f>
        <v>5.1360000000000001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3" t="s">
        <v>134</v>
      </c>
      <c r="AT204" s="153" t="s">
        <v>130</v>
      </c>
      <c r="AU204" s="153" t="s">
        <v>135</v>
      </c>
      <c r="AY204" s="17" t="s">
        <v>127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7" t="s">
        <v>135</v>
      </c>
      <c r="BK204" s="154">
        <f>ROUND(I204*H204,2)</f>
        <v>0</v>
      </c>
      <c r="BL204" s="17" t="s">
        <v>134</v>
      </c>
      <c r="BM204" s="153" t="s">
        <v>254</v>
      </c>
    </row>
    <row r="205" spans="1:65" s="14" customFormat="1">
      <c r="B205" s="163"/>
      <c r="D205" s="156" t="s">
        <v>141</v>
      </c>
      <c r="E205" s="164" t="s">
        <v>1</v>
      </c>
      <c r="F205" s="165" t="s">
        <v>255</v>
      </c>
      <c r="H205" s="166">
        <v>25.68</v>
      </c>
      <c r="I205" s="167"/>
      <c r="L205" s="163"/>
      <c r="M205" s="168"/>
      <c r="N205" s="169"/>
      <c r="O205" s="169"/>
      <c r="P205" s="169"/>
      <c r="Q205" s="169"/>
      <c r="R205" s="169"/>
      <c r="S205" s="169"/>
      <c r="T205" s="170"/>
      <c r="AT205" s="164" t="s">
        <v>141</v>
      </c>
      <c r="AU205" s="164" t="s">
        <v>135</v>
      </c>
      <c r="AV205" s="14" t="s">
        <v>135</v>
      </c>
      <c r="AW205" s="14" t="s">
        <v>29</v>
      </c>
      <c r="AX205" s="14" t="s">
        <v>80</v>
      </c>
      <c r="AY205" s="164" t="s">
        <v>127</v>
      </c>
    </row>
    <row r="206" spans="1:65" s="2" customFormat="1" ht="16.5" customHeight="1">
      <c r="A206" s="32"/>
      <c r="B206" s="140"/>
      <c r="C206" s="141" t="s">
        <v>256</v>
      </c>
      <c r="D206" s="141" t="s">
        <v>130</v>
      </c>
      <c r="E206" s="142" t="s">
        <v>257</v>
      </c>
      <c r="F206" s="143" t="s">
        <v>258</v>
      </c>
      <c r="G206" s="144" t="s">
        <v>139</v>
      </c>
      <c r="H206" s="145">
        <v>1.3440000000000001</v>
      </c>
      <c r="I206" s="146"/>
      <c r="J206" s="147">
        <f>ROUND(I206*H206,2)</f>
        <v>0</v>
      </c>
      <c r="K206" s="148"/>
      <c r="L206" s="33"/>
      <c r="M206" s="149" t="s">
        <v>1</v>
      </c>
      <c r="N206" s="150" t="s">
        <v>38</v>
      </c>
      <c r="O206" s="58"/>
      <c r="P206" s="151">
        <f>O206*H206</f>
        <v>0</v>
      </c>
      <c r="Q206" s="151">
        <v>0</v>
      </c>
      <c r="R206" s="151">
        <f>Q206*H206</f>
        <v>0</v>
      </c>
      <c r="S206" s="151">
        <v>6.6000000000000003E-2</v>
      </c>
      <c r="T206" s="152">
        <f>S206*H206</f>
        <v>8.8704000000000005E-2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3" t="s">
        <v>134</v>
      </c>
      <c r="AT206" s="153" t="s">
        <v>130</v>
      </c>
      <c r="AU206" s="153" t="s">
        <v>135</v>
      </c>
      <c r="AY206" s="17" t="s">
        <v>127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7" t="s">
        <v>135</v>
      </c>
      <c r="BK206" s="154">
        <f>ROUND(I206*H206,2)</f>
        <v>0</v>
      </c>
      <c r="BL206" s="17" t="s">
        <v>134</v>
      </c>
      <c r="BM206" s="153" t="s">
        <v>259</v>
      </c>
    </row>
    <row r="207" spans="1:65" s="13" customFormat="1">
      <c r="B207" s="155"/>
      <c r="D207" s="156" t="s">
        <v>141</v>
      </c>
      <c r="E207" s="157" t="s">
        <v>1</v>
      </c>
      <c r="F207" s="158" t="s">
        <v>260</v>
      </c>
      <c r="H207" s="157" t="s">
        <v>1</v>
      </c>
      <c r="I207" s="159"/>
      <c r="L207" s="155"/>
      <c r="M207" s="160"/>
      <c r="N207" s="161"/>
      <c r="O207" s="161"/>
      <c r="P207" s="161"/>
      <c r="Q207" s="161"/>
      <c r="R207" s="161"/>
      <c r="S207" s="161"/>
      <c r="T207" s="162"/>
      <c r="AT207" s="157" t="s">
        <v>141</v>
      </c>
      <c r="AU207" s="157" t="s">
        <v>135</v>
      </c>
      <c r="AV207" s="13" t="s">
        <v>80</v>
      </c>
      <c r="AW207" s="13" t="s">
        <v>29</v>
      </c>
      <c r="AX207" s="13" t="s">
        <v>72</v>
      </c>
      <c r="AY207" s="157" t="s">
        <v>127</v>
      </c>
    </row>
    <row r="208" spans="1:65" s="14" customFormat="1">
      <c r="B208" s="163"/>
      <c r="D208" s="156" t="s">
        <v>141</v>
      </c>
      <c r="E208" s="164" t="s">
        <v>1</v>
      </c>
      <c r="F208" s="165" t="s">
        <v>261</v>
      </c>
      <c r="H208" s="166">
        <v>1.3440000000000001</v>
      </c>
      <c r="I208" s="167"/>
      <c r="L208" s="163"/>
      <c r="M208" s="168"/>
      <c r="N208" s="169"/>
      <c r="O208" s="169"/>
      <c r="P208" s="169"/>
      <c r="Q208" s="169"/>
      <c r="R208" s="169"/>
      <c r="S208" s="169"/>
      <c r="T208" s="170"/>
      <c r="AT208" s="164" t="s">
        <v>141</v>
      </c>
      <c r="AU208" s="164" t="s">
        <v>135</v>
      </c>
      <c r="AV208" s="14" t="s">
        <v>135</v>
      </c>
      <c r="AW208" s="14" t="s">
        <v>29</v>
      </c>
      <c r="AX208" s="14" t="s">
        <v>80</v>
      </c>
      <c r="AY208" s="164" t="s">
        <v>127</v>
      </c>
    </row>
    <row r="209" spans="1:65" s="2" customFormat="1" ht="21.75" customHeight="1">
      <c r="A209" s="32"/>
      <c r="B209" s="140"/>
      <c r="C209" s="141" t="s">
        <v>262</v>
      </c>
      <c r="D209" s="141" t="s">
        <v>130</v>
      </c>
      <c r="E209" s="142" t="s">
        <v>263</v>
      </c>
      <c r="F209" s="143" t="s">
        <v>264</v>
      </c>
      <c r="G209" s="144" t="s">
        <v>139</v>
      </c>
      <c r="H209" s="145">
        <v>7.2</v>
      </c>
      <c r="I209" s="146"/>
      <c r="J209" s="147">
        <f>ROUND(I209*H209,2)</f>
        <v>0</v>
      </c>
      <c r="K209" s="148"/>
      <c r="L209" s="33"/>
      <c r="M209" s="149" t="s">
        <v>1</v>
      </c>
      <c r="N209" s="150" t="s">
        <v>38</v>
      </c>
      <c r="O209" s="58"/>
      <c r="P209" s="151">
        <f>O209*H209</f>
        <v>0</v>
      </c>
      <c r="Q209" s="151">
        <v>0</v>
      </c>
      <c r="R209" s="151">
        <f>Q209*H209</f>
        <v>0</v>
      </c>
      <c r="S209" s="151">
        <v>7.5999999999999998E-2</v>
      </c>
      <c r="T209" s="152">
        <f>S209*H209</f>
        <v>0.54720000000000002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3" t="s">
        <v>134</v>
      </c>
      <c r="AT209" s="153" t="s">
        <v>130</v>
      </c>
      <c r="AU209" s="153" t="s">
        <v>135</v>
      </c>
      <c r="AY209" s="17" t="s">
        <v>127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7" t="s">
        <v>135</v>
      </c>
      <c r="BK209" s="154">
        <f>ROUND(I209*H209,2)</f>
        <v>0</v>
      </c>
      <c r="BL209" s="17" t="s">
        <v>134</v>
      </c>
      <c r="BM209" s="153" t="s">
        <v>265</v>
      </c>
    </row>
    <row r="210" spans="1:65" s="14" customFormat="1">
      <c r="B210" s="163"/>
      <c r="D210" s="156" t="s">
        <v>141</v>
      </c>
      <c r="E210" s="164" t="s">
        <v>1</v>
      </c>
      <c r="F210" s="165" t="s">
        <v>266</v>
      </c>
      <c r="H210" s="166">
        <v>2.4</v>
      </c>
      <c r="I210" s="167"/>
      <c r="L210" s="163"/>
      <c r="M210" s="168"/>
      <c r="N210" s="169"/>
      <c r="O210" s="169"/>
      <c r="P210" s="169"/>
      <c r="Q210" s="169"/>
      <c r="R210" s="169"/>
      <c r="S210" s="169"/>
      <c r="T210" s="170"/>
      <c r="AT210" s="164" t="s">
        <v>141</v>
      </c>
      <c r="AU210" s="164" t="s">
        <v>135</v>
      </c>
      <c r="AV210" s="14" t="s">
        <v>135</v>
      </c>
      <c r="AW210" s="14" t="s">
        <v>29</v>
      </c>
      <c r="AX210" s="14" t="s">
        <v>72</v>
      </c>
      <c r="AY210" s="164" t="s">
        <v>127</v>
      </c>
    </row>
    <row r="211" spans="1:65" s="14" customFormat="1">
      <c r="B211" s="163"/>
      <c r="D211" s="156" t="s">
        <v>141</v>
      </c>
      <c r="E211" s="164" t="s">
        <v>1</v>
      </c>
      <c r="F211" s="165" t="s">
        <v>267</v>
      </c>
      <c r="H211" s="166">
        <v>1.6</v>
      </c>
      <c r="I211" s="167"/>
      <c r="L211" s="163"/>
      <c r="M211" s="168"/>
      <c r="N211" s="169"/>
      <c r="O211" s="169"/>
      <c r="P211" s="169"/>
      <c r="Q211" s="169"/>
      <c r="R211" s="169"/>
      <c r="S211" s="169"/>
      <c r="T211" s="170"/>
      <c r="AT211" s="164" t="s">
        <v>141</v>
      </c>
      <c r="AU211" s="164" t="s">
        <v>135</v>
      </c>
      <c r="AV211" s="14" t="s">
        <v>135</v>
      </c>
      <c r="AW211" s="14" t="s">
        <v>29</v>
      </c>
      <c r="AX211" s="14" t="s">
        <v>72</v>
      </c>
      <c r="AY211" s="164" t="s">
        <v>127</v>
      </c>
    </row>
    <row r="212" spans="1:65" s="14" customFormat="1">
      <c r="B212" s="163"/>
      <c r="D212" s="156" t="s">
        <v>141</v>
      </c>
      <c r="E212" s="164" t="s">
        <v>1</v>
      </c>
      <c r="F212" s="165" t="s">
        <v>268</v>
      </c>
      <c r="H212" s="166">
        <v>3.2</v>
      </c>
      <c r="I212" s="167"/>
      <c r="L212" s="163"/>
      <c r="M212" s="168"/>
      <c r="N212" s="169"/>
      <c r="O212" s="169"/>
      <c r="P212" s="169"/>
      <c r="Q212" s="169"/>
      <c r="R212" s="169"/>
      <c r="S212" s="169"/>
      <c r="T212" s="170"/>
      <c r="AT212" s="164" t="s">
        <v>141</v>
      </c>
      <c r="AU212" s="164" t="s">
        <v>135</v>
      </c>
      <c r="AV212" s="14" t="s">
        <v>135</v>
      </c>
      <c r="AW212" s="14" t="s">
        <v>29</v>
      </c>
      <c r="AX212" s="14" t="s">
        <v>72</v>
      </c>
      <c r="AY212" s="164" t="s">
        <v>127</v>
      </c>
    </row>
    <row r="213" spans="1:65" s="15" customFormat="1">
      <c r="B213" s="171"/>
      <c r="D213" s="156" t="s">
        <v>141</v>
      </c>
      <c r="E213" s="172" t="s">
        <v>1</v>
      </c>
      <c r="F213" s="173" t="s">
        <v>146</v>
      </c>
      <c r="H213" s="174">
        <v>7.2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141</v>
      </c>
      <c r="AU213" s="172" t="s">
        <v>135</v>
      </c>
      <c r="AV213" s="15" t="s">
        <v>134</v>
      </c>
      <c r="AW213" s="15" t="s">
        <v>29</v>
      </c>
      <c r="AX213" s="15" t="s">
        <v>80</v>
      </c>
      <c r="AY213" s="172" t="s">
        <v>127</v>
      </c>
    </row>
    <row r="214" spans="1:65" s="2" customFormat="1" ht="21.75" customHeight="1">
      <c r="A214" s="32"/>
      <c r="B214" s="140"/>
      <c r="C214" s="141" t="s">
        <v>269</v>
      </c>
      <c r="D214" s="141" t="s">
        <v>130</v>
      </c>
      <c r="E214" s="142" t="s">
        <v>270</v>
      </c>
      <c r="F214" s="143" t="s">
        <v>271</v>
      </c>
      <c r="G214" s="144" t="s">
        <v>153</v>
      </c>
      <c r="H214" s="145">
        <v>5</v>
      </c>
      <c r="I214" s="146"/>
      <c r="J214" s="147">
        <f>ROUND(I214*H214,2)</f>
        <v>0</v>
      </c>
      <c r="K214" s="148"/>
      <c r="L214" s="33"/>
      <c r="M214" s="149" t="s">
        <v>1</v>
      </c>
      <c r="N214" s="150" t="s">
        <v>38</v>
      </c>
      <c r="O214" s="58"/>
      <c r="P214" s="151">
        <f>O214*H214</f>
        <v>0</v>
      </c>
      <c r="Q214" s="151">
        <v>8.0000000000000007E-5</v>
      </c>
      <c r="R214" s="151">
        <f>Q214*H214</f>
        <v>4.0000000000000002E-4</v>
      </c>
      <c r="S214" s="151">
        <v>0</v>
      </c>
      <c r="T214" s="152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3" t="s">
        <v>134</v>
      </c>
      <c r="AT214" s="153" t="s">
        <v>130</v>
      </c>
      <c r="AU214" s="153" t="s">
        <v>135</v>
      </c>
      <c r="AY214" s="17" t="s">
        <v>127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7" t="s">
        <v>135</v>
      </c>
      <c r="BK214" s="154">
        <f>ROUND(I214*H214,2)</f>
        <v>0</v>
      </c>
      <c r="BL214" s="17" t="s">
        <v>134</v>
      </c>
      <c r="BM214" s="153" t="s">
        <v>272</v>
      </c>
    </row>
    <row r="215" spans="1:65" s="14" customFormat="1">
      <c r="B215" s="163"/>
      <c r="D215" s="156" t="s">
        <v>141</v>
      </c>
      <c r="E215" s="164" t="s">
        <v>1</v>
      </c>
      <c r="F215" s="165" t="s">
        <v>273</v>
      </c>
      <c r="H215" s="166">
        <v>5</v>
      </c>
      <c r="I215" s="167"/>
      <c r="L215" s="163"/>
      <c r="M215" s="168"/>
      <c r="N215" s="169"/>
      <c r="O215" s="169"/>
      <c r="P215" s="169"/>
      <c r="Q215" s="169"/>
      <c r="R215" s="169"/>
      <c r="S215" s="169"/>
      <c r="T215" s="170"/>
      <c r="AT215" s="164" t="s">
        <v>141</v>
      </c>
      <c r="AU215" s="164" t="s">
        <v>135</v>
      </c>
      <c r="AV215" s="14" t="s">
        <v>135</v>
      </c>
      <c r="AW215" s="14" t="s">
        <v>29</v>
      </c>
      <c r="AX215" s="14" t="s">
        <v>80</v>
      </c>
      <c r="AY215" s="164" t="s">
        <v>127</v>
      </c>
    </row>
    <row r="216" spans="1:65" s="2" customFormat="1" ht="16.5" customHeight="1">
      <c r="A216" s="32"/>
      <c r="B216" s="140"/>
      <c r="C216" s="141" t="s">
        <v>246</v>
      </c>
      <c r="D216" s="141" t="s">
        <v>130</v>
      </c>
      <c r="E216" s="142" t="s">
        <v>274</v>
      </c>
      <c r="F216" s="143" t="s">
        <v>275</v>
      </c>
      <c r="G216" s="144" t="s">
        <v>153</v>
      </c>
      <c r="H216" s="145">
        <v>45</v>
      </c>
      <c r="I216" s="146"/>
      <c r="J216" s="147">
        <f>ROUND(I216*H216,2)</f>
        <v>0</v>
      </c>
      <c r="K216" s="148"/>
      <c r="L216" s="33"/>
      <c r="M216" s="149" t="s">
        <v>1</v>
      </c>
      <c r="N216" s="150" t="s">
        <v>38</v>
      </c>
      <c r="O216" s="58"/>
      <c r="P216" s="151">
        <f>O216*H216</f>
        <v>0</v>
      </c>
      <c r="Q216" s="151">
        <v>5.0000000000000002E-5</v>
      </c>
      <c r="R216" s="151">
        <f>Q216*H216</f>
        <v>2.2500000000000003E-3</v>
      </c>
      <c r="S216" s="151">
        <v>5.0000000000000001E-3</v>
      </c>
      <c r="T216" s="152">
        <f>S216*H216</f>
        <v>0.22500000000000001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3" t="s">
        <v>134</v>
      </c>
      <c r="AT216" s="153" t="s">
        <v>130</v>
      </c>
      <c r="AU216" s="153" t="s">
        <v>135</v>
      </c>
      <c r="AY216" s="17" t="s">
        <v>127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7" t="s">
        <v>135</v>
      </c>
      <c r="BK216" s="154">
        <f>ROUND(I216*H216,2)</f>
        <v>0</v>
      </c>
      <c r="BL216" s="17" t="s">
        <v>134</v>
      </c>
      <c r="BM216" s="153" t="s">
        <v>276</v>
      </c>
    </row>
    <row r="217" spans="1:65" s="2" customFormat="1" ht="16.5" customHeight="1">
      <c r="A217" s="32"/>
      <c r="B217" s="140"/>
      <c r="C217" s="141" t="s">
        <v>277</v>
      </c>
      <c r="D217" s="141" t="s">
        <v>130</v>
      </c>
      <c r="E217" s="142" t="s">
        <v>278</v>
      </c>
      <c r="F217" s="143" t="s">
        <v>279</v>
      </c>
      <c r="G217" s="144" t="s">
        <v>153</v>
      </c>
      <c r="H217" s="145">
        <v>15</v>
      </c>
      <c r="I217" s="146"/>
      <c r="J217" s="147">
        <f>ROUND(I217*H217,2)</f>
        <v>0</v>
      </c>
      <c r="K217" s="148"/>
      <c r="L217" s="33"/>
      <c r="M217" s="149" t="s">
        <v>1</v>
      </c>
      <c r="N217" s="150" t="s">
        <v>38</v>
      </c>
      <c r="O217" s="58"/>
      <c r="P217" s="151">
        <f>O217*H217</f>
        <v>0</v>
      </c>
      <c r="Q217" s="151">
        <v>5.0000000000000002E-5</v>
      </c>
      <c r="R217" s="151">
        <f>Q217*H217</f>
        <v>7.5000000000000002E-4</v>
      </c>
      <c r="S217" s="151">
        <v>5.0000000000000001E-3</v>
      </c>
      <c r="T217" s="152">
        <f>S217*H217</f>
        <v>7.4999999999999997E-2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3" t="s">
        <v>134</v>
      </c>
      <c r="AT217" s="153" t="s">
        <v>130</v>
      </c>
      <c r="AU217" s="153" t="s">
        <v>135</v>
      </c>
      <c r="AY217" s="17" t="s">
        <v>127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7" t="s">
        <v>135</v>
      </c>
      <c r="BK217" s="154">
        <f>ROUND(I217*H217,2)</f>
        <v>0</v>
      </c>
      <c r="BL217" s="17" t="s">
        <v>134</v>
      </c>
      <c r="BM217" s="153" t="s">
        <v>280</v>
      </c>
    </row>
    <row r="218" spans="1:65" s="12" customFormat="1" ht="22.9" customHeight="1">
      <c r="B218" s="127"/>
      <c r="D218" s="128" t="s">
        <v>71</v>
      </c>
      <c r="E218" s="138" t="s">
        <v>281</v>
      </c>
      <c r="F218" s="138" t="s">
        <v>282</v>
      </c>
      <c r="I218" s="130"/>
      <c r="J218" s="139">
        <f>BK218</f>
        <v>0</v>
      </c>
      <c r="L218" s="127"/>
      <c r="M218" s="132"/>
      <c r="N218" s="133"/>
      <c r="O218" s="133"/>
      <c r="P218" s="134">
        <f>SUM(P219:P225)</f>
        <v>0</v>
      </c>
      <c r="Q218" s="133"/>
      <c r="R218" s="134">
        <f>SUM(R219:R225)</f>
        <v>0</v>
      </c>
      <c r="S218" s="133"/>
      <c r="T218" s="135">
        <f>SUM(T219:T225)</f>
        <v>0</v>
      </c>
      <c r="AR218" s="128" t="s">
        <v>80</v>
      </c>
      <c r="AT218" s="136" t="s">
        <v>71</v>
      </c>
      <c r="AU218" s="136" t="s">
        <v>80</v>
      </c>
      <c r="AY218" s="128" t="s">
        <v>127</v>
      </c>
      <c r="BK218" s="137">
        <f>SUM(BK219:BK225)</f>
        <v>0</v>
      </c>
    </row>
    <row r="219" spans="1:65" s="2" customFormat="1" ht="21.75" customHeight="1">
      <c r="A219" s="32"/>
      <c r="B219" s="140"/>
      <c r="C219" s="141" t="s">
        <v>283</v>
      </c>
      <c r="D219" s="141" t="s">
        <v>130</v>
      </c>
      <c r="E219" s="142" t="s">
        <v>284</v>
      </c>
      <c r="F219" s="143" t="s">
        <v>285</v>
      </c>
      <c r="G219" s="144" t="s">
        <v>286</v>
      </c>
      <c r="H219" s="145">
        <v>6.9160000000000004</v>
      </c>
      <c r="I219" s="146"/>
      <c r="J219" s="147">
        <f>ROUND(I219*H219,2)</f>
        <v>0</v>
      </c>
      <c r="K219" s="148"/>
      <c r="L219" s="33"/>
      <c r="M219" s="149" t="s">
        <v>1</v>
      </c>
      <c r="N219" s="150" t="s">
        <v>38</v>
      </c>
      <c r="O219" s="58"/>
      <c r="P219" s="151">
        <f>O219*H219</f>
        <v>0</v>
      </c>
      <c r="Q219" s="151">
        <v>0</v>
      </c>
      <c r="R219" s="151">
        <f>Q219*H219</f>
        <v>0</v>
      </c>
      <c r="S219" s="151">
        <v>0</v>
      </c>
      <c r="T219" s="152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3" t="s">
        <v>134</v>
      </c>
      <c r="AT219" s="153" t="s">
        <v>130</v>
      </c>
      <c r="AU219" s="153" t="s">
        <v>135</v>
      </c>
      <c r="AY219" s="17" t="s">
        <v>127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7" t="s">
        <v>135</v>
      </c>
      <c r="BK219" s="154">
        <f>ROUND(I219*H219,2)</f>
        <v>0</v>
      </c>
      <c r="BL219" s="17" t="s">
        <v>134</v>
      </c>
      <c r="BM219" s="153" t="s">
        <v>287</v>
      </c>
    </row>
    <row r="220" spans="1:65" s="2" customFormat="1" ht="33" customHeight="1">
      <c r="A220" s="32"/>
      <c r="B220" s="140"/>
      <c r="C220" s="141" t="s">
        <v>288</v>
      </c>
      <c r="D220" s="141" t="s">
        <v>130</v>
      </c>
      <c r="E220" s="142" t="s">
        <v>289</v>
      </c>
      <c r="F220" s="143" t="s">
        <v>290</v>
      </c>
      <c r="G220" s="144" t="s">
        <v>286</v>
      </c>
      <c r="H220" s="145">
        <v>34.58</v>
      </c>
      <c r="I220" s="146"/>
      <c r="J220" s="147">
        <f>ROUND(I220*H220,2)</f>
        <v>0</v>
      </c>
      <c r="K220" s="148"/>
      <c r="L220" s="33"/>
      <c r="M220" s="149" t="s">
        <v>1</v>
      </c>
      <c r="N220" s="150" t="s">
        <v>38</v>
      </c>
      <c r="O220" s="58"/>
      <c r="P220" s="151">
        <f>O220*H220</f>
        <v>0</v>
      </c>
      <c r="Q220" s="151">
        <v>0</v>
      </c>
      <c r="R220" s="151">
        <f>Q220*H220</f>
        <v>0</v>
      </c>
      <c r="S220" s="151">
        <v>0</v>
      </c>
      <c r="T220" s="152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3" t="s">
        <v>134</v>
      </c>
      <c r="AT220" s="153" t="s">
        <v>130</v>
      </c>
      <c r="AU220" s="153" t="s">
        <v>135</v>
      </c>
      <c r="AY220" s="17" t="s">
        <v>127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7" t="s">
        <v>135</v>
      </c>
      <c r="BK220" s="154">
        <f>ROUND(I220*H220,2)</f>
        <v>0</v>
      </c>
      <c r="BL220" s="17" t="s">
        <v>134</v>
      </c>
      <c r="BM220" s="153" t="s">
        <v>291</v>
      </c>
    </row>
    <row r="221" spans="1:65" s="14" customFormat="1">
      <c r="B221" s="163"/>
      <c r="D221" s="156" t="s">
        <v>141</v>
      </c>
      <c r="F221" s="165" t="s">
        <v>292</v>
      </c>
      <c r="H221" s="166">
        <v>34.58</v>
      </c>
      <c r="I221" s="167"/>
      <c r="L221" s="163"/>
      <c r="M221" s="168"/>
      <c r="N221" s="169"/>
      <c r="O221" s="169"/>
      <c r="P221" s="169"/>
      <c r="Q221" s="169"/>
      <c r="R221" s="169"/>
      <c r="S221" s="169"/>
      <c r="T221" s="170"/>
      <c r="AT221" s="164" t="s">
        <v>141</v>
      </c>
      <c r="AU221" s="164" t="s">
        <v>135</v>
      </c>
      <c r="AV221" s="14" t="s">
        <v>135</v>
      </c>
      <c r="AW221" s="14" t="s">
        <v>3</v>
      </c>
      <c r="AX221" s="14" t="s">
        <v>80</v>
      </c>
      <c r="AY221" s="164" t="s">
        <v>127</v>
      </c>
    </row>
    <row r="222" spans="1:65" s="2" customFormat="1" ht="44.25" customHeight="1">
      <c r="A222" s="32"/>
      <c r="B222" s="140"/>
      <c r="C222" s="141" t="s">
        <v>293</v>
      </c>
      <c r="D222" s="141" t="s">
        <v>130</v>
      </c>
      <c r="E222" s="142" t="s">
        <v>294</v>
      </c>
      <c r="F222" s="143" t="s">
        <v>295</v>
      </c>
      <c r="G222" s="144" t="s">
        <v>286</v>
      </c>
      <c r="H222" s="145">
        <v>69.14</v>
      </c>
      <c r="I222" s="146"/>
      <c r="J222" s="147">
        <f>ROUND(I222*H222,2)</f>
        <v>0</v>
      </c>
      <c r="K222" s="148"/>
      <c r="L222" s="33"/>
      <c r="M222" s="149" t="s">
        <v>1</v>
      </c>
      <c r="N222" s="150" t="s">
        <v>38</v>
      </c>
      <c r="O222" s="58"/>
      <c r="P222" s="151">
        <f>O222*H222</f>
        <v>0</v>
      </c>
      <c r="Q222" s="151">
        <v>0</v>
      </c>
      <c r="R222" s="151">
        <f>Q222*H222</f>
        <v>0</v>
      </c>
      <c r="S222" s="151">
        <v>0</v>
      </c>
      <c r="T222" s="152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3" t="s">
        <v>134</v>
      </c>
      <c r="AT222" s="153" t="s">
        <v>130</v>
      </c>
      <c r="AU222" s="153" t="s">
        <v>135</v>
      </c>
      <c r="AY222" s="17" t="s">
        <v>127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7" t="s">
        <v>135</v>
      </c>
      <c r="BK222" s="154">
        <f>ROUND(I222*H222,2)</f>
        <v>0</v>
      </c>
      <c r="BL222" s="17" t="s">
        <v>134</v>
      </c>
      <c r="BM222" s="153" t="s">
        <v>296</v>
      </c>
    </row>
    <row r="223" spans="1:65" s="14" customFormat="1">
      <c r="B223" s="163"/>
      <c r="D223" s="156" t="s">
        <v>141</v>
      </c>
      <c r="E223" s="164" t="s">
        <v>1</v>
      </c>
      <c r="F223" s="165" t="s">
        <v>297</v>
      </c>
      <c r="H223" s="166">
        <v>69.14</v>
      </c>
      <c r="I223" s="167"/>
      <c r="L223" s="163"/>
      <c r="M223" s="168"/>
      <c r="N223" s="169"/>
      <c r="O223" s="169"/>
      <c r="P223" s="169"/>
      <c r="Q223" s="169"/>
      <c r="R223" s="169"/>
      <c r="S223" s="169"/>
      <c r="T223" s="170"/>
      <c r="AT223" s="164" t="s">
        <v>141</v>
      </c>
      <c r="AU223" s="164" t="s">
        <v>135</v>
      </c>
      <c r="AV223" s="14" t="s">
        <v>135</v>
      </c>
      <c r="AW223" s="14" t="s">
        <v>29</v>
      </c>
      <c r="AX223" s="14" t="s">
        <v>80</v>
      </c>
      <c r="AY223" s="164" t="s">
        <v>127</v>
      </c>
    </row>
    <row r="224" spans="1:65" s="2" customFormat="1" ht="33" customHeight="1">
      <c r="A224" s="32"/>
      <c r="B224" s="140"/>
      <c r="C224" s="141" t="s">
        <v>298</v>
      </c>
      <c r="D224" s="141" t="s">
        <v>130</v>
      </c>
      <c r="E224" s="142" t="s">
        <v>299</v>
      </c>
      <c r="F224" s="143" t="s">
        <v>300</v>
      </c>
      <c r="G224" s="144" t="s">
        <v>286</v>
      </c>
      <c r="H224" s="145">
        <v>6.9160000000000004</v>
      </c>
      <c r="I224" s="146"/>
      <c r="J224" s="147">
        <f>ROUND(I224*H224,2)</f>
        <v>0</v>
      </c>
      <c r="K224" s="148"/>
      <c r="L224" s="33"/>
      <c r="M224" s="149" t="s">
        <v>1</v>
      </c>
      <c r="N224" s="150" t="s">
        <v>38</v>
      </c>
      <c r="O224" s="58"/>
      <c r="P224" s="151">
        <f>O224*H224</f>
        <v>0</v>
      </c>
      <c r="Q224" s="151">
        <v>0</v>
      </c>
      <c r="R224" s="151">
        <f>Q224*H224</f>
        <v>0</v>
      </c>
      <c r="S224" s="151">
        <v>0</v>
      </c>
      <c r="T224" s="152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3" t="s">
        <v>134</v>
      </c>
      <c r="AT224" s="153" t="s">
        <v>130</v>
      </c>
      <c r="AU224" s="153" t="s">
        <v>135</v>
      </c>
      <c r="AY224" s="17" t="s">
        <v>127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7" t="s">
        <v>135</v>
      </c>
      <c r="BK224" s="154">
        <f>ROUND(I224*H224,2)</f>
        <v>0</v>
      </c>
      <c r="BL224" s="17" t="s">
        <v>134</v>
      </c>
      <c r="BM224" s="153" t="s">
        <v>301</v>
      </c>
    </row>
    <row r="225" spans="1:65" s="2" customFormat="1" ht="44.25" customHeight="1">
      <c r="A225" s="32"/>
      <c r="B225" s="140"/>
      <c r="C225" s="141" t="s">
        <v>302</v>
      </c>
      <c r="D225" s="141" t="s">
        <v>130</v>
      </c>
      <c r="E225" s="142" t="s">
        <v>303</v>
      </c>
      <c r="F225" s="143" t="s">
        <v>304</v>
      </c>
      <c r="G225" s="144" t="s">
        <v>286</v>
      </c>
      <c r="H225" s="145">
        <v>6.9160000000000004</v>
      </c>
      <c r="I225" s="146"/>
      <c r="J225" s="147">
        <f>ROUND(I225*H225,2)</f>
        <v>0</v>
      </c>
      <c r="K225" s="148"/>
      <c r="L225" s="33"/>
      <c r="M225" s="149" t="s">
        <v>1</v>
      </c>
      <c r="N225" s="150" t="s">
        <v>38</v>
      </c>
      <c r="O225" s="58"/>
      <c r="P225" s="151">
        <f>O225*H225</f>
        <v>0</v>
      </c>
      <c r="Q225" s="151">
        <v>0</v>
      </c>
      <c r="R225" s="151">
        <f>Q225*H225</f>
        <v>0</v>
      </c>
      <c r="S225" s="151">
        <v>0</v>
      </c>
      <c r="T225" s="152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3" t="s">
        <v>134</v>
      </c>
      <c r="AT225" s="153" t="s">
        <v>130</v>
      </c>
      <c r="AU225" s="153" t="s">
        <v>135</v>
      </c>
      <c r="AY225" s="17" t="s">
        <v>127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7" t="s">
        <v>135</v>
      </c>
      <c r="BK225" s="154">
        <f>ROUND(I225*H225,2)</f>
        <v>0</v>
      </c>
      <c r="BL225" s="17" t="s">
        <v>134</v>
      </c>
      <c r="BM225" s="153" t="s">
        <v>305</v>
      </c>
    </row>
    <row r="226" spans="1:65" s="12" customFormat="1" ht="22.9" customHeight="1">
      <c r="B226" s="127"/>
      <c r="D226" s="128" t="s">
        <v>71</v>
      </c>
      <c r="E226" s="138" t="s">
        <v>306</v>
      </c>
      <c r="F226" s="138" t="s">
        <v>307</v>
      </c>
      <c r="I226" s="130"/>
      <c r="J226" s="139">
        <f>BK226</f>
        <v>0</v>
      </c>
      <c r="L226" s="127"/>
      <c r="M226" s="132"/>
      <c r="N226" s="133"/>
      <c r="O226" s="133"/>
      <c r="P226" s="134">
        <f>SUM(P227:P228)</f>
        <v>0</v>
      </c>
      <c r="Q226" s="133"/>
      <c r="R226" s="134">
        <f>SUM(R227:R228)</f>
        <v>0</v>
      </c>
      <c r="S226" s="133"/>
      <c r="T226" s="135">
        <f>SUM(T227:T228)</f>
        <v>0</v>
      </c>
      <c r="AR226" s="128" t="s">
        <v>80</v>
      </c>
      <c r="AT226" s="136" t="s">
        <v>71</v>
      </c>
      <c r="AU226" s="136" t="s">
        <v>80</v>
      </c>
      <c r="AY226" s="128" t="s">
        <v>127</v>
      </c>
      <c r="BK226" s="137">
        <f>SUM(BK227:BK228)</f>
        <v>0</v>
      </c>
    </row>
    <row r="227" spans="1:65" s="2" customFormat="1" ht="16.5" customHeight="1">
      <c r="A227" s="32"/>
      <c r="B227" s="140"/>
      <c r="C227" s="141" t="s">
        <v>308</v>
      </c>
      <c r="D227" s="141" t="s">
        <v>130</v>
      </c>
      <c r="E227" s="142" t="s">
        <v>309</v>
      </c>
      <c r="F227" s="143" t="s">
        <v>310</v>
      </c>
      <c r="G227" s="144" t="s">
        <v>286</v>
      </c>
      <c r="H227" s="145">
        <v>6.8970000000000002</v>
      </c>
      <c r="I227" s="146"/>
      <c r="J227" s="147">
        <f>ROUND(I227*H227,2)</f>
        <v>0</v>
      </c>
      <c r="K227" s="148"/>
      <c r="L227" s="33"/>
      <c r="M227" s="149" t="s">
        <v>1</v>
      </c>
      <c r="N227" s="150" t="s">
        <v>38</v>
      </c>
      <c r="O227" s="58"/>
      <c r="P227" s="151">
        <f>O227*H227</f>
        <v>0</v>
      </c>
      <c r="Q227" s="151">
        <v>0</v>
      </c>
      <c r="R227" s="151">
        <f>Q227*H227</f>
        <v>0</v>
      </c>
      <c r="S227" s="151">
        <v>0</v>
      </c>
      <c r="T227" s="152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3" t="s">
        <v>134</v>
      </c>
      <c r="AT227" s="153" t="s">
        <v>130</v>
      </c>
      <c r="AU227" s="153" t="s">
        <v>135</v>
      </c>
      <c r="AY227" s="17" t="s">
        <v>127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7" t="s">
        <v>135</v>
      </c>
      <c r="BK227" s="154">
        <f>ROUND(I227*H227,2)</f>
        <v>0</v>
      </c>
      <c r="BL227" s="17" t="s">
        <v>134</v>
      </c>
      <c r="BM227" s="153" t="s">
        <v>311</v>
      </c>
    </row>
    <row r="228" spans="1:65" s="2" customFormat="1" ht="21.75" customHeight="1">
      <c r="A228" s="32"/>
      <c r="B228" s="140"/>
      <c r="C228" s="141" t="s">
        <v>312</v>
      </c>
      <c r="D228" s="141" t="s">
        <v>130</v>
      </c>
      <c r="E228" s="142" t="s">
        <v>313</v>
      </c>
      <c r="F228" s="143" t="s">
        <v>314</v>
      </c>
      <c r="G228" s="144" t="s">
        <v>286</v>
      </c>
      <c r="H228" s="145">
        <v>6.8970000000000002</v>
      </c>
      <c r="I228" s="146"/>
      <c r="J228" s="147">
        <f>ROUND(I228*H228,2)</f>
        <v>0</v>
      </c>
      <c r="K228" s="148"/>
      <c r="L228" s="33"/>
      <c r="M228" s="149" t="s">
        <v>1</v>
      </c>
      <c r="N228" s="150" t="s">
        <v>38</v>
      </c>
      <c r="O228" s="58"/>
      <c r="P228" s="151">
        <f>O228*H228</f>
        <v>0</v>
      </c>
      <c r="Q228" s="151">
        <v>0</v>
      </c>
      <c r="R228" s="151">
        <f>Q228*H228</f>
        <v>0</v>
      </c>
      <c r="S228" s="151">
        <v>0</v>
      </c>
      <c r="T228" s="152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3" t="s">
        <v>134</v>
      </c>
      <c r="AT228" s="153" t="s">
        <v>130</v>
      </c>
      <c r="AU228" s="153" t="s">
        <v>135</v>
      </c>
      <c r="AY228" s="17" t="s">
        <v>127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7" t="s">
        <v>135</v>
      </c>
      <c r="BK228" s="154">
        <f>ROUND(I228*H228,2)</f>
        <v>0</v>
      </c>
      <c r="BL228" s="17" t="s">
        <v>134</v>
      </c>
      <c r="BM228" s="153" t="s">
        <v>315</v>
      </c>
    </row>
    <row r="229" spans="1:65" s="12" customFormat="1" ht="25.9" customHeight="1">
      <c r="B229" s="127"/>
      <c r="D229" s="128" t="s">
        <v>71</v>
      </c>
      <c r="E229" s="129" t="s">
        <v>316</v>
      </c>
      <c r="F229" s="129" t="s">
        <v>317</v>
      </c>
      <c r="I229" s="130"/>
      <c r="J229" s="131">
        <f>BK229</f>
        <v>0</v>
      </c>
      <c r="L229" s="127"/>
      <c r="M229" s="132"/>
      <c r="N229" s="133"/>
      <c r="O229" s="133"/>
      <c r="P229" s="134">
        <f>P230+P244+P258+P283+P355+P361+P369+P395+P415+P418+P445+P463+P483</f>
        <v>0</v>
      </c>
      <c r="Q229" s="133"/>
      <c r="R229" s="134">
        <f>R230+R244+R258+R283+R355+R361+R369+R395+R415+R418+R445+R463+R483</f>
        <v>1.2931085999999998</v>
      </c>
      <c r="S229" s="133"/>
      <c r="T229" s="135">
        <f>T230+T244+T258+T283+T355+T361+T369+T395+T415+T418+T445+T463+T483</f>
        <v>0.84380922999999997</v>
      </c>
      <c r="AR229" s="128" t="s">
        <v>135</v>
      </c>
      <c r="AT229" s="136" t="s">
        <v>71</v>
      </c>
      <c r="AU229" s="136" t="s">
        <v>72</v>
      </c>
      <c r="AY229" s="128" t="s">
        <v>127</v>
      </c>
      <c r="BK229" s="137">
        <f>BK230+BK244+BK258+BK283+BK355+BK361+BK369+BK395+BK415+BK418+BK445+BK463+BK483</f>
        <v>0</v>
      </c>
    </row>
    <row r="230" spans="1:65" s="12" customFormat="1" ht="22.9" customHeight="1">
      <c r="B230" s="127"/>
      <c r="D230" s="128" t="s">
        <v>71</v>
      </c>
      <c r="E230" s="138" t="s">
        <v>318</v>
      </c>
      <c r="F230" s="138" t="s">
        <v>319</v>
      </c>
      <c r="I230" s="130"/>
      <c r="J230" s="139">
        <f>BK230</f>
        <v>0</v>
      </c>
      <c r="L230" s="127"/>
      <c r="M230" s="132"/>
      <c r="N230" s="133"/>
      <c r="O230" s="133"/>
      <c r="P230" s="134">
        <f>SUM(P231:P243)</f>
        <v>0</v>
      </c>
      <c r="Q230" s="133"/>
      <c r="R230" s="134">
        <f>SUM(R231:R243)</f>
        <v>6.2199999999999998E-3</v>
      </c>
      <c r="S230" s="133"/>
      <c r="T230" s="135">
        <f>SUM(T231:T243)</f>
        <v>6.1799999999999997E-3</v>
      </c>
      <c r="AR230" s="128" t="s">
        <v>135</v>
      </c>
      <c r="AT230" s="136" t="s">
        <v>71</v>
      </c>
      <c r="AU230" s="136" t="s">
        <v>80</v>
      </c>
      <c r="AY230" s="128" t="s">
        <v>127</v>
      </c>
      <c r="BK230" s="137">
        <f>SUM(BK231:BK243)</f>
        <v>0</v>
      </c>
    </row>
    <row r="231" spans="1:65" s="2" customFormat="1" ht="16.5" customHeight="1">
      <c r="A231" s="32"/>
      <c r="B231" s="140"/>
      <c r="C231" s="141" t="s">
        <v>320</v>
      </c>
      <c r="D231" s="141" t="s">
        <v>130</v>
      </c>
      <c r="E231" s="142" t="s">
        <v>321</v>
      </c>
      <c r="F231" s="143" t="s">
        <v>322</v>
      </c>
      <c r="G231" s="144" t="s">
        <v>153</v>
      </c>
      <c r="H231" s="145">
        <v>2</v>
      </c>
      <c r="I231" s="146"/>
      <c r="J231" s="147">
        <f t="shared" ref="J231:J243" si="0">ROUND(I231*H231,2)</f>
        <v>0</v>
      </c>
      <c r="K231" s="148"/>
      <c r="L231" s="33"/>
      <c r="M231" s="149" t="s">
        <v>1</v>
      </c>
      <c r="N231" s="150" t="s">
        <v>38</v>
      </c>
      <c r="O231" s="58"/>
      <c r="P231" s="151">
        <f t="shared" ref="P231:P243" si="1">O231*H231</f>
        <v>0</v>
      </c>
      <c r="Q231" s="151">
        <v>0</v>
      </c>
      <c r="R231" s="151">
        <f t="shared" ref="R231:R243" si="2">Q231*H231</f>
        <v>0</v>
      </c>
      <c r="S231" s="151">
        <v>2.0999999999999999E-3</v>
      </c>
      <c r="T231" s="152">
        <f t="shared" ref="T231:T243" si="3">S231*H231</f>
        <v>4.1999999999999997E-3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3" t="s">
        <v>207</v>
      </c>
      <c r="AT231" s="153" t="s">
        <v>130</v>
      </c>
      <c r="AU231" s="153" t="s">
        <v>135</v>
      </c>
      <c r="AY231" s="17" t="s">
        <v>127</v>
      </c>
      <c r="BE231" s="154">
        <f t="shared" ref="BE231:BE243" si="4">IF(N231="základní",J231,0)</f>
        <v>0</v>
      </c>
      <c r="BF231" s="154">
        <f t="shared" ref="BF231:BF243" si="5">IF(N231="snížená",J231,0)</f>
        <v>0</v>
      </c>
      <c r="BG231" s="154">
        <f t="shared" ref="BG231:BG243" si="6">IF(N231="zákl. přenesená",J231,0)</f>
        <v>0</v>
      </c>
      <c r="BH231" s="154">
        <f t="shared" ref="BH231:BH243" si="7">IF(N231="sníž. přenesená",J231,0)</f>
        <v>0</v>
      </c>
      <c r="BI231" s="154">
        <f t="shared" ref="BI231:BI243" si="8">IF(N231="nulová",J231,0)</f>
        <v>0</v>
      </c>
      <c r="BJ231" s="17" t="s">
        <v>135</v>
      </c>
      <c r="BK231" s="154">
        <f t="shared" ref="BK231:BK243" si="9">ROUND(I231*H231,2)</f>
        <v>0</v>
      </c>
      <c r="BL231" s="17" t="s">
        <v>207</v>
      </c>
      <c r="BM231" s="153" t="s">
        <v>323</v>
      </c>
    </row>
    <row r="232" spans="1:65" s="2" customFormat="1" ht="16.5" customHeight="1">
      <c r="A232" s="32"/>
      <c r="B232" s="140"/>
      <c r="C232" s="141" t="s">
        <v>296</v>
      </c>
      <c r="D232" s="141" t="s">
        <v>130</v>
      </c>
      <c r="E232" s="142" t="s">
        <v>324</v>
      </c>
      <c r="F232" s="143" t="s">
        <v>325</v>
      </c>
      <c r="G232" s="144" t="s">
        <v>153</v>
      </c>
      <c r="H232" s="145">
        <v>1</v>
      </c>
      <c r="I232" s="146"/>
      <c r="J232" s="147">
        <f t="shared" si="0"/>
        <v>0</v>
      </c>
      <c r="K232" s="148"/>
      <c r="L232" s="33"/>
      <c r="M232" s="149" t="s">
        <v>1</v>
      </c>
      <c r="N232" s="150" t="s">
        <v>38</v>
      </c>
      <c r="O232" s="58"/>
      <c r="P232" s="151">
        <f t="shared" si="1"/>
        <v>0</v>
      </c>
      <c r="Q232" s="151">
        <v>0</v>
      </c>
      <c r="R232" s="151">
        <f t="shared" si="2"/>
        <v>0</v>
      </c>
      <c r="S232" s="151">
        <v>1.98E-3</v>
      </c>
      <c r="T232" s="152">
        <f t="shared" si="3"/>
        <v>1.98E-3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3" t="s">
        <v>207</v>
      </c>
      <c r="AT232" s="153" t="s">
        <v>130</v>
      </c>
      <c r="AU232" s="153" t="s">
        <v>135</v>
      </c>
      <c r="AY232" s="17" t="s">
        <v>127</v>
      </c>
      <c r="BE232" s="154">
        <f t="shared" si="4"/>
        <v>0</v>
      </c>
      <c r="BF232" s="154">
        <f t="shared" si="5"/>
        <v>0</v>
      </c>
      <c r="BG232" s="154">
        <f t="shared" si="6"/>
        <v>0</v>
      </c>
      <c r="BH232" s="154">
        <f t="shared" si="7"/>
        <v>0</v>
      </c>
      <c r="BI232" s="154">
        <f t="shared" si="8"/>
        <v>0</v>
      </c>
      <c r="BJ232" s="17" t="s">
        <v>135</v>
      </c>
      <c r="BK232" s="154">
        <f t="shared" si="9"/>
        <v>0</v>
      </c>
      <c r="BL232" s="17" t="s">
        <v>207</v>
      </c>
      <c r="BM232" s="153" t="s">
        <v>326</v>
      </c>
    </row>
    <row r="233" spans="1:65" s="2" customFormat="1" ht="16.5" customHeight="1">
      <c r="A233" s="32"/>
      <c r="B233" s="140"/>
      <c r="C233" s="141" t="s">
        <v>327</v>
      </c>
      <c r="D233" s="141" t="s">
        <v>130</v>
      </c>
      <c r="E233" s="142" t="s">
        <v>328</v>
      </c>
      <c r="F233" s="143" t="s">
        <v>329</v>
      </c>
      <c r="G233" s="144" t="s">
        <v>133</v>
      </c>
      <c r="H233" s="145">
        <v>1</v>
      </c>
      <c r="I233" s="146"/>
      <c r="J233" s="147">
        <f t="shared" si="0"/>
        <v>0</v>
      </c>
      <c r="K233" s="148"/>
      <c r="L233" s="33"/>
      <c r="M233" s="149" t="s">
        <v>1</v>
      </c>
      <c r="N233" s="150" t="s">
        <v>38</v>
      </c>
      <c r="O233" s="58"/>
      <c r="P233" s="151">
        <f t="shared" si="1"/>
        <v>0</v>
      </c>
      <c r="Q233" s="151">
        <v>3.1E-4</v>
      </c>
      <c r="R233" s="151">
        <f t="shared" si="2"/>
        <v>3.1E-4</v>
      </c>
      <c r="S233" s="151">
        <v>0</v>
      </c>
      <c r="T233" s="152">
        <f t="shared" si="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3" t="s">
        <v>207</v>
      </c>
      <c r="AT233" s="153" t="s">
        <v>130</v>
      </c>
      <c r="AU233" s="153" t="s">
        <v>135</v>
      </c>
      <c r="AY233" s="17" t="s">
        <v>127</v>
      </c>
      <c r="BE233" s="154">
        <f t="shared" si="4"/>
        <v>0</v>
      </c>
      <c r="BF233" s="154">
        <f t="shared" si="5"/>
        <v>0</v>
      </c>
      <c r="BG233" s="154">
        <f t="shared" si="6"/>
        <v>0</v>
      </c>
      <c r="BH233" s="154">
        <f t="shared" si="7"/>
        <v>0</v>
      </c>
      <c r="BI233" s="154">
        <f t="shared" si="8"/>
        <v>0</v>
      </c>
      <c r="BJ233" s="17" t="s">
        <v>135</v>
      </c>
      <c r="BK233" s="154">
        <f t="shared" si="9"/>
        <v>0</v>
      </c>
      <c r="BL233" s="17" t="s">
        <v>207</v>
      </c>
      <c r="BM233" s="153" t="s">
        <v>330</v>
      </c>
    </row>
    <row r="234" spans="1:65" s="2" customFormat="1" ht="16.5" customHeight="1">
      <c r="A234" s="32"/>
      <c r="B234" s="140"/>
      <c r="C234" s="141" t="s">
        <v>301</v>
      </c>
      <c r="D234" s="141" t="s">
        <v>130</v>
      </c>
      <c r="E234" s="142" t="s">
        <v>331</v>
      </c>
      <c r="F234" s="143" t="s">
        <v>332</v>
      </c>
      <c r="G234" s="144" t="s">
        <v>133</v>
      </c>
      <c r="H234" s="145">
        <v>1</v>
      </c>
      <c r="I234" s="146"/>
      <c r="J234" s="147">
        <f t="shared" si="0"/>
        <v>0</v>
      </c>
      <c r="K234" s="148"/>
      <c r="L234" s="33"/>
      <c r="M234" s="149" t="s">
        <v>1</v>
      </c>
      <c r="N234" s="150" t="s">
        <v>38</v>
      </c>
      <c r="O234" s="58"/>
      <c r="P234" s="151">
        <f t="shared" si="1"/>
        <v>0</v>
      </c>
      <c r="Q234" s="151">
        <v>1E-3</v>
      </c>
      <c r="R234" s="151">
        <f t="shared" si="2"/>
        <v>1E-3</v>
      </c>
      <c r="S234" s="151">
        <v>0</v>
      </c>
      <c r="T234" s="152">
        <f t="shared" si="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3" t="s">
        <v>207</v>
      </c>
      <c r="AT234" s="153" t="s">
        <v>130</v>
      </c>
      <c r="AU234" s="153" t="s">
        <v>135</v>
      </c>
      <c r="AY234" s="17" t="s">
        <v>127</v>
      </c>
      <c r="BE234" s="154">
        <f t="shared" si="4"/>
        <v>0</v>
      </c>
      <c r="BF234" s="154">
        <f t="shared" si="5"/>
        <v>0</v>
      </c>
      <c r="BG234" s="154">
        <f t="shared" si="6"/>
        <v>0</v>
      </c>
      <c r="BH234" s="154">
        <f t="shared" si="7"/>
        <v>0</v>
      </c>
      <c r="BI234" s="154">
        <f t="shared" si="8"/>
        <v>0</v>
      </c>
      <c r="BJ234" s="17" t="s">
        <v>135</v>
      </c>
      <c r="BK234" s="154">
        <f t="shared" si="9"/>
        <v>0</v>
      </c>
      <c r="BL234" s="17" t="s">
        <v>207</v>
      </c>
      <c r="BM234" s="153" t="s">
        <v>333</v>
      </c>
    </row>
    <row r="235" spans="1:65" s="2" customFormat="1" ht="16.5" customHeight="1">
      <c r="A235" s="32"/>
      <c r="B235" s="140"/>
      <c r="C235" s="141" t="s">
        <v>334</v>
      </c>
      <c r="D235" s="141" t="s">
        <v>130</v>
      </c>
      <c r="E235" s="142" t="s">
        <v>335</v>
      </c>
      <c r="F235" s="143" t="s">
        <v>336</v>
      </c>
      <c r="G235" s="144" t="s">
        <v>153</v>
      </c>
      <c r="H235" s="145">
        <v>3</v>
      </c>
      <c r="I235" s="146"/>
      <c r="J235" s="147">
        <f t="shared" si="0"/>
        <v>0</v>
      </c>
      <c r="K235" s="148"/>
      <c r="L235" s="33"/>
      <c r="M235" s="149" t="s">
        <v>1</v>
      </c>
      <c r="N235" s="150" t="s">
        <v>38</v>
      </c>
      <c r="O235" s="58"/>
      <c r="P235" s="151">
        <f t="shared" si="1"/>
        <v>0</v>
      </c>
      <c r="Q235" s="151">
        <v>4.0999999999999999E-4</v>
      </c>
      <c r="R235" s="151">
        <f t="shared" si="2"/>
        <v>1.23E-3</v>
      </c>
      <c r="S235" s="151">
        <v>0</v>
      </c>
      <c r="T235" s="152">
        <f t="shared" si="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3" t="s">
        <v>207</v>
      </c>
      <c r="AT235" s="153" t="s">
        <v>130</v>
      </c>
      <c r="AU235" s="153" t="s">
        <v>135</v>
      </c>
      <c r="AY235" s="17" t="s">
        <v>127</v>
      </c>
      <c r="BE235" s="154">
        <f t="shared" si="4"/>
        <v>0</v>
      </c>
      <c r="BF235" s="154">
        <f t="shared" si="5"/>
        <v>0</v>
      </c>
      <c r="BG235" s="154">
        <f t="shared" si="6"/>
        <v>0</v>
      </c>
      <c r="BH235" s="154">
        <f t="shared" si="7"/>
        <v>0</v>
      </c>
      <c r="BI235" s="154">
        <f t="shared" si="8"/>
        <v>0</v>
      </c>
      <c r="BJ235" s="17" t="s">
        <v>135</v>
      </c>
      <c r="BK235" s="154">
        <f t="shared" si="9"/>
        <v>0</v>
      </c>
      <c r="BL235" s="17" t="s">
        <v>207</v>
      </c>
      <c r="BM235" s="153" t="s">
        <v>337</v>
      </c>
    </row>
    <row r="236" spans="1:65" s="2" customFormat="1" ht="16.5" customHeight="1">
      <c r="A236" s="32"/>
      <c r="B236" s="140"/>
      <c r="C236" s="141" t="s">
        <v>305</v>
      </c>
      <c r="D236" s="141" t="s">
        <v>130</v>
      </c>
      <c r="E236" s="142" t="s">
        <v>338</v>
      </c>
      <c r="F236" s="143" t="s">
        <v>339</v>
      </c>
      <c r="G236" s="144" t="s">
        <v>153</v>
      </c>
      <c r="H236" s="145">
        <v>3</v>
      </c>
      <c r="I236" s="146"/>
      <c r="J236" s="147">
        <f t="shared" si="0"/>
        <v>0</v>
      </c>
      <c r="K236" s="148"/>
      <c r="L236" s="33"/>
      <c r="M236" s="149" t="s">
        <v>1</v>
      </c>
      <c r="N236" s="150" t="s">
        <v>38</v>
      </c>
      <c r="O236" s="58"/>
      <c r="P236" s="151">
        <f t="shared" si="1"/>
        <v>0</v>
      </c>
      <c r="Q236" s="151">
        <v>4.8000000000000001E-4</v>
      </c>
      <c r="R236" s="151">
        <f t="shared" si="2"/>
        <v>1.4400000000000001E-3</v>
      </c>
      <c r="S236" s="151">
        <v>0</v>
      </c>
      <c r="T236" s="152">
        <f t="shared" si="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3" t="s">
        <v>207</v>
      </c>
      <c r="AT236" s="153" t="s">
        <v>130</v>
      </c>
      <c r="AU236" s="153" t="s">
        <v>135</v>
      </c>
      <c r="AY236" s="17" t="s">
        <v>127</v>
      </c>
      <c r="BE236" s="154">
        <f t="shared" si="4"/>
        <v>0</v>
      </c>
      <c r="BF236" s="154">
        <f t="shared" si="5"/>
        <v>0</v>
      </c>
      <c r="BG236" s="154">
        <f t="shared" si="6"/>
        <v>0</v>
      </c>
      <c r="BH236" s="154">
        <f t="shared" si="7"/>
        <v>0</v>
      </c>
      <c r="BI236" s="154">
        <f t="shared" si="8"/>
        <v>0</v>
      </c>
      <c r="BJ236" s="17" t="s">
        <v>135</v>
      </c>
      <c r="BK236" s="154">
        <f t="shared" si="9"/>
        <v>0</v>
      </c>
      <c r="BL236" s="17" t="s">
        <v>207</v>
      </c>
      <c r="BM236" s="153" t="s">
        <v>340</v>
      </c>
    </row>
    <row r="237" spans="1:65" s="2" customFormat="1" ht="16.5" customHeight="1">
      <c r="A237" s="32"/>
      <c r="B237" s="140"/>
      <c r="C237" s="141" t="s">
        <v>341</v>
      </c>
      <c r="D237" s="141" t="s">
        <v>130</v>
      </c>
      <c r="E237" s="142" t="s">
        <v>342</v>
      </c>
      <c r="F237" s="143" t="s">
        <v>343</v>
      </c>
      <c r="G237" s="144" t="s">
        <v>153</v>
      </c>
      <c r="H237" s="145">
        <v>1</v>
      </c>
      <c r="I237" s="146"/>
      <c r="J237" s="147">
        <f t="shared" si="0"/>
        <v>0</v>
      </c>
      <c r="K237" s="148"/>
      <c r="L237" s="33"/>
      <c r="M237" s="149" t="s">
        <v>1</v>
      </c>
      <c r="N237" s="150" t="s">
        <v>38</v>
      </c>
      <c r="O237" s="58"/>
      <c r="P237" s="151">
        <f t="shared" si="1"/>
        <v>0</v>
      </c>
      <c r="Q237" s="151">
        <v>2.2399999999999998E-3</v>
      </c>
      <c r="R237" s="151">
        <f t="shared" si="2"/>
        <v>2.2399999999999998E-3</v>
      </c>
      <c r="S237" s="151">
        <v>0</v>
      </c>
      <c r="T237" s="152">
        <f t="shared" si="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3" t="s">
        <v>207</v>
      </c>
      <c r="AT237" s="153" t="s">
        <v>130</v>
      </c>
      <c r="AU237" s="153" t="s">
        <v>135</v>
      </c>
      <c r="AY237" s="17" t="s">
        <v>127</v>
      </c>
      <c r="BE237" s="154">
        <f t="shared" si="4"/>
        <v>0</v>
      </c>
      <c r="BF237" s="154">
        <f t="shared" si="5"/>
        <v>0</v>
      </c>
      <c r="BG237" s="154">
        <f t="shared" si="6"/>
        <v>0</v>
      </c>
      <c r="BH237" s="154">
        <f t="shared" si="7"/>
        <v>0</v>
      </c>
      <c r="BI237" s="154">
        <f t="shared" si="8"/>
        <v>0</v>
      </c>
      <c r="BJ237" s="17" t="s">
        <v>135</v>
      </c>
      <c r="BK237" s="154">
        <f t="shared" si="9"/>
        <v>0</v>
      </c>
      <c r="BL237" s="17" t="s">
        <v>207</v>
      </c>
      <c r="BM237" s="153" t="s">
        <v>344</v>
      </c>
    </row>
    <row r="238" spans="1:65" s="2" customFormat="1" ht="16.5" customHeight="1">
      <c r="A238" s="32"/>
      <c r="B238" s="140"/>
      <c r="C238" s="141" t="s">
        <v>345</v>
      </c>
      <c r="D238" s="141" t="s">
        <v>130</v>
      </c>
      <c r="E238" s="142" t="s">
        <v>346</v>
      </c>
      <c r="F238" s="143" t="s">
        <v>347</v>
      </c>
      <c r="G238" s="144" t="s">
        <v>133</v>
      </c>
      <c r="H238" s="145">
        <v>2</v>
      </c>
      <c r="I238" s="146"/>
      <c r="J238" s="147">
        <f t="shared" si="0"/>
        <v>0</v>
      </c>
      <c r="K238" s="148"/>
      <c r="L238" s="33"/>
      <c r="M238" s="149" t="s">
        <v>1</v>
      </c>
      <c r="N238" s="150" t="s">
        <v>38</v>
      </c>
      <c r="O238" s="58"/>
      <c r="P238" s="151">
        <f t="shared" si="1"/>
        <v>0</v>
      </c>
      <c r="Q238" s="151">
        <v>0</v>
      </c>
      <c r="R238" s="151">
        <f t="shared" si="2"/>
        <v>0</v>
      </c>
      <c r="S238" s="151">
        <v>0</v>
      </c>
      <c r="T238" s="152">
        <f t="shared" si="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3" t="s">
        <v>207</v>
      </c>
      <c r="AT238" s="153" t="s">
        <v>130</v>
      </c>
      <c r="AU238" s="153" t="s">
        <v>135</v>
      </c>
      <c r="AY238" s="17" t="s">
        <v>127</v>
      </c>
      <c r="BE238" s="154">
        <f t="shared" si="4"/>
        <v>0</v>
      </c>
      <c r="BF238" s="154">
        <f t="shared" si="5"/>
        <v>0</v>
      </c>
      <c r="BG238" s="154">
        <f t="shared" si="6"/>
        <v>0</v>
      </c>
      <c r="BH238" s="154">
        <f t="shared" si="7"/>
        <v>0</v>
      </c>
      <c r="BI238" s="154">
        <f t="shared" si="8"/>
        <v>0</v>
      </c>
      <c r="BJ238" s="17" t="s">
        <v>135</v>
      </c>
      <c r="BK238" s="154">
        <f t="shared" si="9"/>
        <v>0</v>
      </c>
      <c r="BL238" s="17" t="s">
        <v>207</v>
      </c>
      <c r="BM238" s="153" t="s">
        <v>348</v>
      </c>
    </row>
    <row r="239" spans="1:65" s="2" customFormat="1" ht="16.5" customHeight="1">
      <c r="A239" s="32"/>
      <c r="B239" s="140"/>
      <c r="C239" s="141" t="s">
        <v>349</v>
      </c>
      <c r="D239" s="141" t="s">
        <v>130</v>
      </c>
      <c r="E239" s="142" t="s">
        <v>350</v>
      </c>
      <c r="F239" s="143" t="s">
        <v>351</v>
      </c>
      <c r="G239" s="144" t="s">
        <v>133</v>
      </c>
      <c r="H239" s="145">
        <v>2</v>
      </c>
      <c r="I239" s="146"/>
      <c r="J239" s="147">
        <f t="shared" si="0"/>
        <v>0</v>
      </c>
      <c r="K239" s="148"/>
      <c r="L239" s="33"/>
      <c r="M239" s="149" t="s">
        <v>1</v>
      </c>
      <c r="N239" s="150" t="s">
        <v>38</v>
      </c>
      <c r="O239" s="58"/>
      <c r="P239" s="151">
        <f t="shared" si="1"/>
        <v>0</v>
      </c>
      <c r="Q239" s="151">
        <v>0</v>
      </c>
      <c r="R239" s="151">
        <f t="shared" si="2"/>
        <v>0</v>
      </c>
      <c r="S239" s="151">
        <v>0</v>
      </c>
      <c r="T239" s="152">
        <f t="shared" si="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3" t="s">
        <v>207</v>
      </c>
      <c r="AT239" s="153" t="s">
        <v>130</v>
      </c>
      <c r="AU239" s="153" t="s">
        <v>135</v>
      </c>
      <c r="AY239" s="17" t="s">
        <v>127</v>
      </c>
      <c r="BE239" s="154">
        <f t="shared" si="4"/>
        <v>0</v>
      </c>
      <c r="BF239" s="154">
        <f t="shared" si="5"/>
        <v>0</v>
      </c>
      <c r="BG239" s="154">
        <f t="shared" si="6"/>
        <v>0</v>
      </c>
      <c r="BH239" s="154">
        <f t="shared" si="7"/>
        <v>0</v>
      </c>
      <c r="BI239" s="154">
        <f t="shared" si="8"/>
        <v>0</v>
      </c>
      <c r="BJ239" s="17" t="s">
        <v>135</v>
      </c>
      <c r="BK239" s="154">
        <f t="shared" si="9"/>
        <v>0</v>
      </c>
      <c r="BL239" s="17" t="s">
        <v>207</v>
      </c>
      <c r="BM239" s="153" t="s">
        <v>352</v>
      </c>
    </row>
    <row r="240" spans="1:65" s="2" customFormat="1" ht="21.75" customHeight="1">
      <c r="A240" s="32"/>
      <c r="B240" s="140"/>
      <c r="C240" s="141" t="s">
        <v>353</v>
      </c>
      <c r="D240" s="141" t="s">
        <v>130</v>
      </c>
      <c r="E240" s="142" t="s">
        <v>354</v>
      </c>
      <c r="F240" s="143" t="s">
        <v>355</v>
      </c>
      <c r="G240" s="144" t="s">
        <v>133</v>
      </c>
      <c r="H240" s="145">
        <v>1</v>
      </c>
      <c r="I240" s="146"/>
      <c r="J240" s="147">
        <f t="shared" si="0"/>
        <v>0</v>
      </c>
      <c r="K240" s="148"/>
      <c r="L240" s="33"/>
      <c r="M240" s="149" t="s">
        <v>1</v>
      </c>
      <c r="N240" s="150" t="s">
        <v>38</v>
      </c>
      <c r="O240" s="58"/>
      <c r="P240" s="151">
        <f t="shared" si="1"/>
        <v>0</v>
      </c>
      <c r="Q240" s="151">
        <v>0</v>
      </c>
      <c r="R240" s="151">
        <f t="shared" si="2"/>
        <v>0</v>
      </c>
      <c r="S240" s="151">
        <v>0</v>
      </c>
      <c r="T240" s="152">
        <f t="shared" si="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3" t="s">
        <v>207</v>
      </c>
      <c r="AT240" s="153" t="s">
        <v>130</v>
      </c>
      <c r="AU240" s="153" t="s">
        <v>135</v>
      </c>
      <c r="AY240" s="17" t="s">
        <v>127</v>
      </c>
      <c r="BE240" s="154">
        <f t="shared" si="4"/>
        <v>0</v>
      </c>
      <c r="BF240" s="154">
        <f t="shared" si="5"/>
        <v>0</v>
      </c>
      <c r="BG240" s="154">
        <f t="shared" si="6"/>
        <v>0</v>
      </c>
      <c r="BH240" s="154">
        <f t="shared" si="7"/>
        <v>0</v>
      </c>
      <c r="BI240" s="154">
        <f t="shared" si="8"/>
        <v>0</v>
      </c>
      <c r="BJ240" s="17" t="s">
        <v>135</v>
      </c>
      <c r="BK240" s="154">
        <f t="shared" si="9"/>
        <v>0</v>
      </c>
      <c r="BL240" s="17" t="s">
        <v>207</v>
      </c>
      <c r="BM240" s="153" t="s">
        <v>356</v>
      </c>
    </row>
    <row r="241" spans="1:65" s="2" customFormat="1" ht="21.75" customHeight="1">
      <c r="A241" s="32"/>
      <c r="B241" s="140"/>
      <c r="C241" s="141" t="s">
        <v>357</v>
      </c>
      <c r="D241" s="141" t="s">
        <v>130</v>
      </c>
      <c r="E241" s="142" t="s">
        <v>358</v>
      </c>
      <c r="F241" s="143" t="s">
        <v>359</v>
      </c>
      <c r="G241" s="144" t="s">
        <v>153</v>
      </c>
      <c r="H241" s="145">
        <v>7</v>
      </c>
      <c r="I241" s="146"/>
      <c r="J241" s="147">
        <f t="shared" si="0"/>
        <v>0</v>
      </c>
      <c r="K241" s="148"/>
      <c r="L241" s="33"/>
      <c r="M241" s="149" t="s">
        <v>1</v>
      </c>
      <c r="N241" s="150" t="s">
        <v>38</v>
      </c>
      <c r="O241" s="58"/>
      <c r="P241" s="151">
        <f t="shared" si="1"/>
        <v>0</v>
      </c>
      <c r="Q241" s="151">
        <v>0</v>
      </c>
      <c r="R241" s="151">
        <f t="shared" si="2"/>
        <v>0</v>
      </c>
      <c r="S241" s="151">
        <v>0</v>
      </c>
      <c r="T241" s="152">
        <f t="shared" si="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3" t="s">
        <v>207</v>
      </c>
      <c r="AT241" s="153" t="s">
        <v>130</v>
      </c>
      <c r="AU241" s="153" t="s">
        <v>135</v>
      </c>
      <c r="AY241" s="17" t="s">
        <v>127</v>
      </c>
      <c r="BE241" s="154">
        <f t="shared" si="4"/>
        <v>0</v>
      </c>
      <c r="BF241" s="154">
        <f t="shared" si="5"/>
        <v>0</v>
      </c>
      <c r="BG241" s="154">
        <f t="shared" si="6"/>
        <v>0</v>
      </c>
      <c r="BH241" s="154">
        <f t="shared" si="7"/>
        <v>0</v>
      </c>
      <c r="BI241" s="154">
        <f t="shared" si="8"/>
        <v>0</v>
      </c>
      <c r="BJ241" s="17" t="s">
        <v>135</v>
      </c>
      <c r="BK241" s="154">
        <f t="shared" si="9"/>
        <v>0</v>
      </c>
      <c r="BL241" s="17" t="s">
        <v>207</v>
      </c>
      <c r="BM241" s="153" t="s">
        <v>360</v>
      </c>
    </row>
    <row r="242" spans="1:65" s="2" customFormat="1" ht="21.75" customHeight="1">
      <c r="A242" s="32"/>
      <c r="B242" s="140"/>
      <c r="C242" s="141" t="s">
        <v>361</v>
      </c>
      <c r="D242" s="141" t="s">
        <v>130</v>
      </c>
      <c r="E242" s="142" t="s">
        <v>362</v>
      </c>
      <c r="F242" s="143" t="s">
        <v>363</v>
      </c>
      <c r="G242" s="144" t="s">
        <v>286</v>
      </c>
      <c r="H242" s="145">
        <v>6.0000000000000001E-3</v>
      </c>
      <c r="I242" s="146"/>
      <c r="J242" s="147">
        <f t="shared" si="0"/>
        <v>0</v>
      </c>
      <c r="K242" s="148"/>
      <c r="L242" s="33"/>
      <c r="M242" s="149" t="s">
        <v>1</v>
      </c>
      <c r="N242" s="150" t="s">
        <v>38</v>
      </c>
      <c r="O242" s="58"/>
      <c r="P242" s="151">
        <f t="shared" si="1"/>
        <v>0</v>
      </c>
      <c r="Q242" s="151">
        <v>0</v>
      </c>
      <c r="R242" s="151">
        <f t="shared" si="2"/>
        <v>0</v>
      </c>
      <c r="S242" s="151">
        <v>0</v>
      </c>
      <c r="T242" s="152">
        <f t="shared" si="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3" t="s">
        <v>207</v>
      </c>
      <c r="AT242" s="153" t="s">
        <v>130</v>
      </c>
      <c r="AU242" s="153" t="s">
        <v>135</v>
      </c>
      <c r="AY242" s="17" t="s">
        <v>127</v>
      </c>
      <c r="BE242" s="154">
        <f t="shared" si="4"/>
        <v>0</v>
      </c>
      <c r="BF242" s="154">
        <f t="shared" si="5"/>
        <v>0</v>
      </c>
      <c r="BG242" s="154">
        <f t="shared" si="6"/>
        <v>0</v>
      </c>
      <c r="BH242" s="154">
        <f t="shared" si="7"/>
        <v>0</v>
      </c>
      <c r="BI242" s="154">
        <f t="shared" si="8"/>
        <v>0</v>
      </c>
      <c r="BJ242" s="17" t="s">
        <v>135</v>
      </c>
      <c r="BK242" s="154">
        <f t="shared" si="9"/>
        <v>0</v>
      </c>
      <c r="BL242" s="17" t="s">
        <v>207</v>
      </c>
      <c r="BM242" s="153" t="s">
        <v>364</v>
      </c>
    </row>
    <row r="243" spans="1:65" s="2" customFormat="1" ht="21.75" customHeight="1">
      <c r="A243" s="32"/>
      <c r="B243" s="140"/>
      <c r="C243" s="141" t="s">
        <v>365</v>
      </c>
      <c r="D243" s="141" t="s">
        <v>130</v>
      </c>
      <c r="E243" s="142" t="s">
        <v>366</v>
      </c>
      <c r="F243" s="143" t="s">
        <v>367</v>
      </c>
      <c r="G243" s="144" t="s">
        <v>286</v>
      </c>
      <c r="H243" s="145">
        <v>6.0000000000000001E-3</v>
      </c>
      <c r="I243" s="146"/>
      <c r="J243" s="147">
        <f t="shared" si="0"/>
        <v>0</v>
      </c>
      <c r="K243" s="148"/>
      <c r="L243" s="33"/>
      <c r="M243" s="149" t="s">
        <v>1</v>
      </c>
      <c r="N243" s="150" t="s">
        <v>38</v>
      </c>
      <c r="O243" s="58"/>
      <c r="P243" s="151">
        <f t="shared" si="1"/>
        <v>0</v>
      </c>
      <c r="Q243" s="151">
        <v>0</v>
      </c>
      <c r="R243" s="151">
        <f t="shared" si="2"/>
        <v>0</v>
      </c>
      <c r="S243" s="151">
        <v>0</v>
      </c>
      <c r="T243" s="152">
        <f t="shared" si="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3" t="s">
        <v>207</v>
      </c>
      <c r="AT243" s="153" t="s">
        <v>130</v>
      </c>
      <c r="AU243" s="153" t="s">
        <v>135</v>
      </c>
      <c r="AY243" s="17" t="s">
        <v>127</v>
      </c>
      <c r="BE243" s="154">
        <f t="shared" si="4"/>
        <v>0</v>
      </c>
      <c r="BF243" s="154">
        <f t="shared" si="5"/>
        <v>0</v>
      </c>
      <c r="BG243" s="154">
        <f t="shared" si="6"/>
        <v>0</v>
      </c>
      <c r="BH243" s="154">
        <f t="shared" si="7"/>
        <v>0</v>
      </c>
      <c r="BI243" s="154">
        <f t="shared" si="8"/>
        <v>0</v>
      </c>
      <c r="BJ243" s="17" t="s">
        <v>135</v>
      </c>
      <c r="BK243" s="154">
        <f t="shared" si="9"/>
        <v>0</v>
      </c>
      <c r="BL243" s="17" t="s">
        <v>207</v>
      </c>
      <c r="BM243" s="153" t="s">
        <v>368</v>
      </c>
    </row>
    <row r="244" spans="1:65" s="12" customFormat="1" ht="22.9" customHeight="1">
      <c r="B244" s="127"/>
      <c r="D244" s="128" t="s">
        <v>71</v>
      </c>
      <c r="E244" s="138" t="s">
        <v>369</v>
      </c>
      <c r="F244" s="138" t="s">
        <v>370</v>
      </c>
      <c r="I244" s="130"/>
      <c r="J244" s="139">
        <f>BK244</f>
        <v>0</v>
      </c>
      <c r="L244" s="127"/>
      <c r="M244" s="132"/>
      <c r="N244" s="133"/>
      <c r="O244" s="133"/>
      <c r="P244" s="134">
        <f>SUM(P245:P257)</f>
        <v>0</v>
      </c>
      <c r="Q244" s="133"/>
      <c r="R244" s="134">
        <f>SUM(R245:R257)</f>
        <v>2.1470000000000003E-2</v>
      </c>
      <c r="S244" s="133"/>
      <c r="T244" s="135">
        <f>SUM(T245:T257)</f>
        <v>7.6499999999999997E-3</v>
      </c>
      <c r="AR244" s="128" t="s">
        <v>135</v>
      </c>
      <c r="AT244" s="136" t="s">
        <v>71</v>
      </c>
      <c r="AU244" s="136" t="s">
        <v>80</v>
      </c>
      <c r="AY244" s="128" t="s">
        <v>127</v>
      </c>
      <c r="BK244" s="137">
        <f>SUM(BK245:BK257)</f>
        <v>0</v>
      </c>
    </row>
    <row r="245" spans="1:65" s="2" customFormat="1" ht="16.5" customHeight="1">
      <c r="A245" s="32"/>
      <c r="B245" s="140"/>
      <c r="C245" s="141" t="s">
        <v>371</v>
      </c>
      <c r="D245" s="141" t="s">
        <v>130</v>
      </c>
      <c r="E245" s="142" t="s">
        <v>372</v>
      </c>
      <c r="F245" s="143" t="s">
        <v>373</v>
      </c>
      <c r="G245" s="144" t="s">
        <v>153</v>
      </c>
      <c r="H245" s="145">
        <v>15</v>
      </c>
      <c r="I245" s="146"/>
      <c r="J245" s="147">
        <f t="shared" ref="J245:J257" si="10">ROUND(I245*H245,2)</f>
        <v>0</v>
      </c>
      <c r="K245" s="148"/>
      <c r="L245" s="33"/>
      <c r="M245" s="149" t="s">
        <v>1</v>
      </c>
      <c r="N245" s="150" t="s">
        <v>38</v>
      </c>
      <c r="O245" s="58"/>
      <c r="P245" s="151">
        <f t="shared" ref="P245:P257" si="11">O245*H245</f>
        <v>0</v>
      </c>
      <c r="Q245" s="151">
        <v>0</v>
      </c>
      <c r="R245" s="151">
        <f t="shared" ref="R245:R257" si="12">Q245*H245</f>
        <v>0</v>
      </c>
      <c r="S245" s="151">
        <v>2.7999999999999998E-4</v>
      </c>
      <c r="T245" s="152">
        <f t="shared" ref="T245:T257" si="13">S245*H245</f>
        <v>4.1999999999999997E-3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3" t="s">
        <v>207</v>
      </c>
      <c r="AT245" s="153" t="s">
        <v>130</v>
      </c>
      <c r="AU245" s="153" t="s">
        <v>135</v>
      </c>
      <c r="AY245" s="17" t="s">
        <v>127</v>
      </c>
      <c r="BE245" s="154">
        <f t="shared" ref="BE245:BE257" si="14">IF(N245="základní",J245,0)</f>
        <v>0</v>
      </c>
      <c r="BF245" s="154">
        <f t="shared" ref="BF245:BF257" si="15">IF(N245="snížená",J245,0)</f>
        <v>0</v>
      </c>
      <c r="BG245" s="154">
        <f t="shared" ref="BG245:BG257" si="16">IF(N245="zákl. přenesená",J245,0)</f>
        <v>0</v>
      </c>
      <c r="BH245" s="154">
        <f t="shared" ref="BH245:BH257" si="17">IF(N245="sníž. přenesená",J245,0)</f>
        <v>0</v>
      </c>
      <c r="BI245" s="154">
        <f t="shared" ref="BI245:BI257" si="18">IF(N245="nulová",J245,0)</f>
        <v>0</v>
      </c>
      <c r="BJ245" s="17" t="s">
        <v>135</v>
      </c>
      <c r="BK245" s="154">
        <f t="shared" ref="BK245:BK257" si="19">ROUND(I245*H245,2)</f>
        <v>0</v>
      </c>
      <c r="BL245" s="17" t="s">
        <v>207</v>
      </c>
      <c r="BM245" s="153" t="s">
        <v>374</v>
      </c>
    </row>
    <row r="246" spans="1:65" s="2" customFormat="1" ht="21.75" customHeight="1">
      <c r="A246" s="32"/>
      <c r="B246" s="140"/>
      <c r="C246" s="141" t="s">
        <v>375</v>
      </c>
      <c r="D246" s="141" t="s">
        <v>130</v>
      </c>
      <c r="E246" s="142" t="s">
        <v>376</v>
      </c>
      <c r="F246" s="143" t="s">
        <v>377</v>
      </c>
      <c r="G246" s="144" t="s">
        <v>153</v>
      </c>
      <c r="H246" s="145">
        <v>18</v>
      </c>
      <c r="I246" s="146"/>
      <c r="J246" s="147">
        <f t="shared" si="10"/>
        <v>0</v>
      </c>
      <c r="K246" s="148"/>
      <c r="L246" s="33"/>
      <c r="M246" s="149" t="s">
        <v>1</v>
      </c>
      <c r="N246" s="150" t="s">
        <v>38</v>
      </c>
      <c r="O246" s="58"/>
      <c r="P246" s="151">
        <f t="shared" si="11"/>
        <v>0</v>
      </c>
      <c r="Q246" s="151">
        <v>8.4000000000000003E-4</v>
      </c>
      <c r="R246" s="151">
        <f t="shared" si="12"/>
        <v>1.5120000000000001E-2</v>
      </c>
      <c r="S246" s="151">
        <v>0</v>
      </c>
      <c r="T246" s="152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3" t="s">
        <v>207</v>
      </c>
      <c r="AT246" s="153" t="s">
        <v>130</v>
      </c>
      <c r="AU246" s="153" t="s">
        <v>135</v>
      </c>
      <c r="AY246" s="17" t="s">
        <v>127</v>
      </c>
      <c r="BE246" s="154">
        <f t="shared" si="14"/>
        <v>0</v>
      </c>
      <c r="BF246" s="154">
        <f t="shared" si="15"/>
        <v>0</v>
      </c>
      <c r="BG246" s="154">
        <f t="shared" si="16"/>
        <v>0</v>
      </c>
      <c r="BH246" s="154">
        <f t="shared" si="17"/>
        <v>0</v>
      </c>
      <c r="BI246" s="154">
        <f t="shared" si="18"/>
        <v>0</v>
      </c>
      <c r="BJ246" s="17" t="s">
        <v>135</v>
      </c>
      <c r="BK246" s="154">
        <f t="shared" si="19"/>
        <v>0</v>
      </c>
      <c r="BL246" s="17" t="s">
        <v>207</v>
      </c>
      <c r="BM246" s="153" t="s">
        <v>378</v>
      </c>
    </row>
    <row r="247" spans="1:65" s="2" customFormat="1" ht="21.75" customHeight="1">
      <c r="A247" s="32"/>
      <c r="B247" s="140"/>
      <c r="C247" s="141" t="s">
        <v>379</v>
      </c>
      <c r="D247" s="141" t="s">
        <v>130</v>
      </c>
      <c r="E247" s="142" t="s">
        <v>380</v>
      </c>
      <c r="F247" s="143" t="s">
        <v>381</v>
      </c>
      <c r="G247" s="144" t="s">
        <v>382</v>
      </c>
      <c r="H247" s="145">
        <v>18</v>
      </c>
      <c r="I247" s="146"/>
      <c r="J247" s="147">
        <f t="shared" si="10"/>
        <v>0</v>
      </c>
      <c r="K247" s="148"/>
      <c r="L247" s="33"/>
      <c r="M247" s="149" t="s">
        <v>1</v>
      </c>
      <c r="N247" s="150" t="s">
        <v>38</v>
      </c>
      <c r="O247" s="58"/>
      <c r="P247" s="151">
        <f t="shared" si="11"/>
        <v>0</v>
      </c>
      <c r="Q247" s="151">
        <v>0</v>
      </c>
      <c r="R247" s="151">
        <f t="shared" si="12"/>
        <v>0</v>
      </c>
      <c r="S247" s="151">
        <v>0</v>
      </c>
      <c r="T247" s="152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3" t="s">
        <v>207</v>
      </c>
      <c r="AT247" s="153" t="s">
        <v>130</v>
      </c>
      <c r="AU247" s="153" t="s">
        <v>135</v>
      </c>
      <c r="AY247" s="17" t="s">
        <v>127</v>
      </c>
      <c r="BE247" s="154">
        <f t="shared" si="14"/>
        <v>0</v>
      </c>
      <c r="BF247" s="154">
        <f t="shared" si="15"/>
        <v>0</v>
      </c>
      <c r="BG247" s="154">
        <f t="shared" si="16"/>
        <v>0</v>
      </c>
      <c r="BH247" s="154">
        <f t="shared" si="17"/>
        <v>0</v>
      </c>
      <c r="BI247" s="154">
        <f t="shared" si="18"/>
        <v>0</v>
      </c>
      <c r="BJ247" s="17" t="s">
        <v>135</v>
      </c>
      <c r="BK247" s="154">
        <f t="shared" si="19"/>
        <v>0</v>
      </c>
      <c r="BL247" s="17" t="s">
        <v>207</v>
      </c>
      <c r="BM247" s="153" t="s">
        <v>383</v>
      </c>
    </row>
    <row r="248" spans="1:65" s="2" customFormat="1" ht="33" customHeight="1">
      <c r="A248" s="32"/>
      <c r="B248" s="140"/>
      <c r="C248" s="141" t="s">
        <v>384</v>
      </c>
      <c r="D248" s="141" t="s">
        <v>130</v>
      </c>
      <c r="E248" s="142" t="s">
        <v>385</v>
      </c>
      <c r="F248" s="143" t="s">
        <v>386</v>
      </c>
      <c r="G248" s="144" t="s">
        <v>153</v>
      </c>
      <c r="H248" s="145">
        <v>18</v>
      </c>
      <c r="I248" s="146"/>
      <c r="J248" s="147">
        <f t="shared" si="10"/>
        <v>0</v>
      </c>
      <c r="K248" s="148"/>
      <c r="L248" s="33"/>
      <c r="M248" s="149" t="s">
        <v>1</v>
      </c>
      <c r="N248" s="150" t="s">
        <v>38</v>
      </c>
      <c r="O248" s="58"/>
      <c r="P248" s="151">
        <f t="shared" si="11"/>
        <v>0</v>
      </c>
      <c r="Q248" s="151">
        <v>6.9999999999999994E-5</v>
      </c>
      <c r="R248" s="151">
        <f t="shared" si="12"/>
        <v>1.2599999999999998E-3</v>
      </c>
      <c r="S248" s="151">
        <v>0</v>
      </c>
      <c r="T248" s="152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3" t="s">
        <v>207</v>
      </c>
      <c r="AT248" s="153" t="s">
        <v>130</v>
      </c>
      <c r="AU248" s="153" t="s">
        <v>135</v>
      </c>
      <c r="AY248" s="17" t="s">
        <v>127</v>
      </c>
      <c r="BE248" s="154">
        <f t="shared" si="14"/>
        <v>0</v>
      </c>
      <c r="BF248" s="154">
        <f t="shared" si="15"/>
        <v>0</v>
      </c>
      <c r="BG248" s="154">
        <f t="shared" si="16"/>
        <v>0</v>
      </c>
      <c r="BH248" s="154">
        <f t="shared" si="17"/>
        <v>0</v>
      </c>
      <c r="BI248" s="154">
        <f t="shared" si="18"/>
        <v>0</v>
      </c>
      <c r="BJ248" s="17" t="s">
        <v>135</v>
      </c>
      <c r="BK248" s="154">
        <f t="shared" si="19"/>
        <v>0</v>
      </c>
      <c r="BL248" s="17" t="s">
        <v>207</v>
      </c>
      <c r="BM248" s="153" t="s">
        <v>387</v>
      </c>
    </row>
    <row r="249" spans="1:65" s="2" customFormat="1" ht="16.5" customHeight="1">
      <c r="A249" s="32"/>
      <c r="B249" s="140"/>
      <c r="C249" s="141" t="s">
        <v>388</v>
      </c>
      <c r="D249" s="141" t="s">
        <v>130</v>
      </c>
      <c r="E249" s="142" t="s">
        <v>389</v>
      </c>
      <c r="F249" s="143" t="s">
        <v>390</v>
      </c>
      <c r="G249" s="144" t="s">
        <v>153</v>
      </c>
      <c r="H249" s="145">
        <v>15</v>
      </c>
      <c r="I249" s="146"/>
      <c r="J249" s="147">
        <f t="shared" si="10"/>
        <v>0</v>
      </c>
      <c r="K249" s="148"/>
      <c r="L249" s="33"/>
      <c r="M249" s="149" t="s">
        <v>1</v>
      </c>
      <c r="N249" s="150" t="s">
        <v>38</v>
      </c>
      <c r="O249" s="58"/>
      <c r="P249" s="151">
        <f t="shared" si="11"/>
        <v>0</v>
      </c>
      <c r="Q249" s="151">
        <v>0</v>
      </c>
      <c r="R249" s="151">
        <f t="shared" si="12"/>
        <v>0</v>
      </c>
      <c r="S249" s="151">
        <v>2.3000000000000001E-4</v>
      </c>
      <c r="T249" s="152">
        <f t="shared" si="13"/>
        <v>3.4499999999999999E-3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3" t="s">
        <v>207</v>
      </c>
      <c r="AT249" s="153" t="s">
        <v>130</v>
      </c>
      <c r="AU249" s="153" t="s">
        <v>135</v>
      </c>
      <c r="AY249" s="17" t="s">
        <v>127</v>
      </c>
      <c r="BE249" s="154">
        <f t="shared" si="14"/>
        <v>0</v>
      </c>
      <c r="BF249" s="154">
        <f t="shared" si="15"/>
        <v>0</v>
      </c>
      <c r="BG249" s="154">
        <f t="shared" si="16"/>
        <v>0</v>
      </c>
      <c r="BH249" s="154">
        <f t="shared" si="17"/>
        <v>0</v>
      </c>
      <c r="BI249" s="154">
        <f t="shared" si="18"/>
        <v>0</v>
      </c>
      <c r="BJ249" s="17" t="s">
        <v>135</v>
      </c>
      <c r="BK249" s="154">
        <f t="shared" si="19"/>
        <v>0</v>
      </c>
      <c r="BL249" s="17" t="s">
        <v>207</v>
      </c>
      <c r="BM249" s="153" t="s">
        <v>391</v>
      </c>
    </row>
    <row r="250" spans="1:65" s="2" customFormat="1" ht="16.5" customHeight="1">
      <c r="A250" s="32"/>
      <c r="B250" s="140"/>
      <c r="C250" s="141" t="s">
        <v>392</v>
      </c>
      <c r="D250" s="141" t="s">
        <v>130</v>
      </c>
      <c r="E250" s="142" t="s">
        <v>393</v>
      </c>
      <c r="F250" s="143" t="s">
        <v>394</v>
      </c>
      <c r="G250" s="144" t="s">
        <v>133</v>
      </c>
      <c r="H250" s="145">
        <v>8</v>
      </c>
      <c r="I250" s="146"/>
      <c r="J250" s="147">
        <f t="shared" si="10"/>
        <v>0</v>
      </c>
      <c r="K250" s="148"/>
      <c r="L250" s="33"/>
      <c r="M250" s="149" t="s">
        <v>1</v>
      </c>
      <c r="N250" s="150" t="s">
        <v>38</v>
      </c>
      <c r="O250" s="58"/>
      <c r="P250" s="151">
        <f t="shared" si="11"/>
        <v>0</v>
      </c>
      <c r="Q250" s="151">
        <v>0</v>
      </c>
      <c r="R250" s="151">
        <f t="shared" si="12"/>
        <v>0</v>
      </c>
      <c r="S250" s="151">
        <v>0</v>
      </c>
      <c r="T250" s="152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3" t="s">
        <v>207</v>
      </c>
      <c r="AT250" s="153" t="s">
        <v>130</v>
      </c>
      <c r="AU250" s="153" t="s">
        <v>135</v>
      </c>
      <c r="AY250" s="17" t="s">
        <v>127</v>
      </c>
      <c r="BE250" s="154">
        <f t="shared" si="14"/>
        <v>0</v>
      </c>
      <c r="BF250" s="154">
        <f t="shared" si="15"/>
        <v>0</v>
      </c>
      <c r="BG250" s="154">
        <f t="shared" si="16"/>
        <v>0</v>
      </c>
      <c r="BH250" s="154">
        <f t="shared" si="17"/>
        <v>0</v>
      </c>
      <c r="BI250" s="154">
        <f t="shared" si="18"/>
        <v>0</v>
      </c>
      <c r="BJ250" s="17" t="s">
        <v>135</v>
      </c>
      <c r="BK250" s="154">
        <f t="shared" si="19"/>
        <v>0</v>
      </c>
      <c r="BL250" s="17" t="s">
        <v>207</v>
      </c>
      <c r="BM250" s="153" t="s">
        <v>395</v>
      </c>
    </row>
    <row r="251" spans="1:65" s="2" customFormat="1" ht="21.75" customHeight="1">
      <c r="A251" s="32"/>
      <c r="B251" s="140"/>
      <c r="C251" s="141" t="s">
        <v>396</v>
      </c>
      <c r="D251" s="141" t="s">
        <v>130</v>
      </c>
      <c r="E251" s="142" t="s">
        <v>397</v>
      </c>
      <c r="F251" s="143" t="s">
        <v>398</v>
      </c>
      <c r="G251" s="144" t="s">
        <v>133</v>
      </c>
      <c r="H251" s="145">
        <v>2</v>
      </c>
      <c r="I251" s="146"/>
      <c r="J251" s="147">
        <f t="shared" si="10"/>
        <v>0</v>
      </c>
      <c r="K251" s="148"/>
      <c r="L251" s="33"/>
      <c r="M251" s="149" t="s">
        <v>1</v>
      </c>
      <c r="N251" s="150" t="s">
        <v>38</v>
      </c>
      <c r="O251" s="58"/>
      <c r="P251" s="151">
        <f t="shared" si="11"/>
        <v>0</v>
      </c>
      <c r="Q251" s="151">
        <v>1.2999999999999999E-4</v>
      </c>
      <c r="R251" s="151">
        <f t="shared" si="12"/>
        <v>2.5999999999999998E-4</v>
      </c>
      <c r="S251" s="151">
        <v>0</v>
      </c>
      <c r="T251" s="152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3" t="s">
        <v>207</v>
      </c>
      <c r="AT251" s="153" t="s">
        <v>130</v>
      </c>
      <c r="AU251" s="153" t="s">
        <v>135</v>
      </c>
      <c r="AY251" s="17" t="s">
        <v>127</v>
      </c>
      <c r="BE251" s="154">
        <f t="shared" si="14"/>
        <v>0</v>
      </c>
      <c r="BF251" s="154">
        <f t="shared" si="15"/>
        <v>0</v>
      </c>
      <c r="BG251" s="154">
        <f t="shared" si="16"/>
        <v>0</v>
      </c>
      <c r="BH251" s="154">
        <f t="shared" si="17"/>
        <v>0</v>
      </c>
      <c r="BI251" s="154">
        <f t="shared" si="18"/>
        <v>0</v>
      </c>
      <c r="BJ251" s="17" t="s">
        <v>135</v>
      </c>
      <c r="BK251" s="154">
        <f t="shared" si="19"/>
        <v>0</v>
      </c>
      <c r="BL251" s="17" t="s">
        <v>207</v>
      </c>
      <c r="BM251" s="153" t="s">
        <v>399</v>
      </c>
    </row>
    <row r="252" spans="1:65" s="2" customFormat="1" ht="16.5" customHeight="1">
      <c r="A252" s="32"/>
      <c r="B252" s="140"/>
      <c r="C252" s="141" t="s">
        <v>400</v>
      </c>
      <c r="D252" s="141" t="s">
        <v>130</v>
      </c>
      <c r="E252" s="142" t="s">
        <v>401</v>
      </c>
      <c r="F252" s="143" t="s">
        <v>402</v>
      </c>
      <c r="G252" s="144" t="s">
        <v>403</v>
      </c>
      <c r="H252" s="145">
        <v>3</v>
      </c>
      <c r="I252" s="146"/>
      <c r="J252" s="147">
        <f t="shared" si="10"/>
        <v>0</v>
      </c>
      <c r="K252" s="148"/>
      <c r="L252" s="33"/>
      <c r="M252" s="149" t="s">
        <v>1</v>
      </c>
      <c r="N252" s="150" t="s">
        <v>38</v>
      </c>
      <c r="O252" s="58"/>
      <c r="P252" s="151">
        <f t="shared" si="11"/>
        <v>0</v>
      </c>
      <c r="Q252" s="151">
        <v>2.5000000000000001E-4</v>
      </c>
      <c r="R252" s="151">
        <f t="shared" si="12"/>
        <v>7.5000000000000002E-4</v>
      </c>
      <c r="S252" s="151">
        <v>0</v>
      </c>
      <c r="T252" s="152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3" t="s">
        <v>207</v>
      </c>
      <c r="AT252" s="153" t="s">
        <v>130</v>
      </c>
      <c r="AU252" s="153" t="s">
        <v>135</v>
      </c>
      <c r="AY252" s="17" t="s">
        <v>127</v>
      </c>
      <c r="BE252" s="154">
        <f t="shared" si="14"/>
        <v>0</v>
      </c>
      <c r="BF252" s="154">
        <f t="shared" si="15"/>
        <v>0</v>
      </c>
      <c r="BG252" s="154">
        <f t="shared" si="16"/>
        <v>0</v>
      </c>
      <c r="BH252" s="154">
        <f t="shared" si="17"/>
        <v>0</v>
      </c>
      <c r="BI252" s="154">
        <f t="shared" si="18"/>
        <v>0</v>
      </c>
      <c r="BJ252" s="17" t="s">
        <v>135</v>
      </c>
      <c r="BK252" s="154">
        <f t="shared" si="19"/>
        <v>0</v>
      </c>
      <c r="BL252" s="17" t="s">
        <v>207</v>
      </c>
      <c r="BM252" s="153" t="s">
        <v>404</v>
      </c>
    </row>
    <row r="253" spans="1:65" s="2" customFormat="1" ht="21.75" customHeight="1">
      <c r="A253" s="32"/>
      <c r="B253" s="140"/>
      <c r="C253" s="141" t="s">
        <v>405</v>
      </c>
      <c r="D253" s="141" t="s">
        <v>130</v>
      </c>
      <c r="E253" s="142" t="s">
        <v>406</v>
      </c>
      <c r="F253" s="143" t="s">
        <v>407</v>
      </c>
      <c r="G253" s="144" t="s">
        <v>133</v>
      </c>
      <c r="H253" s="145">
        <v>8</v>
      </c>
      <c r="I253" s="146"/>
      <c r="J253" s="147">
        <f t="shared" si="10"/>
        <v>0</v>
      </c>
      <c r="K253" s="148"/>
      <c r="L253" s="33"/>
      <c r="M253" s="149" t="s">
        <v>1</v>
      </c>
      <c r="N253" s="150" t="s">
        <v>38</v>
      </c>
      <c r="O253" s="58"/>
      <c r="P253" s="151">
        <f t="shared" si="11"/>
        <v>0</v>
      </c>
      <c r="Q253" s="151">
        <v>6.0000000000000002E-5</v>
      </c>
      <c r="R253" s="151">
        <f t="shared" si="12"/>
        <v>4.8000000000000001E-4</v>
      </c>
      <c r="S253" s="151">
        <v>0</v>
      </c>
      <c r="T253" s="152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3" t="s">
        <v>207</v>
      </c>
      <c r="AT253" s="153" t="s">
        <v>130</v>
      </c>
      <c r="AU253" s="153" t="s">
        <v>135</v>
      </c>
      <c r="AY253" s="17" t="s">
        <v>127</v>
      </c>
      <c r="BE253" s="154">
        <f t="shared" si="14"/>
        <v>0</v>
      </c>
      <c r="BF253" s="154">
        <f t="shared" si="15"/>
        <v>0</v>
      </c>
      <c r="BG253" s="154">
        <f t="shared" si="16"/>
        <v>0</v>
      </c>
      <c r="BH253" s="154">
        <f t="shared" si="17"/>
        <v>0</v>
      </c>
      <c r="BI253" s="154">
        <f t="shared" si="18"/>
        <v>0</v>
      </c>
      <c r="BJ253" s="17" t="s">
        <v>135</v>
      </c>
      <c r="BK253" s="154">
        <f t="shared" si="19"/>
        <v>0</v>
      </c>
      <c r="BL253" s="17" t="s">
        <v>207</v>
      </c>
      <c r="BM253" s="153" t="s">
        <v>408</v>
      </c>
    </row>
    <row r="254" spans="1:65" s="2" customFormat="1" ht="21.75" customHeight="1">
      <c r="A254" s="32"/>
      <c r="B254" s="140"/>
      <c r="C254" s="141" t="s">
        <v>409</v>
      </c>
      <c r="D254" s="141" t="s">
        <v>130</v>
      </c>
      <c r="E254" s="142" t="s">
        <v>410</v>
      </c>
      <c r="F254" s="143" t="s">
        <v>411</v>
      </c>
      <c r="G254" s="144" t="s">
        <v>153</v>
      </c>
      <c r="H254" s="145">
        <v>18</v>
      </c>
      <c r="I254" s="146"/>
      <c r="J254" s="147">
        <f t="shared" si="10"/>
        <v>0</v>
      </c>
      <c r="K254" s="148"/>
      <c r="L254" s="33"/>
      <c r="M254" s="149" t="s">
        <v>1</v>
      </c>
      <c r="N254" s="150" t="s">
        <v>38</v>
      </c>
      <c r="O254" s="58"/>
      <c r="P254" s="151">
        <f t="shared" si="11"/>
        <v>0</v>
      </c>
      <c r="Q254" s="151">
        <v>1.9000000000000001E-4</v>
      </c>
      <c r="R254" s="151">
        <f t="shared" si="12"/>
        <v>3.4200000000000003E-3</v>
      </c>
      <c r="S254" s="151">
        <v>0</v>
      </c>
      <c r="T254" s="152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3" t="s">
        <v>207</v>
      </c>
      <c r="AT254" s="153" t="s">
        <v>130</v>
      </c>
      <c r="AU254" s="153" t="s">
        <v>135</v>
      </c>
      <c r="AY254" s="17" t="s">
        <v>127</v>
      </c>
      <c r="BE254" s="154">
        <f t="shared" si="14"/>
        <v>0</v>
      </c>
      <c r="BF254" s="154">
        <f t="shared" si="15"/>
        <v>0</v>
      </c>
      <c r="BG254" s="154">
        <f t="shared" si="16"/>
        <v>0</v>
      </c>
      <c r="BH254" s="154">
        <f t="shared" si="17"/>
        <v>0</v>
      </c>
      <c r="BI254" s="154">
        <f t="shared" si="18"/>
        <v>0</v>
      </c>
      <c r="BJ254" s="17" t="s">
        <v>135</v>
      </c>
      <c r="BK254" s="154">
        <f t="shared" si="19"/>
        <v>0</v>
      </c>
      <c r="BL254" s="17" t="s">
        <v>207</v>
      </c>
      <c r="BM254" s="153" t="s">
        <v>412</v>
      </c>
    </row>
    <row r="255" spans="1:65" s="2" customFormat="1" ht="21.75" customHeight="1">
      <c r="A255" s="32"/>
      <c r="B255" s="140"/>
      <c r="C255" s="141" t="s">
        <v>413</v>
      </c>
      <c r="D255" s="141" t="s">
        <v>130</v>
      </c>
      <c r="E255" s="142" t="s">
        <v>414</v>
      </c>
      <c r="F255" s="143" t="s">
        <v>415</v>
      </c>
      <c r="G255" s="144" t="s">
        <v>153</v>
      </c>
      <c r="H255" s="145">
        <v>18</v>
      </c>
      <c r="I255" s="146"/>
      <c r="J255" s="147">
        <f t="shared" si="10"/>
        <v>0</v>
      </c>
      <c r="K255" s="148"/>
      <c r="L255" s="33"/>
      <c r="M255" s="149" t="s">
        <v>1</v>
      </c>
      <c r="N255" s="150" t="s">
        <v>38</v>
      </c>
      <c r="O255" s="58"/>
      <c r="P255" s="151">
        <f t="shared" si="11"/>
        <v>0</v>
      </c>
      <c r="Q255" s="151">
        <v>1.0000000000000001E-5</v>
      </c>
      <c r="R255" s="151">
        <f t="shared" si="12"/>
        <v>1.8000000000000001E-4</v>
      </c>
      <c r="S255" s="151">
        <v>0</v>
      </c>
      <c r="T255" s="152">
        <f t="shared" si="1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3" t="s">
        <v>207</v>
      </c>
      <c r="AT255" s="153" t="s">
        <v>130</v>
      </c>
      <c r="AU255" s="153" t="s">
        <v>135</v>
      </c>
      <c r="AY255" s="17" t="s">
        <v>127</v>
      </c>
      <c r="BE255" s="154">
        <f t="shared" si="14"/>
        <v>0</v>
      </c>
      <c r="BF255" s="154">
        <f t="shared" si="15"/>
        <v>0</v>
      </c>
      <c r="BG255" s="154">
        <f t="shared" si="16"/>
        <v>0</v>
      </c>
      <c r="BH255" s="154">
        <f t="shared" si="17"/>
        <v>0</v>
      </c>
      <c r="BI255" s="154">
        <f t="shared" si="18"/>
        <v>0</v>
      </c>
      <c r="BJ255" s="17" t="s">
        <v>135</v>
      </c>
      <c r="BK255" s="154">
        <f t="shared" si="19"/>
        <v>0</v>
      </c>
      <c r="BL255" s="17" t="s">
        <v>207</v>
      </c>
      <c r="BM255" s="153" t="s">
        <v>416</v>
      </c>
    </row>
    <row r="256" spans="1:65" s="2" customFormat="1" ht="21.75" customHeight="1">
      <c r="A256" s="32"/>
      <c r="B256" s="140"/>
      <c r="C256" s="141" t="s">
        <v>417</v>
      </c>
      <c r="D256" s="141" t="s">
        <v>130</v>
      </c>
      <c r="E256" s="142" t="s">
        <v>418</v>
      </c>
      <c r="F256" s="143" t="s">
        <v>419</v>
      </c>
      <c r="G256" s="144" t="s">
        <v>286</v>
      </c>
      <c r="H256" s="145">
        <v>2.1000000000000001E-2</v>
      </c>
      <c r="I256" s="146"/>
      <c r="J256" s="147">
        <f t="shared" si="10"/>
        <v>0</v>
      </c>
      <c r="K256" s="148"/>
      <c r="L256" s="33"/>
      <c r="M256" s="149" t="s">
        <v>1</v>
      </c>
      <c r="N256" s="150" t="s">
        <v>38</v>
      </c>
      <c r="O256" s="58"/>
      <c r="P256" s="151">
        <f t="shared" si="11"/>
        <v>0</v>
      </c>
      <c r="Q256" s="151">
        <v>0</v>
      </c>
      <c r="R256" s="151">
        <f t="shared" si="12"/>
        <v>0</v>
      </c>
      <c r="S256" s="151">
        <v>0</v>
      </c>
      <c r="T256" s="152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3" t="s">
        <v>207</v>
      </c>
      <c r="AT256" s="153" t="s">
        <v>130</v>
      </c>
      <c r="AU256" s="153" t="s">
        <v>135</v>
      </c>
      <c r="AY256" s="17" t="s">
        <v>127</v>
      </c>
      <c r="BE256" s="154">
        <f t="shared" si="14"/>
        <v>0</v>
      </c>
      <c r="BF256" s="154">
        <f t="shared" si="15"/>
        <v>0</v>
      </c>
      <c r="BG256" s="154">
        <f t="shared" si="16"/>
        <v>0</v>
      </c>
      <c r="BH256" s="154">
        <f t="shared" si="17"/>
        <v>0</v>
      </c>
      <c r="BI256" s="154">
        <f t="shared" si="18"/>
        <v>0</v>
      </c>
      <c r="BJ256" s="17" t="s">
        <v>135</v>
      </c>
      <c r="BK256" s="154">
        <f t="shared" si="19"/>
        <v>0</v>
      </c>
      <c r="BL256" s="17" t="s">
        <v>207</v>
      </c>
      <c r="BM256" s="153" t="s">
        <v>420</v>
      </c>
    </row>
    <row r="257" spans="1:65" s="2" customFormat="1" ht="21.75" customHeight="1">
      <c r="A257" s="32"/>
      <c r="B257" s="140"/>
      <c r="C257" s="141" t="s">
        <v>421</v>
      </c>
      <c r="D257" s="141" t="s">
        <v>130</v>
      </c>
      <c r="E257" s="142" t="s">
        <v>422</v>
      </c>
      <c r="F257" s="143" t="s">
        <v>423</v>
      </c>
      <c r="G257" s="144" t="s">
        <v>286</v>
      </c>
      <c r="H257" s="145">
        <v>2.1000000000000001E-2</v>
      </c>
      <c r="I257" s="146"/>
      <c r="J257" s="147">
        <f t="shared" si="10"/>
        <v>0</v>
      </c>
      <c r="K257" s="148"/>
      <c r="L257" s="33"/>
      <c r="M257" s="149" t="s">
        <v>1</v>
      </c>
      <c r="N257" s="150" t="s">
        <v>38</v>
      </c>
      <c r="O257" s="58"/>
      <c r="P257" s="151">
        <f t="shared" si="11"/>
        <v>0</v>
      </c>
      <c r="Q257" s="151">
        <v>0</v>
      </c>
      <c r="R257" s="151">
        <f t="shared" si="12"/>
        <v>0</v>
      </c>
      <c r="S257" s="151">
        <v>0</v>
      </c>
      <c r="T257" s="152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3" t="s">
        <v>207</v>
      </c>
      <c r="AT257" s="153" t="s">
        <v>130</v>
      </c>
      <c r="AU257" s="153" t="s">
        <v>135</v>
      </c>
      <c r="AY257" s="17" t="s">
        <v>127</v>
      </c>
      <c r="BE257" s="154">
        <f t="shared" si="14"/>
        <v>0</v>
      </c>
      <c r="BF257" s="154">
        <f t="shared" si="15"/>
        <v>0</v>
      </c>
      <c r="BG257" s="154">
        <f t="shared" si="16"/>
        <v>0</v>
      </c>
      <c r="BH257" s="154">
        <f t="shared" si="17"/>
        <v>0</v>
      </c>
      <c r="BI257" s="154">
        <f t="shared" si="18"/>
        <v>0</v>
      </c>
      <c r="BJ257" s="17" t="s">
        <v>135</v>
      </c>
      <c r="BK257" s="154">
        <f t="shared" si="19"/>
        <v>0</v>
      </c>
      <c r="BL257" s="17" t="s">
        <v>207</v>
      </c>
      <c r="BM257" s="153" t="s">
        <v>424</v>
      </c>
    </row>
    <row r="258" spans="1:65" s="12" customFormat="1" ht="22.9" customHeight="1">
      <c r="B258" s="127"/>
      <c r="D258" s="128" t="s">
        <v>71</v>
      </c>
      <c r="E258" s="138" t="s">
        <v>425</v>
      </c>
      <c r="F258" s="138" t="s">
        <v>426</v>
      </c>
      <c r="I258" s="130"/>
      <c r="J258" s="139">
        <f>BK258</f>
        <v>0</v>
      </c>
      <c r="L258" s="127"/>
      <c r="M258" s="132"/>
      <c r="N258" s="133"/>
      <c r="O258" s="133"/>
      <c r="P258" s="134">
        <f>SUM(P259:P282)</f>
        <v>0</v>
      </c>
      <c r="Q258" s="133"/>
      <c r="R258" s="134">
        <f>SUM(R259:R282)</f>
        <v>8.4369999999999987E-2</v>
      </c>
      <c r="S258" s="133"/>
      <c r="T258" s="135">
        <f>SUM(T259:T282)</f>
        <v>9.3190000000000009E-2</v>
      </c>
      <c r="AR258" s="128" t="s">
        <v>135</v>
      </c>
      <c r="AT258" s="136" t="s">
        <v>71</v>
      </c>
      <c r="AU258" s="136" t="s">
        <v>80</v>
      </c>
      <c r="AY258" s="128" t="s">
        <v>127</v>
      </c>
      <c r="BK258" s="137">
        <f>SUM(BK259:BK282)</f>
        <v>0</v>
      </c>
    </row>
    <row r="259" spans="1:65" s="2" customFormat="1" ht="16.5" customHeight="1">
      <c r="A259" s="32"/>
      <c r="B259" s="140"/>
      <c r="C259" s="141" t="s">
        <v>427</v>
      </c>
      <c r="D259" s="141" t="s">
        <v>130</v>
      </c>
      <c r="E259" s="142" t="s">
        <v>428</v>
      </c>
      <c r="F259" s="143" t="s">
        <v>429</v>
      </c>
      <c r="G259" s="144" t="s">
        <v>382</v>
      </c>
      <c r="H259" s="145">
        <v>1</v>
      </c>
      <c r="I259" s="146"/>
      <c r="J259" s="147">
        <f t="shared" ref="J259:J282" si="20">ROUND(I259*H259,2)</f>
        <v>0</v>
      </c>
      <c r="K259" s="148"/>
      <c r="L259" s="33"/>
      <c r="M259" s="149" t="s">
        <v>1</v>
      </c>
      <c r="N259" s="150" t="s">
        <v>38</v>
      </c>
      <c r="O259" s="58"/>
      <c r="P259" s="151">
        <f t="shared" ref="P259:P282" si="21">O259*H259</f>
        <v>0</v>
      </c>
      <c r="Q259" s="151">
        <v>0</v>
      </c>
      <c r="R259" s="151">
        <f t="shared" ref="R259:R282" si="22">Q259*H259</f>
        <v>0</v>
      </c>
      <c r="S259" s="151">
        <v>3.4200000000000001E-2</v>
      </c>
      <c r="T259" s="152">
        <f t="shared" ref="T259:T282" si="23">S259*H259</f>
        <v>3.4200000000000001E-2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3" t="s">
        <v>207</v>
      </c>
      <c r="AT259" s="153" t="s">
        <v>130</v>
      </c>
      <c r="AU259" s="153" t="s">
        <v>135</v>
      </c>
      <c r="AY259" s="17" t="s">
        <v>127</v>
      </c>
      <c r="BE259" s="154">
        <f t="shared" ref="BE259:BE282" si="24">IF(N259="základní",J259,0)</f>
        <v>0</v>
      </c>
      <c r="BF259" s="154">
        <f t="shared" ref="BF259:BF282" si="25">IF(N259="snížená",J259,0)</f>
        <v>0</v>
      </c>
      <c r="BG259" s="154">
        <f t="shared" ref="BG259:BG282" si="26">IF(N259="zákl. přenesená",J259,0)</f>
        <v>0</v>
      </c>
      <c r="BH259" s="154">
        <f t="shared" ref="BH259:BH282" si="27">IF(N259="sníž. přenesená",J259,0)</f>
        <v>0</v>
      </c>
      <c r="BI259" s="154">
        <f t="shared" ref="BI259:BI282" si="28">IF(N259="nulová",J259,0)</f>
        <v>0</v>
      </c>
      <c r="BJ259" s="17" t="s">
        <v>135</v>
      </c>
      <c r="BK259" s="154">
        <f t="shared" ref="BK259:BK282" si="29">ROUND(I259*H259,2)</f>
        <v>0</v>
      </c>
      <c r="BL259" s="17" t="s">
        <v>207</v>
      </c>
      <c r="BM259" s="153" t="s">
        <v>430</v>
      </c>
    </row>
    <row r="260" spans="1:65" s="2" customFormat="1" ht="16.5" customHeight="1">
      <c r="A260" s="32"/>
      <c r="B260" s="140"/>
      <c r="C260" s="141" t="s">
        <v>431</v>
      </c>
      <c r="D260" s="141" t="s">
        <v>130</v>
      </c>
      <c r="E260" s="142" t="s">
        <v>432</v>
      </c>
      <c r="F260" s="143" t="s">
        <v>433</v>
      </c>
      <c r="G260" s="144" t="s">
        <v>382</v>
      </c>
      <c r="H260" s="145">
        <v>1</v>
      </c>
      <c r="I260" s="146"/>
      <c r="J260" s="147">
        <f t="shared" si="20"/>
        <v>0</v>
      </c>
      <c r="K260" s="148"/>
      <c r="L260" s="33"/>
      <c r="M260" s="149" t="s">
        <v>1</v>
      </c>
      <c r="N260" s="150" t="s">
        <v>38</v>
      </c>
      <c r="O260" s="58"/>
      <c r="P260" s="151">
        <f t="shared" si="21"/>
        <v>0</v>
      </c>
      <c r="Q260" s="151">
        <v>3.9910000000000001E-2</v>
      </c>
      <c r="R260" s="151">
        <f t="shared" si="22"/>
        <v>3.9910000000000001E-2</v>
      </c>
      <c r="S260" s="151">
        <v>0</v>
      </c>
      <c r="T260" s="152">
        <f t="shared" si="2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3" t="s">
        <v>207</v>
      </c>
      <c r="AT260" s="153" t="s">
        <v>130</v>
      </c>
      <c r="AU260" s="153" t="s">
        <v>135</v>
      </c>
      <c r="AY260" s="17" t="s">
        <v>127</v>
      </c>
      <c r="BE260" s="154">
        <f t="shared" si="24"/>
        <v>0</v>
      </c>
      <c r="BF260" s="154">
        <f t="shared" si="25"/>
        <v>0</v>
      </c>
      <c r="BG260" s="154">
        <f t="shared" si="26"/>
        <v>0</v>
      </c>
      <c r="BH260" s="154">
        <f t="shared" si="27"/>
        <v>0</v>
      </c>
      <c r="BI260" s="154">
        <f t="shared" si="28"/>
        <v>0</v>
      </c>
      <c r="BJ260" s="17" t="s">
        <v>135</v>
      </c>
      <c r="BK260" s="154">
        <f t="shared" si="29"/>
        <v>0</v>
      </c>
      <c r="BL260" s="17" t="s">
        <v>207</v>
      </c>
      <c r="BM260" s="153" t="s">
        <v>434</v>
      </c>
    </row>
    <row r="261" spans="1:65" s="2" customFormat="1" ht="16.5" customHeight="1">
      <c r="A261" s="32"/>
      <c r="B261" s="140"/>
      <c r="C261" s="141" t="s">
        <v>435</v>
      </c>
      <c r="D261" s="141" t="s">
        <v>130</v>
      </c>
      <c r="E261" s="142" t="s">
        <v>436</v>
      </c>
      <c r="F261" s="143" t="s">
        <v>437</v>
      </c>
      <c r="G261" s="144" t="s">
        <v>382</v>
      </c>
      <c r="H261" s="145">
        <v>1</v>
      </c>
      <c r="I261" s="146"/>
      <c r="J261" s="147">
        <f t="shared" si="20"/>
        <v>0</v>
      </c>
      <c r="K261" s="148"/>
      <c r="L261" s="33"/>
      <c r="M261" s="149" t="s">
        <v>1</v>
      </c>
      <c r="N261" s="150" t="s">
        <v>38</v>
      </c>
      <c r="O261" s="58"/>
      <c r="P261" s="151">
        <f t="shared" si="21"/>
        <v>0</v>
      </c>
      <c r="Q261" s="151">
        <v>0</v>
      </c>
      <c r="R261" s="151">
        <f t="shared" si="22"/>
        <v>0</v>
      </c>
      <c r="S261" s="151">
        <v>1.9460000000000002E-2</v>
      </c>
      <c r="T261" s="152">
        <f t="shared" si="23"/>
        <v>1.9460000000000002E-2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3" t="s">
        <v>207</v>
      </c>
      <c r="AT261" s="153" t="s">
        <v>130</v>
      </c>
      <c r="AU261" s="153" t="s">
        <v>135</v>
      </c>
      <c r="AY261" s="17" t="s">
        <v>127</v>
      </c>
      <c r="BE261" s="154">
        <f t="shared" si="24"/>
        <v>0</v>
      </c>
      <c r="BF261" s="154">
        <f t="shared" si="25"/>
        <v>0</v>
      </c>
      <c r="BG261" s="154">
        <f t="shared" si="26"/>
        <v>0</v>
      </c>
      <c r="BH261" s="154">
        <f t="shared" si="27"/>
        <v>0</v>
      </c>
      <c r="BI261" s="154">
        <f t="shared" si="28"/>
        <v>0</v>
      </c>
      <c r="BJ261" s="17" t="s">
        <v>135</v>
      </c>
      <c r="BK261" s="154">
        <f t="shared" si="29"/>
        <v>0</v>
      </c>
      <c r="BL261" s="17" t="s">
        <v>207</v>
      </c>
      <c r="BM261" s="153" t="s">
        <v>438</v>
      </c>
    </row>
    <row r="262" spans="1:65" s="2" customFormat="1" ht="21.75" customHeight="1">
      <c r="A262" s="32"/>
      <c r="B262" s="140"/>
      <c r="C262" s="141" t="s">
        <v>439</v>
      </c>
      <c r="D262" s="141" t="s">
        <v>130</v>
      </c>
      <c r="E262" s="142" t="s">
        <v>440</v>
      </c>
      <c r="F262" s="143" t="s">
        <v>441</v>
      </c>
      <c r="G262" s="144" t="s">
        <v>382</v>
      </c>
      <c r="H262" s="145">
        <v>1</v>
      </c>
      <c r="I262" s="146"/>
      <c r="J262" s="147">
        <f t="shared" si="20"/>
        <v>0</v>
      </c>
      <c r="K262" s="148"/>
      <c r="L262" s="33"/>
      <c r="M262" s="149" t="s">
        <v>1</v>
      </c>
      <c r="N262" s="150" t="s">
        <v>38</v>
      </c>
      <c r="O262" s="58"/>
      <c r="P262" s="151">
        <f t="shared" si="21"/>
        <v>0</v>
      </c>
      <c r="Q262" s="151">
        <v>1.4970000000000001E-2</v>
      </c>
      <c r="R262" s="151">
        <f t="shared" si="22"/>
        <v>1.4970000000000001E-2</v>
      </c>
      <c r="S262" s="151">
        <v>0</v>
      </c>
      <c r="T262" s="152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3" t="s">
        <v>207</v>
      </c>
      <c r="AT262" s="153" t="s">
        <v>130</v>
      </c>
      <c r="AU262" s="153" t="s">
        <v>135</v>
      </c>
      <c r="AY262" s="17" t="s">
        <v>127</v>
      </c>
      <c r="BE262" s="154">
        <f t="shared" si="24"/>
        <v>0</v>
      </c>
      <c r="BF262" s="154">
        <f t="shared" si="25"/>
        <v>0</v>
      </c>
      <c r="BG262" s="154">
        <f t="shared" si="26"/>
        <v>0</v>
      </c>
      <c r="BH262" s="154">
        <f t="shared" si="27"/>
        <v>0</v>
      </c>
      <c r="BI262" s="154">
        <f t="shared" si="28"/>
        <v>0</v>
      </c>
      <c r="BJ262" s="17" t="s">
        <v>135</v>
      </c>
      <c r="BK262" s="154">
        <f t="shared" si="29"/>
        <v>0</v>
      </c>
      <c r="BL262" s="17" t="s">
        <v>207</v>
      </c>
      <c r="BM262" s="153" t="s">
        <v>442</v>
      </c>
    </row>
    <row r="263" spans="1:65" s="2" customFormat="1" ht="21.75" customHeight="1">
      <c r="A263" s="32"/>
      <c r="B263" s="140"/>
      <c r="C263" s="141" t="s">
        <v>443</v>
      </c>
      <c r="D263" s="141" t="s">
        <v>130</v>
      </c>
      <c r="E263" s="142" t="s">
        <v>444</v>
      </c>
      <c r="F263" s="143" t="s">
        <v>445</v>
      </c>
      <c r="G263" s="144" t="s">
        <v>382</v>
      </c>
      <c r="H263" s="145">
        <v>1</v>
      </c>
      <c r="I263" s="146"/>
      <c r="J263" s="147">
        <f t="shared" si="20"/>
        <v>0</v>
      </c>
      <c r="K263" s="148"/>
      <c r="L263" s="33"/>
      <c r="M263" s="149" t="s">
        <v>1</v>
      </c>
      <c r="N263" s="150" t="s">
        <v>38</v>
      </c>
      <c r="O263" s="58"/>
      <c r="P263" s="151">
        <f t="shared" si="21"/>
        <v>0</v>
      </c>
      <c r="Q263" s="151">
        <v>0</v>
      </c>
      <c r="R263" s="151">
        <f t="shared" si="22"/>
        <v>0</v>
      </c>
      <c r="S263" s="151">
        <v>2.4500000000000001E-2</v>
      </c>
      <c r="T263" s="152">
        <f t="shared" si="23"/>
        <v>2.4500000000000001E-2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3" t="s">
        <v>207</v>
      </c>
      <c r="AT263" s="153" t="s">
        <v>130</v>
      </c>
      <c r="AU263" s="153" t="s">
        <v>135</v>
      </c>
      <c r="AY263" s="17" t="s">
        <v>127</v>
      </c>
      <c r="BE263" s="154">
        <f t="shared" si="24"/>
        <v>0</v>
      </c>
      <c r="BF263" s="154">
        <f t="shared" si="25"/>
        <v>0</v>
      </c>
      <c r="BG263" s="154">
        <f t="shared" si="26"/>
        <v>0</v>
      </c>
      <c r="BH263" s="154">
        <f t="shared" si="27"/>
        <v>0</v>
      </c>
      <c r="BI263" s="154">
        <f t="shared" si="28"/>
        <v>0</v>
      </c>
      <c r="BJ263" s="17" t="s">
        <v>135</v>
      </c>
      <c r="BK263" s="154">
        <f t="shared" si="29"/>
        <v>0</v>
      </c>
      <c r="BL263" s="17" t="s">
        <v>207</v>
      </c>
      <c r="BM263" s="153" t="s">
        <v>446</v>
      </c>
    </row>
    <row r="264" spans="1:65" s="2" customFormat="1" ht="21.75" customHeight="1">
      <c r="A264" s="32"/>
      <c r="B264" s="140"/>
      <c r="C264" s="141" t="s">
        <v>447</v>
      </c>
      <c r="D264" s="141" t="s">
        <v>130</v>
      </c>
      <c r="E264" s="142" t="s">
        <v>448</v>
      </c>
      <c r="F264" s="143" t="s">
        <v>1194</v>
      </c>
      <c r="G264" s="144" t="s">
        <v>382</v>
      </c>
      <c r="H264" s="145">
        <v>1</v>
      </c>
      <c r="I264" s="146"/>
      <c r="J264" s="147">
        <f t="shared" si="20"/>
        <v>0</v>
      </c>
      <c r="K264" s="148"/>
      <c r="L264" s="33"/>
      <c r="M264" s="149" t="s">
        <v>1</v>
      </c>
      <c r="N264" s="150" t="s">
        <v>38</v>
      </c>
      <c r="O264" s="58"/>
      <c r="P264" s="151">
        <f t="shared" si="21"/>
        <v>0</v>
      </c>
      <c r="Q264" s="151">
        <v>2.18E-2</v>
      </c>
      <c r="R264" s="151">
        <f t="shared" si="22"/>
        <v>2.18E-2</v>
      </c>
      <c r="S264" s="151">
        <v>0</v>
      </c>
      <c r="T264" s="152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3" t="s">
        <v>207</v>
      </c>
      <c r="AT264" s="153" t="s">
        <v>130</v>
      </c>
      <c r="AU264" s="153" t="s">
        <v>135</v>
      </c>
      <c r="AY264" s="17" t="s">
        <v>127</v>
      </c>
      <c r="BE264" s="154">
        <f t="shared" si="24"/>
        <v>0</v>
      </c>
      <c r="BF264" s="154">
        <f t="shared" si="25"/>
        <v>0</v>
      </c>
      <c r="BG264" s="154">
        <f t="shared" si="26"/>
        <v>0</v>
      </c>
      <c r="BH264" s="154">
        <f t="shared" si="27"/>
        <v>0</v>
      </c>
      <c r="BI264" s="154">
        <f t="shared" si="28"/>
        <v>0</v>
      </c>
      <c r="BJ264" s="17" t="s">
        <v>135</v>
      </c>
      <c r="BK264" s="154">
        <f t="shared" si="29"/>
        <v>0</v>
      </c>
      <c r="BL264" s="17" t="s">
        <v>207</v>
      </c>
      <c r="BM264" s="153" t="s">
        <v>449</v>
      </c>
    </row>
    <row r="265" spans="1:65" s="2" customFormat="1" ht="16.5" customHeight="1">
      <c r="A265" s="32"/>
      <c r="B265" s="140"/>
      <c r="C265" s="141" t="s">
        <v>450</v>
      </c>
      <c r="D265" s="141" t="s">
        <v>130</v>
      </c>
      <c r="E265" s="142" t="s">
        <v>451</v>
      </c>
      <c r="F265" s="143" t="s">
        <v>452</v>
      </c>
      <c r="G265" s="144" t="s">
        <v>382</v>
      </c>
      <c r="H265" s="145">
        <v>2</v>
      </c>
      <c r="I265" s="146"/>
      <c r="J265" s="147">
        <f t="shared" si="20"/>
        <v>0</v>
      </c>
      <c r="K265" s="148"/>
      <c r="L265" s="33"/>
      <c r="M265" s="149" t="s">
        <v>1</v>
      </c>
      <c r="N265" s="150" t="s">
        <v>38</v>
      </c>
      <c r="O265" s="58"/>
      <c r="P265" s="151">
        <f t="shared" si="21"/>
        <v>0</v>
      </c>
      <c r="Q265" s="151">
        <v>0</v>
      </c>
      <c r="R265" s="151">
        <f t="shared" si="22"/>
        <v>0</v>
      </c>
      <c r="S265" s="151">
        <v>0</v>
      </c>
      <c r="T265" s="152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3" t="s">
        <v>207</v>
      </c>
      <c r="AT265" s="153" t="s">
        <v>130</v>
      </c>
      <c r="AU265" s="153" t="s">
        <v>135</v>
      </c>
      <c r="AY265" s="17" t="s">
        <v>127</v>
      </c>
      <c r="BE265" s="154">
        <f t="shared" si="24"/>
        <v>0</v>
      </c>
      <c r="BF265" s="154">
        <f t="shared" si="25"/>
        <v>0</v>
      </c>
      <c r="BG265" s="154">
        <f t="shared" si="26"/>
        <v>0</v>
      </c>
      <c r="BH265" s="154">
        <f t="shared" si="27"/>
        <v>0</v>
      </c>
      <c r="BI265" s="154">
        <f t="shared" si="28"/>
        <v>0</v>
      </c>
      <c r="BJ265" s="17" t="s">
        <v>135</v>
      </c>
      <c r="BK265" s="154">
        <f t="shared" si="29"/>
        <v>0</v>
      </c>
      <c r="BL265" s="17" t="s">
        <v>207</v>
      </c>
      <c r="BM265" s="153" t="s">
        <v>453</v>
      </c>
    </row>
    <row r="266" spans="1:65" s="2" customFormat="1" ht="21.75" customHeight="1">
      <c r="A266" s="32"/>
      <c r="B266" s="140"/>
      <c r="C266" s="141" t="s">
        <v>454</v>
      </c>
      <c r="D266" s="141" t="s">
        <v>130</v>
      </c>
      <c r="E266" s="142" t="s">
        <v>455</v>
      </c>
      <c r="F266" s="143" t="s">
        <v>456</v>
      </c>
      <c r="G266" s="144" t="s">
        <v>382</v>
      </c>
      <c r="H266" s="145">
        <v>1</v>
      </c>
      <c r="I266" s="146"/>
      <c r="J266" s="147">
        <f t="shared" si="20"/>
        <v>0</v>
      </c>
      <c r="K266" s="148"/>
      <c r="L266" s="33"/>
      <c r="M266" s="149" t="s">
        <v>1</v>
      </c>
      <c r="N266" s="150" t="s">
        <v>38</v>
      </c>
      <c r="O266" s="58"/>
      <c r="P266" s="151">
        <f t="shared" si="21"/>
        <v>0</v>
      </c>
      <c r="Q266" s="151">
        <v>0</v>
      </c>
      <c r="R266" s="151">
        <f t="shared" si="22"/>
        <v>0</v>
      </c>
      <c r="S266" s="151">
        <v>9.1999999999999998E-3</v>
      </c>
      <c r="T266" s="152">
        <f t="shared" si="23"/>
        <v>9.1999999999999998E-3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3" t="s">
        <v>207</v>
      </c>
      <c r="AT266" s="153" t="s">
        <v>130</v>
      </c>
      <c r="AU266" s="153" t="s">
        <v>135</v>
      </c>
      <c r="AY266" s="17" t="s">
        <v>127</v>
      </c>
      <c r="BE266" s="154">
        <f t="shared" si="24"/>
        <v>0</v>
      </c>
      <c r="BF266" s="154">
        <f t="shared" si="25"/>
        <v>0</v>
      </c>
      <c r="BG266" s="154">
        <f t="shared" si="26"/>
        <v>0</v>
      </c>
      <c r="BH266" s="154">
        <f t="shared" si="27"/>
        <v>0</v>
      </c>
      <c r="BI266" s="154">
        <f t="shared" si="28"/>
        <v>0</v>
      </c>
      <c r="BJ266" s="17" t="s">
        <v>135</v>
      </c>
      <c r="BK266" s="154">
        <f t="shared" si="29"/>
        <v>0</v>
      </c>
      <c r="BL266" s="17" t="s">
        <v>207</v>
      </c>
      <c r="BM266" s="153" t="s">
        <v>457</v>
      </c>
    </row>
    <row r="267" spans="1:65" s="2" customFormat="1" ht="33" customHeight="1">
      <c r="A267" s="32"/>
      <c r="B267" s="140"/>
      <c r="C267" s="141" t="s">
        <v>458</v>
      </c>
      <c r="D267" s="141" t="s">
        <v>130</v>
      </c>
      <c r="E267" s="142" t="s">
        <v>459</v>
      </c>
      <c r="F267" s="143" t="s">
        <v>460</v>
      </c>
      <c r="G267" s="144" t="s">
        <v>133</v>
      </c>
      <c r="H267" s="145">
        <v>1</v>
      </c>
      <c r="I267" s="146"/>
      <c r="J267" s="147">
        <f t="shared" si="20"/>
        <v>0</v>
      </c>
      <c r="K267" s="148"/>
      <c r="L267" s="33"/>
      <c r="M267" s="149" t="s">
        <v>1</v>
      </c>
      <c r="N267" s="150" t="s">
        <v>38</v>
      </c>
      <c r="O267" s="58"/>
      <c r="P267" s="151">
        <f t="shared" si="21"/>
        <v>0</v>
      </c>
      <c r="Q267" s="151">
        <v>0</v>
      </c>
      <c r="R267" s="151">
        <f t="shared" si="22"/>
        <v>0</v>
      </c>
      <c r="S267" s="151">
        <v>0</v>
      </c>
      <c r="T267" s="152">
        <f t="shared" si="2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3" t="s">
        <v>207</v>
      </c>
      <c r="AT267" s="153" t="s">
        <v>130</v>
      </c>
      <c r="AU267" s="153" t="s">
        <v>135</v>
      </c>
      <c r="AY267" s="17" t="s">
        <v>127</v>
      </c>
      <c r="BE267" s="154">
        <f t="shared" si="24"/>
        <v>0</v>
      </c>
      <c r="BF267" s="154">
        <f t="shared" si="25"/>
        <v>0</v>
      </c>
      <c r="BG267" s="154">
        <f t="shared" si="26"/>
        <v>0</v>
      </c>
      <c r="BH267" s="154">
        <f t="shared" si="27"/>
        <v>0</v>
      </c>
      <c r="BI267" s="154">
        <f t="shared" si="28"/>
        <v>0</v>
      </c>
      <c r="BJ267" s="17" t="s">
        <v>135</v>
      </c>
      <c r="BK267" s="154">
        <f t="shared" si="29"/>
        <v>0</v>
      </c>
      <c r="BL267" s="17" t="s">
        <v>207</v>
      </c>
      <c r="BM267" s="153" t="s">
        <v>396</v>
      </c>
    </row>
    <row r="268" spans="1:65" s="2" customFormat="1" ht="21.75" customHeight="1">
      <c r="A268" s="32"/>
      <c r="B268" s="140"/>
      <c r="C268" s="141" t="s">
        <v>461</v>
      </c>
      <c r="D268" s="141" t="s">
        <v>130</v>
      </c>
      <c r="E268" s="142" t="s">
        <v>462</v>
      </c>
      <c r="F268" s="143" t="s">
        <v>463</v>
      </c>
      <c r="G268" s="144" t="s">
        <v>382</v>
      </c>
      <c r="H268" s="145">
        <v>5</v>
      </c>
      <c r="I268" s="146"/>
      <c r="J268" s="147">
        <f t="shared" si="20"/>
        <v>0</v>
      </c>
      <c r="K268" s="148"/>
      <c r="L268" s="33"/>
      <c r="M268" s="149" t="s">
        <v>1</v>
      </c>
      <c r="N268" s="150" t="s">
        <v>38</v>
      </c>
      <c r="O268" s="58"/>
      <c r="P268" s="151">
        <f t="shared" si="21"/>
        <v>0</v>
      </c>
      <c r="Q268" s="151">
        <v>2.4000000000000001E-4</v>
      </c>
      <c r="R268" s="151">
        <f t="shared" si="22"/>
        <v>1.2000000000000001E-3</v>
      </c>
      <c r="S268" s="151">
        <v>0</v>
      </c>
      <c r="T268" s="152">
        <f t="shared" si="2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3" t="s">
        <v>207</v>
      </c>
      <c r="AT268" s="153" t="s">
        <v>130</v>
      </c>
      <c r="AU268" s="153" t="s">
        <v>135</v>
      </c>
      <c r="AY268" s="17" t="s">
        <v>127</v>
      </c>
      <c r="BE268" s="154">
        <f t="shared" si="24"/>
        <v>0</v>
      </c>
      <c r="BF268" s="154">
        <f t="shared" si="25"/>
        <v>0</v>
      </c>
      <c r="BG268" s="154">
        <f t="shared" si="26"/>
        <v>0</v>
      </c>
      <c r="BH268" s="154">
        <f t="shared" si="27"/>
        <v>0</v>
      </c>
      <c r="BI268" s="154">
        <f t="shared" si="28"/>
        <v>0</v>
      </c>
      <c r="BJ268" s="17" t="s">
        <v>135</v>
      </c>
      <c r="BK268" s="154">
        <f t="shared" si="29"/>
        <v>0</v>
      </c>
      <c r="BL268" s="17" t="s">
        <v>207</v>
      </c>
      <c r="BM268" s="153" t="s">
        <v>464</v>
      </c>
    </row>
    <row r="269" spans="1:65" s="2" customFormat="1" ht="16.5" customHeight="1">
      <c r="A269" s="32"/>
      <c r="B269" s="140"/>
      <c r="C269" s="141" t="s">
        <v>465</v>
      </c>
      <c r="D269" s="141" t="s">
        <v>130</v>
      </c>
      <c r="E269" s="142" t="s">
        <v>466</v>
      </c>
      <c r="F269" s="143" t="s">
        <v>467</v>
      </c>
      <c r="G269" s="144" t="s">
        <v>133</v>
      </c>
      <c r="H269" s="145">
        <v>1</v>
      </c>
      <c r="I269" s="146"/>
      <c r="J269" s="147">
        <f t="shared" si="20"/>
        <v>0</v>
      </c>
      <c r="K269" s="148"/>
      <c r="L269" s="33"/>
      <c r="M269" s="149" t="s">
        <v>1</v>
      </c>
      <c r="N269" s="150" t="s">
        <v>38</v>
      </c>
      <c r="O269" s="58"/>
      <c r="P269" s="151">
        <f t="shared" si="21"/>
        <v>0</v>
      </c>
      <c r="Q269" s="151">
        <v>1.09E-3</v>
      </c>
      <c r="R269" s="151">
        <f t="shared" si="22"/>
        <v>1.09E-3</v>
      </c>
      <c r="S269" s="151">
        <v>0</v>
      </c>
      <c r="T269" s="152">
        <f t="shared" si="2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3" t="s">
        <v>207</v>
      </c>
      <c r="AT269" s="153" t="s">
        <v>130</v>
      </c>
      <c r="AU269" s="153" t="s">
        <v>135</v>
      </c>
      <c r="AY269" s="17" t="s">
        <v>127</v>
      </c>
      <c r="BE269" s="154">
        <f t="shared" si="24"/>
        <v>0</v>
      </c>
      <c r="BF269" s="154">
        <f t="shared" si="25"/>
        <v>0</v>
      </c>
      <c r="BG269" s="154">
        <f t="shared" si="26"/>
        <v>0</v>
      </c>
      <c r="BH269" s="154">
        <f t="shared" si="27"/>
        <v>0</v>
      </c>
      <c r="BI269" s="154">
        <f t="shared" si="28"/>
        <v>0</v>
      </c>
      <c r="BJ269" s="17" t="s">
        <v>135</v>
      </c>
      <c r="BK269" s="154">
        <f t="shared" si="29"/>
        <v>0</v>
      </c>
      <c r="BL269" s="17" t="s">
        <v>207</v>
      </c>
      <c r="BM269" s="153" t="s">
        <v>468</v>
      </c>
    </row>
    <row r="270" spans="1:65" s="2" customFormat="1" ht="16.5" customHeight="1">
      <c r="A270" s="32"/>
      <c r="B270" s="140"/>
      <c r="C270" s="141" t="s">
        <v>469</v>
      </c>
      <c r="D270" s="141" t="s">
        <v>130</v>
      </c>
      <c r="E270" s="142" t="s">
        <v>470</v>
      </c>
      <c r="F270" s="143" t="s">
        <v>471</v>
      </c>
      <c r="G270" s="144" t="s">
        <v>382</v>
      </c>
      <c r="H270" s="145">
        <v>1</v>
      </c>
      <c r="I270" s="146"/>
      <c r="J270" s="147">
        <f t="shared" si="20"/>
        <v>0</v>
      </c>
      <c r="K270" s="148"/>
      <c r="L270" s="33"/>
      <c r="M270" s="149" t="s">
        <v>1</v>
      </c>
      <c r="N270" s="150" t="s">
        <v>38</v>
      </c>
      <c r="O270" s="58"/>
      <c r="P270" s="151">
        <f t="shared" si="21"/>
        <v>0</v>
      </c>
      <c r="Q270" s="151">
        <v>0</v>
      </c>
      <c r="R270" s="151">
        <f t="shared" si="22"/>
        <v>0</v>
      </c>
      <c r="S270" s="151">
        <v>1.56E-3</v>
      </c>
      <c r="T270" s="152">
        <f t="shared" si="23"/>
        <v>1.56E-3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3" t="s">
        <v>207</v>
      </c>
      <c r="AT270" s="153" t="s">
        <v>130</v>
      </c>
      <c r="AU270" s="153" t="s">
        <v>135</v>
      </c>
      <c r="AY270" s="17" t="s">
        <v>127</v>
      </c>
      <c r="BE270" s="154">
        <f t="shared" si="24"/>
        <v>0</v>
      </c>
      <c r="BF270" s="154">
        <f t="shared" si="25"/>
        <v>0</v>
      </c>
      <c r="BG270" s="154">
        <f t="shared" si="26"/>
        <v>0</v>
      </c>
      <c r="BH270" s="154">
        <f t="shared" si="27"/>
        <v>0</v>
      </c>
      <c r="BI270" s="154">
        <f t="shared" si="28"/>
        <v>0</v>
      </c>
      <c r="BJ270" s="17" t="s">
        <v>135</v>
      </c>
      <c r="BK270" s="154">
        <f t="shared" si="29"/>
        <v>0</v>
      </c>
      <c r="BL270" s="17" t="s">
        <v>207</v>
      </c>
      <c r="BM270" s="153" t="s">
        <v>472</v>
      </c>
    </row>
    <row r="271" spans="1:65" s="2" customFormat="1" ht="16.5" customHeight="1">
      <c r="A271" s="32"/>
      <c r="B271" s="140"/>
      <c r="C271" s="141" t="s">
        <v>473</v>
      </c>
      <c r="D271" s="141" t="s">
        <v>130</v>
      </c>
      <c r="E271" s="142" t="s">
        <v>474</v>
      </c>
      <c r="F271" s="143" t="s">
        <v>475</v>
      </c>
      <c r="G271" s="144" t="s">
        <v>382</v>
      </c>
      <c r="H271" s="145">
        <v>2</v>
      </c>
      <c r="I271" s="146"/>
      <c r="J271" s="147">
        <f t="shared" si="20"/>
        <v>0</v>
      </c>
      <c r="K271" s="148"/>
      <c r="L271" s="33"/>
      <c r="M271" s="149" t="s">
        <v>1</v>
      </c>
      <c r="N271" s="150" t="s">
        <v>38</v>
      </c>
      <c r="O271" s="58"/>
      <c r="P271" s="151">
        <f t="shared" si="21"/>
        <v>0</v>
      </c>
      <c r="Q271" s="151">
        <v>0</v>
      </c>
      <c r="R271" s="151">
        <f t="shared" si="22"/>
        <v>0</v>
      </c>
      <c r="S271" s="151">
        <v>8.5999999999999998E-4</v>
      </c>
      <c r="T271" s="152">
        <f t="shared" si="23"/>
        <v>1.72E-3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3" t="s">
        <v>207</v>
      </c>
      <c r="AT271" s="153" t="s">
        <v>130</v>
      </c>
      <c r="AU271" s="153" t="s">
        <v>135</v>
      </c>
      <c r="AY271" s="17" t="s">
        <v>127</v>
      </c>
      <c r="BE271" s="154">
        <f t="shared" si="24"/>
        <v>0</v>
      </c>
      <c r="BF271" s="154">
        <f t="shared" si="25"/>
        <v>0</v>
      </c>
      <c r="BG271" s="154">
        <f t="shared" si="26"/>
        <v>0</v>
      </c>
      <c r="BH271" s="154">
        <f t="shared" si="27"/>
        <v>0</v>
      </c>
      <c r="BI271" s="154">
        <f t="shared" si="28"/>
        <v>0</v>
      </c>
      <c r="BJ271" s="17" t="s">
        <v>135</v>
      </c>
      <c r="BK271" s="154">
        <f t="shared" si="29"/>
        <v>0</v>
      </c>
      <c r="BL271" s="17" t="s">
        <v>207</v>
      </c>
      <c r="BM271" s="153" t="s">
        <v>476</v>
      </c>
    </row>
    <row r="272" spans="1:65" s="2" customFormat="1" ht="21.75" customHeight="1">
      <c r="A272" s="32"/>
      <c r="B272" s="140"/>
      <c r="C272" s="141" t="s">
        <v>477</v>
      </c>
      <c r="D272" s="141" t="s">
        <v>130</v>
      </c>
      <c r="E272" s="142" t="s">
        <v>478</v>
      </c>
      <c r="F272" s="143" t="s">
        <v>479</v>
      </c>
      <c r="G272" s="144" t="s">
        <v>382</v>
      </c>
      <c r="H272" s="145">
        <v>1</v>
      </c>
      <c r="I272" s="146"/>
      <c r="J272" s="147">
        <f t="shared" si="20"/>
        <v>0</v>
      </c>
      <c r="K272" s="148"/>
      <c r="L272" s="33"/>
      <c r="M272" s="149" t="s">
        <v>1</v>
      </c>
      <c r="N272" s="150" t="s">
        <v>38</v>
      </c>
      <c r="O272" s="58"/>
      <c r="P272" s="151">
        <f t="shared" si="21"/>
        <v>0</v>
      </c>
      <c r="Q272" s="151">
        <v>1.8E-3</v>
      </c>
      <c r="R272" s="151">
        <f t="shared" si="22"/>
        <v>1.8E-3</v>
      </c>
      <c r="S272" s="151">
        <v>0</v>
      </c>
      <c r="T272" s="152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3" t="s">
        <v>207</v>
      </c>
      <c r="AT272" s="153" t="s">
        <v>130</v>
      </c>
      <c r="AU272" s="153" t="s">
        <v>135</v>
      </c>
      <c r="AY272" s="17" t="s">
        <v>127</v>
      </c>
      <c r="BE272" s="154">
        <f t="shared" si="24"/>
        <v>0</v>
      </c>
      <c r="BF272" s="154">
        <f t="shared" si="25"/>
        <v>0</v>
      </c>
      <c r="BG272" s="154">
        <f t="shared" si="26"/>
        <v>0</v>
      </c>
      <c r="BH272" s="154">
        <f t="shared" si="27"/>
        <v>0</v>
      </c>
      <c r="BI272" s="154">
        <f t="shared" si="28"/>
        <v>0</v>
      </c>
      <c r="BJ272" s="17" t="s">
        <v>135</v>
      </c>
      <c r="BK272" s="154">
        <f t="shared" si="29"/>
        <v>0</v>
      </c>
      <c r="BL272" s="17" t="s">
        <v>207</v>
      </c>
      <c r="BM272" s="153" t="s">
        <v>480</v>
      </c>
    </row>
    <row r="273" spans="1:65" s="2" customFormat="1" ht="21.75" customHeight="1">
      <c r="A273" s="32"/>
      <c r="B273" s="140"/>
      <c r="C273" s="141" t="s">
        <v>481</v>
      </c>
      <c r="D273" s="141" t="s">
        <v>130</v>
      </c>
      <c r="E273" s="142" t="s">
        <v>482</v>
      </c>
      <c r="F273" s="143" t="s">
        <v>483</v>
      </c>
      <c r="G273" s="144" t="s">
        <v>133</v>
      </c>
      <c r="H273" s="145">
        <v>1</v>
      </c>
      <c r="I273" s="146"/>
      <c r="J273" s="147">
        <f t="shared" si="20"/>
        <v>0</v>
      </c>
      <c r="K273" s="148"/>
      <c r="L273" s="33"/>
      <c r="M273" s="149" t="s">
        <v>1</v>
      </c>
      <c r="N273" s="150" t="s">
        <v>38</v>
      </c>
      <c r="O273" s="58"/>
      <c r="P273" s="151">
        <f t="shared" si="21"/>
        <v>0</v>
      </c>
      <c r="Q273" s="151">
        <v>0</v>
      </c>
      <c r="R273" s="151">
        <f t="shared" si="22"/>
        <v>0</v>
      </c>
      <c r="S273" s="151">
        <v>0</v>
      </c>
      <c r="T273" s="152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3" t="s">
        <v>207</v>
      </c>
      <c r="AT273" s="153" t="s">
        <v>130</v>
      </c>
      <c r="AU273" s="153" t="s">
        <v>135</v>
      </c>
      <c r="AY273" s="17" t="s">
        <v>127</v>
      </c>
      <c r="BE273" s="154">
        <f t="shared" si="24"/>
        <v>0</v>
      </c>
      <c r="BF273" s="154">
        <f t="shared" si="25"/>
        <v>0</v>
      </c>
      <c r="BG273" s="154">
        <f t="shared" si="26"/>
        <v>0</v>
      </c>
      <c r="BH273" s="154">
        <f t="shared" si="27"/>
        <v>0</v>
      </c>
      <c r="BI273" s="154">
        <f t="shared" si="28"/>
        <v>0</v>
      </c>
      <c r="BJ273" s="17" t="s">
        <v>135</v>
      </c>
      <c r="BK273" s="154">
        <f t="shared" si="29"/>
        <v>0</v>
      </c>
      <c r="BL273" s="17" t="s">
        <v>207</v>
      </c>
      <c r="BM273" s="153" t="s">
        <v>413</v>
      </c>
    </row>
    <row r="274" spans="1:65" s="2" customFormat="1" ht="21.75" customHeight="1">
      <c r="A274" s="32"/>
      <c r="B274" s="140"/>
      <c r="C274" s="179" t="s">
        <v>484</v>
      </c>
      <c r="D274" s="179" t="s">
        <v>230</v>
      </c>
      <c r="E274" s="180" t="s">
        <v>485</v>
      </c>
      <c r="F274" s="181" t="s">
        <v>486</v>
      </c>
      <c r="G274" s="182" t="s">
        <v>133</v>
      </c>
      <c r="H274" s="183">
        <v>1</v>
      </c>
      <c r="I274" s="184"/>
      <c r="J274" s="185">
        <f t="shared" si="20"/>
        <v>0</v>
      </c>
      <c r="K274" s="186"/>
      <c r="L274" s="187"/>
      <c r="M274" s="188" t="s">
        <v>1</v>
      </c>
      <c r="N274" s="189" t="s">
        <v>38</v>
      </c>
      <c r="O274" s="58"/>
      <c r="P274" s="151">
        <f t="shared" si="21"/>
        <v>0</v>
      </c>
      <c r="Q274" s="151">
        <v>0</v>
      </c>
      <c r="R274" s="151">
        <f t="shared" si="22"/>
        <v>0</v>
      </c>
      <c r="S274" s="151">
        <v>0</v>
      </c>
      <c r="T274" s="152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3" t="s">
        <v>283</v>
      </c>
      <c r="AT274" s="153" t="s">
        <v>230</v>
      </c>
      <c r="AU274" s="153" t="s">
        <v>135</v>
      </c>
      <c r="AY274" s="17" t="s">
        <v>127</v>
      </c>
      <c r="BE274" s="154">
        <f t="shared" si="24"/>
        <v>0</v>
      </c>
      <c r="BF274" s="154">
        <f t="shared" si="25"/>
        <v>0</v>
      </c>
      <c r="BG274" s="154">
        <f t="shared" si="26"/>
        <v>0</v>
      </c>
      <c r="BH274" s="154">
        <f t="shared" si="27"/>
        <v>0</v>
      </c>
      <c r="BI274" s="154">
        <f t="shared" si="28"/>
        <v>0</v>
      </c>
      <c r="BJ274" s="17" t="s">
        <v>135</v>
      </c>
      <c r="BK274" s="154">
        <f t="shared" si="29"/>
        <v>0</v>
      </c>
      <c r="BL274" s="17" t="s">
        <v>207</v>
      </c>
      <c r="BM274" s="153" t="s">
        <v>421</v>
      </c>
    </row>
    <row r="275" spans="1:65" s="2" customFormat="1" ht="21.75" customHeight="1">
      <c r="A275" s="32"/>
      <c r="B275" s="140"/>
      <c r="C275" s="141" t="s">
        <v>487</v>
      </c>
      <c r="D275" s="141" t="s">
        <v>130</v>
      </c>
      <c r="E275" s="142" t="s">
        <v>488</v>
      </c>
      <c r="F275" s="143" t="s">
        <v>489</v>
      </c>
      <c r="G275" s="144" t="s">
        <v>133</v>
      </c>
      <c r="H275" s="145">
        <v>1</v>
      </c>
      <c r="I275" s="146"/>
      <c r="J275" s="147">
        <f t="shared" si="20"/>
        <v>0</v>
      </c>
      <c r="K275" s="148"/>
      <c r="L275" s="33"/>
      <c r="M275" s="149" t="s">
        <v>1</v>
      </c>
      <c r="N275" s="150" t="s">
        <v>38</v>
      </c>
      <c r="O275" s="58"/>
      <c r="P275" s="151">
        <f t="shared" si="21"/>
        <v>0</v>
      </c>
      <c r="Q275" s="151">
        <v>1.2E-4</v>
      </c>
      <c r="R275" s="151">
        <f t="shared" si="22"/>
        <v>1.2E-4</v>
      </c>
      <c r="S275" s="151">
        <v>0</v>
      </c>
      <c r="T275" s="152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3" t="s">
        <v>207</v>
      </c>
      <c r="AT275" s="153" t="s">
        <v>130</v>
      </c>
      <c r="AU275" s="153" t="s">
        <v>135</v>
      </c>
      <c r="AY275" s="17" t="s">
        <v>127</v>
      </c>
      <c r="BE275" s="154">
        <f t="shared" si="24"/>
        <v>0</v>
      </c>
      <c r="BF275" s="154">
        <f t="shared" si="25"/>
        <v>0</v>
      </c>
      <c r="BG275" s="154">
        <f t="shared" si="26"/>
        <v>0</v>
      </c>
      <c r="BH275" s="154">
        <f t="shared" si="27"/>
        <v>0</v>
      </c>
      <c r="BI275" s="154">
        <f t="shared" si="28"/>
        <v>0</v>
      </c>
      <c r="BJ275" s="17" t="s">
        <v>135</v>
      </c>
      <c r="BK275" s="154">
        <f t="shared" si="29"/>
        <v>0</v>
      </c>
      <c r="BL275" s="17" t="s">
        <v>207</v>
      </c>
      <c r="BM275" s="153" t="s">
        <v>490</v>
      </c>
    </row>
    <row r="276" spans="1:65" s="2" customFormat="1" ht="16.5" customHeight="1">
      <c r="A276" s="32"/>
      <c r="B276" s="140"/>
      <c r="C276" s="179" t="s">
        <v>491</v>
      </c>
      <c r="D276" s="179" t="s">
        <v>230</v>
      </c>
      <c r="E276" s="180" t="s">
        <v>492</v>
      </c>
      <c r="F276" s="181" t="s">
        <v>493</v>
      </c>
      <c r="G276" s="182" t="s">
        <v>133</v>
      </c>
      <c r="H276" s="183">
        <v>1</v>
      </c>
      <c r="I276" s="184"/>
      <c r="J276" s="185">
        <f t="shared" si="20"/>
        <v>0</v>
      </c>
      <c r="K276" s="186"/>
      <c r="L276" s="187"/>
      <c r="M276" s="188" t="s">
        <v>1</v>
      </c>
      <c r="N276" s="189" t="s">
        <v>38</v>
      </c>
      <c r="O276" s="58"/>
      <c r="P276" s="151">
        <f t="shared" si="21"/>
        <v>0</v>
      </c>
      <c r="Q276" s="151">
        <v>2.5000000000000001E-3</v>
      </c>
      <c r="R276" s="151">
        <f t="shared" si="22"/>
        <v>2.5000000000000001E-3</v>
      </c>
      <c r="S276" s="151">
        <v>0</v>
      </c>
      <c r="T276" s="152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3" t="s">
        <v>283</v>
      </c>
      <c r="AT276" s="153" t="s">
        <v>230</v>
      </c>
      <c r="AU276" s="153" t="s">
        <v>135</v>
      </c>
      <c r="AY276" s="17" t="s">
        <v>127</v>
      </c>
      <c r="BE276" s="154">
        <f t="shared" si="24"/>
        <v>0</v>
      </c>
      <c r="BF276" s="154">
        <f t="shared" si="25"/>
        <v>0</v>
      </c>
      <c r="BG276" s="154">
        <f t="shared" si="26"/>
        <v>0</v>
      </c>
      <c r="BH276" s="154">
        <f t="shared" si="27"/>
        <v>0</v>
      </c>
      <c r="BI276" s="154">
        <f t="shared" si="28"/>
        <v>0</v>
      </c>
      <c r="BJ276" s="17" t="s">
        <v>135</v>
      </c>
      <c r="BK276" s="154">
        <f t="shared" si="29"/>
        <v>0</v>
      </c>
      <c r="BL276" s="17" t="s">
        <v>207</v>
      </c>
      <c r="BM276" s="153" t="s">
        <v>494</v>
      </c>
    </row>
    <row r="277" spans="1:65" s="2" customFormat="1" ht="16.5" customHeight="1">
      <c r="A277" s="32"/>
      <c r="B277" s="140"/>
      <c r="C277" s="141" t="s">
        <v>495</v>
      </c>
      <c r="D277" s="141" t="s">
        <v>130</v>
      </c>
      <c r="E277" s="142" t="s">
        <v>496</v>
      </c>
      <c r="F277" s="143" t="s">
        <v>497</v>
      </c>
      <c r="G277" s="144" t="s">
        <v>133</v>
      </c>
      <c r="H277" s="145">
        <v>1</v>
      </c>
      <c r="I277" s="146"/>
      <c r="J277" s="147">
        <f t="shared" si="20"/>
        <v>0</v>
      </c>
      <c r="K277" s="148"/>
      <c r="L277" s="33"/>
      <c r="M277" s="149" t="s">
        <v>1</v>
      </c>
      <c r="N277" s="150" t="s">
        <v>38</v>
      </c>
      <c r="O277" s="58"/>
      <c r="P277" s="151">
        <f t="shared" si="21"/>
        <v>0</v>
      </c>
      <c r="Q277" s="151">
        <v>1.3999999999999999E-4</v>
      </c>
      <c r="R277" s="151">
        <f t="shared" si="22"/>
        <v>1.3999999999999999E-4</v>
      </c>
      <c r="S277" s="151">
        <v>0</v>
      </c>
      <c r="T277" s="152">
        <f t="shared" si="2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53" t="s">
        <v>207</v>
      </c>
      <c r="AT277" s="153" t="s">
        <v>130</v>
      </c>
      <c r="AU277" s="153" t="s">
        <v>135</v>
      </c>
      <c r="AY277" s="17" t="s">
        <v>127</v>
      </c>
      <c r="BE277" s="154">
        <f t="shared" si="24"/>
        <v>0</v>
      </c>
      <c r="BF277" s="154">
        <f t="shared" si="25"/>
        <v>0</v>
      </c>
      <c r="BG277" s="154">
        <f t="shared" si="26"/>
        <v>0</v>
      </c>
      <c r="BH277" s="154">
        <f t="shared" si="27"/>
        <v>0</v>
      </c>
      <c r="BI277" s="154">
        <f t="shared" si="28"/>
        <v>0</v>
      </c>
      <c r="BJ277" s="17" t="s">
        <v>135</v>
      </c>
      <c r="BK277" s="154">
        <f t="shared" si="29"/>
        <v>0</v>
      </c>
      <c r="BL277" s="17" t="s">
        <v>207</v>
      </c>
      <c r="BM277" s="153" t="s">
        <v>498</v>
      </c>
    </row>
    <row r="278" spans="1:65" s="2" customFormat="1" ht="16.5" customHeight="1">
      <c r="A278" s="32"/>
      <c r="B278" s="140"/>
      <c r="C278" s="141" t="s">
        <v>499</v>
      </c>
      <c r="D278" s="141" t="s">
        <v>130</v>
      </c>
      <c r="E278" s="142" t="s">
        <v>500</v>
      </c>
      <c r="F278" s="143" t="s">
        <v>501</v>
      </c>
      <c r="G278" s="144" t="s">
        <v>133</v>
      </c>
      <c r="H278" s="145">
        <v>3</v>
      </c>
      <c r="I278" s="146"/>
      <c r="J278" s="147">
        <f t="shared" si="20"/>
        <v>0</v>
      </c>
      <c r="K278" s="148"/>
      <c r="L278" s="33"/>
      <c r="M278" s="149" t="s">
        <v>1</v>
      </c>
      <c r="N278" s="150" t="s">
        <v>38</v>
      </c>
      <c r="O278" s="58"/>
      <c r="P278" s="151">
        <f t="shared" si="21"/>
        <v>0</v>
      </c>
      <c r="Q278" s="151">
        <v>0</v>
      </c>
      <c r="R278" s="151">
        <f t="shared" si="22"/>
        <v>0</v>
      </c>
      <c r="S278" s="151">
        <v>8.4999999999999995E-4</v>
      </c>
      <c r="T278" s="152">
        <f t="shared" si="23"/>
        <v>2.5499999999999997E-3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3" t="s">
        <v>207</v>
      </c>
      <c r="AT278" s="153" t="s">
        <v>130</v>
      </c>
      <c r="AU278" s="153" t="s">
        <v>135</v>
      </c>
      <c r="AY278" s="17" t="s">
        <v>127</v>
      </c>
      <c r="BE278" s="154">
        <f t="shared" si="24"/>
        <v>0</v>
      </c>
      <c r="BF278" s="154">
        <f t="shared" si="25"/>
        <v>0</v>
      </c>
      <c r="BG278" s="154">
        <f t="shared" si="26"/>
        <v>0</v>
      </c>
      <c r="BH278" s="154">
        <f t="shared" si="27"/>
        <v>0</v>
      </c>
      <c r="BI278" s="154">
        <f t="shared" si="28"/>
        <v>0</v>
      </c>
      <c r="BJ278" s="17" t="s">
        <v>135</v>
      </c>
      <c r="BK278" s="154">
        <f t="shared" si="29"/>
        <v>0</v>
      </c>
      <c r="BL278" s="17" t="s">
        <v>207</v>
      </c>
      <c r="BM278" s="153" t="s">
        <v>502</v>
      </c>
    </row>
    <row r="279" spans="1:65" s="2" customFormat="1" ht="21.75" customHeight="1">
      <c r="A279" s="32"/>
      <c r="B279" s="140"/>
      <c r="C279" s="141" t="s">
        <v>503</v>
      </c>
      <c r="D279" s="141" t="s">
        <v>130</v>
      </c>
      <c r="E279" s="142" t="s">
        <v>504</v>
      </c>
      <c r="F279" s="143" t="s">
        <v>505</v>
      </c>
      <c r="G279" s="144" t="s">
        <v>133</v>
      </c>
      <c r="H279" s="145">
        <v>1</v>
      </c>
      <c r="I279" s="146"/>
      <c r="J279" s="147">
        <f t="shared" si="20"/>
        <v>0</v>
      </c>
      <c r="K279" s="148"/>
      <c r="L279" s="33"/>
      <c r="M279" s="149" t="s">
        <v>1</v>
      </c>
      <c r="N279" s="150" t="s">
        <v>38</v>
      </c>
      <c r="O279" s="58"/>
      <c r="P279" s="151">
        <f t="shared" si="21"/>
        <v>0</v>
      </c>
      <c r="Q279" s="151">
        <v>3.6999999999999999E-4</v>
      </c>
      <c r="R279" s="151">
        <f t="shared" si="22"/>
        <v>3.6999999999999999E-4</v>
      </c>
      <c r="S279" s="151">
        <v>0</v>
      </c>
      <c r="T279" s="152">
        <f t="shared" si="2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3" t="s">
        <v>207</v>
      </c>
      <c r="AT279" s="153" t="s">
        <v>130</v>
      </c>
      <c r="AU279" s="153" t="s">
        <v>135</v>
      </c>
      <c r="AY279" s="17" t="s">
        <v>127</v>
      </c>
      <c r="BE279" s="154">
        <f t="shared" si="24"/>
        <v>0</v>
      </c>
      <c r="BF279" s="154">
        <f t="shared" si="25"/>
        <v>0</v>
      </c>
      <c r="BG279" s="154">
        <f t="shared" si="26"/>
        <v>0</v>
      </c>
      <c r="BH279" s="154">
        <f t="shared" si="27"/>
        <v>0</v>
      </c>
      <c r="BI279" s="154">
        <f t="shared" si="28"/>
        <v>0</v>
      </c>
      <c r="BJ279" s="17" t="s">
        <v>135</v>
      </c>
      <c r="BK279" s="154">
        <f t="shared" si="29"/>
        <v>0</v>
      </c>
      <c r="BL279" s="17" t="s">
        <v>207</v>
      </c>
      <c r="BM279" s="153" t="s">
        <v>506</v>
      </c>
    </row>
    <row r="280" spans="1:65" s="2" customFormat="1" ht="33" customHeight="1">
      <c r="A280" s="32"/>
      <c r="B280" s="140"/>
      <c r="C280" s="141" t="s">
        <v>507</v>
      </c>
      <c r="D280" s="141" t="s">
        <v>130</v>
      </c>
      <c r="E280" s="142" t="s">
        <v>508</v>
      </c>
      <c r="F280" s="143" t="s">
        <v>509</v>
      </c>
      <c r="G280" s="144" t="s">
        <v>133</v>
      </c>
      <c r="H280" s="145">
        <v>1</v>
      </c>
      <c r="I280" s="146"/>
      <c r="J280" s="147">
        <f t="shared" si="20"/>
        <v>0</v>
      </c>
      <c r="K280" s="148"/>
      <c r="L280" s="33"/>
      <c r="M280" s="149" t="s">
        <v>1</v>
      </c>
      <c r="N280" s="150" t="s">
        <v>38</v>
      </c>
      <c r="O280" s="58"/>
      <c r="P280" s="151">
        <f t="shared" si="21"/>
        <v>0</v>
      </c>
      <c r="Q280" s="151">
        <v>4.6999999999999999E-4</v>
      </c>
      <c r="R280" s="151">
        <f t="shared" si="22"/>
        <v>4.6999999999999999E-4</v>
      </c>
      <c r="S280" s="151">
        <v>0</v>
      </c>
      <c r="T280" s="152">
        <f t="shared" si="2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3" t="s">
        <v>207</v>
      </c>
      <c r="AT280" s="153" t="s">
        <v>130</v>
      </c>
      <c r="AU280" s="153" t="s">
        <v>135</v>
      </c>
      <c r="AY280" s="17" t="s">
        <v>127</v>
      </c>
      <c r="BE280" s="154">
        <f t="shared" si="24"/>
        <v>0</v>
      </c>
      <c r="BF280" s="154">
        <f t="shared" si="25"/>
        <v>0</v>
      </c>
      <c r="BG280" s="154">
        <f t="shared" si="26"/>
        <v>0</v>
      </c>
      <c r="BH280" s="154">
        <f t="shared" si="27"/>
        <v>0</v>
      </c>
      <c r="BI280" s="154">
        <f t="shared" si="28"/>
        <v>0</v>
      </c>
      <c r="BJ280" s="17" t="s">
        <v>135</v>
      </c>
      <c r="BK280" s="154">
        <f t="shared" si="29"/>
        <v>0</v>
      </c>
      <c r="BL280" s="17" t="s">
        <v>207</v>
      </c>
      <c r="BM280" s="153" t="s">
        <v>510</v>
      </c>
    </row>
    <row r="281" spans="1:65" s="2" customFormat="1" ht="21.75" customHeight="1">
      <c r="A281" s="32"/>
      <c r="B281" s="140"/>
      <c r="C281" s="141" t="s">
        <v>511</v>
      </c>
      <c r="D281" s="141" t="s">
        <v>130</v>
      </c>
      <c r="E281" s="142" t="s">
        <v>512</v>
      </c>
      <c r="F281" s="143" t="s">
        <v>513</v>
      </c>
      <c r="G281" s="144" t="s">
        <v>286</v>
      </c>
      <c r="H281" s="145">
        <v>8.4000000000000005E-2</v>
      </c>
      <c r="I281" s="146"/>
      <c r="J281" s="147">
        <f t="shared" si="20"/>
        <v>0</v>
      </c>
      <c r="K281" s="148"/>
      <c r="L281" s="33"/>
      <c r="M281" s="149" t="s">
        <v>1</v>
      </c>
      <c r="N281" s="150" t="s">
        <v>38</v>
      </c>
      <c r="O281" s="58"/>
      <c r="P281" s="151">
        <f t="shared" si="21"/>
        <v>0</v>
      </c>
      <c r="Q281" s="151">
        <v>0</v>
      </c>
      <c r="R281" s="151">
        <f t="shared" si="22"/>
        <v>0</v>
      </c>
      <c r="S281" s="151">
        <v>0</v>
      </c>
      <c r="T281" s="152">
        <f t="shared" si="2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3" t="s">
        <v>207</v>
      </c>
      <c r="AT281" s="153" t="s">
        <v>130</v>
      </c>
      <c r="AU281" s="153" t="s">
        <v>135</v>
      </c>
      <c r="AY281" s="17" t="s">
        <v>127</v>
      </c>
      <c r="BE281" s="154">
        <f t="shared" si="24"/>
        <v>0</v>
      </c>
      <c r="BF281" s="154">
        <f t="shared" si="25"/>
        <v>0</v>
      </c>
      <c r="BG281" s="154">
        <f t="shared" si="26"/>
        <v>0</v>
      </c>
      <c r="BH281" s="154">
        <f t="shared" si="27"/>
        <v>0</v>
      </c>
      <c r="BI281" s="154">
        <f t="shared" si="28"/>
        <v>0</v>
      </c>
      <c r="BJ281" s="17" t="s">
        <v>135</v>
      </c>
      <c r="BK281" s="154">
        <f t="shared" si="29"/>
        <v>0</v>
      </c>
      <c r="BL281" s="17" t="s">
        <v>207</v>
      </c>
      <c r="BM281" s="153" t="s">
        <v>514</v>
      </c>
    </row>
    <row r="282" spans="1:65" s="2" customFormat="1" ht="21.75" customHeight="1">
      <c r="A282" s="32"/>
      <c r="B282" s="140"/>
      <c r="C282" s="141" t="s">
        <v>515</v>
      </c>
      <c r="D282" s="141" t="s">
        <v>130</v>
      </c>
      <c r="E282" s="142" t="s">
        <v>516</v>
      </c>
      <c r="F282" s="143" t="s">
        <v>517</v>
      </c>
      <c r="G282" s="144" t="s">
        <v>286</v>
      </c>
      <c r="H282" s="145">
        <v>8.4000000000000005E-2</v>
      </c>
      <c r="I282" s="146"/>
      <c r="J282" s="147">
        <f t="shared" si="20"/>
        <v>0</v>
      </c>
      <c r="K282" s="148"/>
      <c r="L282" s="33"/>
      <c r="M282" s="149" t="s">
        <v>1</v>
      </c>
      <c r="N282" s="150" t="s">
        <v>38</v>
      </c>
      <c r="O282" s="58"/>
      <c r="P282" s="151">
        <f t="shared" si="21"/>
        <v>0</v>
      </c>
      <c r="Q282" s="151">
        <v>0</v>
      </c>
      <c r="R282" s="151">
        <f t="shared" si="22"/>
        <v>0</v>
      </c>
      <c r="S282" s="151">
        <v>0</v>
      </c>
      <c r="T282" s="152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3" t="s">
        <v>207</v>
      </c>
      <c r="AT282" s="153" t="s">
        <v>130</v>
      </c>
      <c r="AU282" s="153" t="s">
        <v>135</v>
      </c>
      <c r="AY282" s="17" t="s">
        <v>127</v>
      </c>
      <c r="BE282" s="154">
        <f t="shared" si="24"/>
        <v>0</v>
      </c>
      <c r="BF282" s="154">
        <f t="shared" si="25"/>
        <v>0</v>
      </c>
      <c r="BG282" s="154">
        <f t="shared" si="26"/>
        <v>0</v>
      </c>
      <c r="BH282" s="154">
        <f t="shared" si="27"/>
        <v>0</v>
      </c>
      <c r="BI282" s="154">
        <f t="shared" si="28"/>
        <v>0</v>
      </c>
      <c r="BJ282" s="17" t="s">
        <v>135</v>
      </c>
      <c r="BK282" s="154">
        <f t="shared" si="29"/>
        <v>0</v>
      </c>
      <c r="BL282" s="17" t="s">
        <v>207</v>
      </c>
      <c r="BM282" s="153" t="s">
        <v>518</v>
      </c>
    </row>
    <row r="283" spans="1:65" s="12" customFormat="1" ht="22.9" customHeight="1">
      <c r="B283" s="127"/>
      <c r="D283" s="128" t="s">
        <v>71</v>
      </c>
      <c r="E283" s="138" t="s">
        <v>519</v>
      </c>
      <c r="F283" s="138" t="s">
        <v>520</v>
      </c>
      <c r="I283" s="130"/>
      <c r="J283" s="139">
        <f>BK283</f>
        <v>0</v>
      </c>
      <c r="L283" s="127"/>
      <c r="M283" s="132"/>
      <c r="N283" s="133"/>
      <c r="O283" s="133"/>
      <c r="P283" s="134">
        <f>SUM(P284:P354)</f>
        <v>0</v>
      </c>
      <c r="Q283" s="133"/>
      <c r="R283" s="134">
        <f>SUM(R284:R354)</f>
        <v>5.7787499999999992E-2</v>
      </c>
      <c r="S283" s="133"/>
      <c r="T283" s="135">
        <f>SUM(T284:T354)</f>
        <v>0</v>
      </c>
      <c r="AR283" s="128" t="s">
        <v>135</v>
      </c>
      <c r="AT283" s="136" t="s">
        <v>71</v>
      </c>
      <c r="AU283" s="136" t="s">
        <v>80</v>
      </c>
      <c r="AY283" s="128" t="s">
        <v>127</v>
      </c>
      <c r="BK283" s="137">
        <f>SUM(BK284:BK354)</f>
        <v>0</v>
      </c>
    </row>
    <row r="284" spans="1:65" s="2" customFormat="1" ht="16.5" customHeight="1">
      <c r="A284" s="32"/>
      <c r="B284" s="140"/>
      <c r="C284" s="141" t="s">
        <v>521</v>
      </c>
      <c r="D284" s="141" t="s">
        <v>130</v>
      </c>
      <c r="E284" s="142" t="s">
        <v>522</v>
      </c>
      <c r="F284" s="143" t="s">
        <v>523</v>
      </c>
      <c r="G284" s="144" t="s">
        <v>524</v>
      </c>
      <c r="H284" s="145">
        <v>1</v>
      </c>
      <c r="I284" s="146"/>
      <c r="J284" s="147">
        <f>ROUND(I284*H284,2)</f>
        <v>0</v>
      </c>
      <c r="K284" s="148"/>
      <c r="L284" s="33"/>
      <c r="M284" s="149" t="s">
        <v>1</v>
      </c>
      <c r="N284" s="150" t="s">
        <v>38</v>
      </c>
      <c r="O284" s="58"/>
      <c r="P284" s="151">
        <f>O284*H284</f>
        <v>0</v>
      </c>
      <c r="Q284" s="151">
        <v>0</v>
      </c>
      <c r="R284" s="151">
        <f>Q284*H284</f>
        <v>0</v>
      </c>
      <c r="S284" s="151">
        <v>0</v>
      </c>
      <c r="T284" s="152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3" t="s">
        <v>207</v>
      </c>
      <c r="AT284" s="153" t="s">
        <v>130</v>
      </c>
      <c r="AU284" s="153" t="s">
        <v>135</v>
      </c>
      <c r="AY284" s="17" t="s">
        <v>127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7" t="s">
        <v>135</v>
      </c>
      <c r="BK284" s="154">
        <f>ROUND(I284*H284,2)</f>
        <v>0</v>
      </c>
      <c r="BL284" s="17" t="s">
        <v>207</v>
      </c>
      <c r="BM284" s="153" t="s">
        <v>525</v>
      </c>
    </row>
    <row r="285" spans="1:65" s="2" customFormat="1" ht="16.5" customHeight="1">
      <c r="A285" s="32"/>
      <c r="B285" s="140"/>
      <c r="C285" s="141" t="s">
        <v>526</v>
      </c>
      <c r="D285" s="141" t="s">
        <v>130</v>
      </c>
      <c r="E285" s="142" t="s">
        <v>527</v>
      </c>
      <c r="F285" s="143" t="s">
        <v>1195</v>
      </c>
      <c r="G285" s="144" t="s">
        <v>133</v>
      </c>
      <c r="H285" s="145">
        <v>1</v>
      </c>
      <c r="I285" s="146"/>
      <c r="J285" s="147">
        <f>ROUND(I285*H285,2)</f>
        <v>0</v>
      </c>
      <c r="K285" s="148"/>
      <c r="L285" s="33"/>
      <c r="M285" s="149" t="s">
        <v>1</v>
      </c>
      <c r="N285" s="150" t="s">
        <v>38</v>
      </c>
      <c r="O285" s="58"/>
      <c r="P285" s="151">
        <f>O285*H285</f>
        <v>0</v>
      </c>
      <c r="Q285" s="151">
        <v>0</v>
      </c>
      <c r="R285" s="151">
        <f>Q285*H285</f>
        <v>0</v>
      </c>
      <c r="S285" s="151">
        <v>0</v>
      </c>
      <c r="T285" s="152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3" t="s">
        <v>207</v>
      </c>
      <c r="AT285" s="153" t="s">
        <v>130</v>
      </c>
      <c r="AU285" s="153" t="s">
        <v>135</v>
      </c>
      <c r="AY285" s="17" t="s">
        <v>127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7" t="s">
        <v>135</v>
      </c>
      <c r="BK285" s="154">
        <f>ROUND(I285*H285,2)</f>
        <v>0</v>
      </c>
      <c r="BL285" s="17" t="s">
        <v>207</v>
      </c>
      <c r="BM285" s="153" t="s">
        <v>528</v>
      </c>
    </row>
    <row r="286" spans="1:65" s="2" customFormat="1" ht="21.75" customHeight="1">
      <c r="A286" s="32"/>
      <c r="B286" s="140"/>
      <c r="C286" s="141" t="s">
        <v>529</v>
      </c>
      <c r="D286" s="141" t="s">
        <v>130</v>
      </c>
      <c r="E286" s="142" t="s">
        <v>530</v>
      </c>
      <c r="F286" s="143" t="s">
        <v>531</v>
      </c>
      <c r="G286" s="144" t="s">
        <v>153</v>
      </c>
      <c r="H286" s="145">
        <v>15</v>
      </c>
      <c r="I286" s="146"/>
      <c r="J286" s="147">
        <f>ROUND(I286*H286,2)</f>
        <v>0</v>
      </c>
      <c r="K286" s="148"/>
      <c r="L286" s="33"/>
      <c r="M286" s="149" t="s">
        <v>1</v>
      </c>
      <c r="N286" s="150" t="s">
        <v>38</v>
      </c>
      <c r="O286" s="58"/>
      <c r="P286" s="151">
        <f>O286*H286</f>
        <v>0</v>
      </c>
      <c r="Q286" s="151">
        <v>0</v>
      </c>
      <c r="R286" s="151">
        <f>Q286*H286</f>
        <v>0</v>
      </c>
      <c r="S286" s="151">
        <v>0</v>
      </c>
      <c r="T286" s="152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53" t="s">
        <v>207</v>
      </c>
      <c r="AT286" s="153" t="s">
        <v>130</v>
      </c>
      <c r="AU286" s="153" t="s">
        <v>135</v>
      </c>
      <c r="AY286" s="17" t="s">
        <v>127</v>
      </c>
      <c r="BE286" s="154">
        <f>IF(N286="základní",J286,0)</f>
        <v>0</v>
      </c>
      <c r="BF286" s="154">
        <f>IF(N286="snížená",J286,0)</f>
        <v>0</v>
      </c>
      <c r="BG286" s="154">
        <f>IF(N286="zákl. přenesená",J286,0)</f>
        <v>0</v>
      </c>
      <c r="BH286" s="154">
        <f>IF(N286="sníž. přenesená",J286,0)</f>
        <v>0</v>
      </c>
      <c r="BI286" s="154">
        <f>IF(N286="nulová",J286,0)</f>
        <v>0</v>
      </c>
      <c r="BJ286" s="17" t="s">
        <v>135</v>
      </c>
      <c r="BK286" s="154">
        <f>ROUND(I286*H286,2)</f>
        <v>0</v>
      </c>
      <c r="BL286" s="17" t="s">
        <v>207</v>
      </c>
      <c r="BM286" s="153" t="s">
        <v>532</v>
      </c>
    </row>
    <row r="287" spans="1:65" s="2" customFormat="1" ht="21.75" customHeight="1">
      <c r="A287" s="32"/>
      <c r="B287" s="140"/>
      <c r="C287" s="179" t="s">
        <v>533</v>
      </c>
      <c r="D287" s="179" t="s">
        <v>230</v>
      </c>
      <c r="E287" s="180" t="s">
        <v>534</v>
      </c>
      <c r="F287" s="181" t="s">
        <v>535</v>
      </c>
      <c r="G287" s="182" t="s">
        <v>153</v>
      </c>
      <c r="H287" s="183">
        <v>15.75</v>
      </c>
      <c r="I287" s="184"/>
      <c r="J287" s="185">
        <f>ROUND(I287*H287,2)</f>
        <v>0</v>
      </c>
      <c r="K287" s="186"/>
      <c r="L287" s="187"/>
      <c r="M287" s="188" t="s">
        <v>1</v>
      </c>
      <c r="N287" s="189" t="s">
        <v>38</v>
      </c>
      <c r="O287" s="58"/>
      <c r="P287" s="151">
        <f>O287*H287</f>
        <v>0</v>
      </c>
      <c r="Q287" s="151">
        <v>1E-4</v>
      </c>
      <c r="R287" s="151">
        <f>Q287*H287</f>
        <v>1.575E-3</v>
      </c>
      <c r="S287" s="151">
        <v>0</v>
      </c>
      <c r="T287" s="152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3" t="s">
        <v>283</v>
      </c>
      <c r="AT287" s="153" t="s">
        <v>230</v>
      </c>
      <c r="AU287" s="153" t="s">
        <v>135</v>
      </c>
      <c r="AY287" s="17" t="s">
        <v>127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7" t="s">
        <v>135</v>
      </c>
      <c r="BK287" s="154">
        <f>ROUND(I287*H287,2)</f>
        <v>0</v>
      </c>
      <c r="BL287" s="17" t="s">
        <v>207</v>
      </c>
      <c r="BM287" s="153" t="s">
        <v>536</v>
      </c>
    </row>
    <row r="288" spans="1:65" s="14" customFormat="1">
      <c r="B288" s="163"/>
      <c r="D288" s="156" t="s">
        <v>141</v>
      </c>
      <c r="F288" s="165" t="s">
        <v>537</v>
      </c>
      <c r="H288" s="166">
        <v>15.75</v>
      </c>
      <c r="I288" s="167"/>
      <c r="L288" s="163"/>
      <c r="M288" s="168"/>
      <c r="N288" s="169"/>
      <c r="O288" s="169"/>
      <c r="P288" s="169"/>
      <c r="Q288" s="169"/>
      <c r="R288" s="169"/>
      <c r="S288" s="169"/>
      <c r="T288" s="170"/>
      <c r="AT288" s="164" t="s">
        <v>141</v>
      </c>
      <c r="AU288" s="164" t="s">
        <v>135</v>
      </c>
      <c r="AV288" s="14" t="s">
        <v>135</v>
      </c>
      <c r="AW288" s="14" t="s">
        <v>3</v>
      </c>
      <c r="AX288" s="14" t="s">
        <v>80</v>
      </c>
      <c r="AY288" s="164" t="s">
        <v>127</v>
      </c>
    </row>
    <row r="289" spans="1:65" s="2" customFormat="1" ht="21.75" customHeight="1">
      <c r="A289" s="32"/>
      <c r="B289" s="140"/>
      <c r="C289" s="141" t="s">
        <v>538</v>
      </c>
      <c r="D289" s="141" t="s">
        <v>130</v>
      </c>
      <c r="E289" s="142" t="s">
        <v>539</v>
      </c>
      <c r="F289" s="143" t="s">
        <v>540</v>
      </c>
      <c r="G289" s="144" t="s">
        <v>153</v>
      </c>
      <c r="H289" s="145">
        <v>16</v>
      </c>
      <c r="I289" s="146"/>
      <c r="J289" s="147">
        <f>ROUND(I289*H289,2)</f>
        <v>0</v>
      </c>
      <c r="K289" s="148"/>
      <c r="L289" s="33"/>
      <c r="M289" s="149" t="s">
        <v>1</v>
      </c>
      <c r="N289" s="150" t="s">
        <v>38</v>
      </c>
      <c r="O289" s="58"/>
      <c r="P289" s="151">
        <f>O289*H289</f>
        <v>0</v>
      </c>
      <c r="Q289" s="151">
        <v>0</v>
      </c>
      <c r="R289" s="151">
        <f>Q289*H289</f>
        <v>0</v>
      </c>
      <c r="S289" s="151">
        <v>0</v>
      </c>
      <c r="T289" s="152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3" t="s">
        <v>207</v>
      </c>
      <c r="AT289" s="153" t="s">
        <v>130</v>
      </c>
      <c r="AU289" s="153" t="s">
        <v>135</v>
      </c>
      <c r="AY289" s="17" t="s">
        <v>127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7" t="s">
        <v>135</v>
      </c>
      <c r="BK289" s="154">
        <f>ROUND(I289*H289,2)</f>
        <v>0</v>
      </c>
      <c r="BL289" s="17" t="s">
        <v>207</v>
      </c>
      <c r="BM289" s="153" t="s">
        <v>541</v>
      </c>
    </row>
    <row r="290" spans="1:65" s="2" customFormat="1" ht="16.5" customHeight="1">
      <c r="A290" s="32"/>
      <c r="B290" s="140"/>
      <c r="C290" s="179" t="s">
        <v>542</v>
      </c>
      <c r="D290" s="179" t="s">
        <v>230</v>
      </c>
      <c r="E290" s="180" t="s">
        <v>543</v>
      </c>
      <c r="F290" s="181" t="s">
        <v>544</v>
      </c>
      <c r="G290" s="182" t="s">
        <v>153</v>
      </c>
      <c r="H290" s="183">
        <v>16.8</v>
      </c>
      <c r="I290" s="184"/>
      <c r="J290" s="185">
        <f>ROUND(I290*H290,2)</f>
        <v>0</v>
      </c>
      <c r="K290" s="186"/>
      <c r="L290" s="187"/>
      <c r="M290" s="188" t="s">
        <v>1</v>
      </c>
      <c r="N290" s="189" t="s">
        <v>38</v>
      </c>
      <c r="O290" s="58"/>
      <c r="P290" s="151">
        <f>O290*H290</f>
        <v>0</v>
      </c>
      <c r="Q290" s="151">
        <v>2.3000000000000001E-4</v>
      </c>
      <c r="R290" s="151">
        <f>Q290*H290</f>
        <v>3.8640000000000002E-3</v>
      </c>
      <c r="S290" s="151">
        <v>0</v>
      </c>
      <c r="T290" s="152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53" t="s">
        <v>283</v>
      </c>
      <c r="AT290" s="153" t="s">
        <v>230</v>
      </c>
      <c r="AU290" s="153" t="s">
        <v>135</v>
      </c>
      <c r="AY290" s="17" t="s">
        <v>127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7" t="s">
        <v>135</v>
      </c>
      <c r="BK290" s="154">
        <f>ROUND(I290*H290,2)</f>
        <v>0</v>
      </c>
      <c r="BL290" s="17" t="s">
        <v>207</v>
      </c>
      <c r="BM290" s="153" t="s">
        <v>545</v>
      </c>
    </row>
    <row r="291" spans="1:65" s="14" customFormat="1">
      <c r="B291" s="163"/>
      <c r="D291" s="156" t="s">
        <v>141</v>
      </c>
      <c r="F291" s="165" t="s">
        <v>546</v>
      </c>
      <c r="H291" s="166">
        <v>16.8</v>
      </c>
      <c r="I291" s="167"/>
      <c r="L291" s="163"/>
      <c r="M291" s="168"/>
      <c r="N291" s="169"/>
      <c r="O291" s="169"/>
      <c r="P291" s="169"/>
      <c r="Q291" s="169"/>
      <c r="R291" s="169"/>
      <c r="S291" s="169"/>
      <c r="T291" s="170"/>
      <c r="AT291" s="164" t="s">
        <v>141</v>
      </c>
      <c r="AU291" s="164" t="s">
        <v>135</v>
      </c>
      <c r="AV291" s="14" t="s">
        <v>135</v>
      </c>
      <c r="AW291" s="14" t="s">
        <v>3</v>
      </c>
      <c r="AX291" s="14" t="s">
        <v>80</v>
      </c>
      <c r="AY291" s="164" t="s">
        <v>127</v>
      </c>
    </row>
    <row r="292" spans="1:65" s="2" customFormat="1" ht="16.5" customHeight="1">
      <c r="A292" s="32"/>
      <c r="B292" s="140"/>
      <c r="C292" s="141" t="s">
        <v>547</v>
      </c>
      <c r="D292" s="141" t="s">
        <v>130</v>
      </c>
      <c r="E292" s="142" t="s">
        <v>548</v>
      </c>
      <c r="F292" s="143" t="s">
        <v>549</v>
      </c>
      <c r="G292" s="144" t="s">
        <v>133</v>
      </c>
      <c r="H292" s="145">
        <v>10</v>
      </c>
      <c r="I292" s="146"/>
      <c r="J292" s="147">
        <f t="shared" ref="J292:J297" si="30">ROUND(I292*H292,2)</f>
        <v>0</v>
      </c>
      <c r="K292" s="148"/>
      <c r="L292" s="33"/>
      <c r="M292" s="149" t="s">
        <v>1</v>
      </c>
      <c r="N292" s="150" t="s">
        <v>38</v>
      </c>
      <c r="O292" s="58"/>
      <c r="P292" s="151">
        <f t="shared" ref="P292:P297" si="31">O292*H292</f>
        <v>0</v>
      </c>
      <c r="Q292" s="151">
        <v>0</v>
      </c>
      <c r="R292" s="151">
        <f t="shared" ref="R292:R297" si="32">Q292*H292</f>
        <v>0</v>
      </c>
      <c r="S292" s="151">
        <v>0</v>
      </c>
      <c r="T292" s="152">
        <f t="shared" ref="T292:T297" si="3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53" t="s">
        <v>207</v>
      </c>
      <c r="AT292" s="153" t="s">
        <v>130</v>
      </c>
      <c r="AU292" s="153" t="s">
        <v>135</v>
      </c>
      <c r="AY292" s="17" t="s">
        <v>127</v>
      </c>
      <c r="BE292" s="154">
        <f t="shared" ref="BE292:BE297" si="34">IF(N292="základní",J292,0)</f>
        <v>0</v>
      </c>
      <c r="BF292" s="154">
        <f t="shared" ref="BF292:BF297" si="35">IF(N292="snížená",J292,0)</f>
        <v>0</v>
      </c>
      <c r="BG292" s="154">
        <f t="shared" ref="BG292:BG297" si="36">IF(N292="zákl. přenesená",J292,0)</f>
        <v>0</v>
      </c>
      <c r="BH292" s="154">
        <f t="shared" ref="BH292:BH297" si="37">IF(N292="sníž. přenesená",J292,0)</f>
        <v>0</v>
      </c>
      <c r="BI292" s="154">
        <f t="shared" ref="BI292:BI297" si="38">IF(N292="nulová",J292,0)</f>
        <v>0</v>
      </c>
      <c r="BJ292" s="17" t="s">
        <v>135</v>
      </c>
      <c r="BK292" s="154">
        <f t="shared" ref="BK292:BK297" si="39">ROUND(I292*H292,2)</f>
        <v>0</v>
      </c>
      <c r="BL292" s="17" t="s">
        <v>207</v>
      </c>
      <c r="BM292" s="153" t="s">
        <v>550</v>
      </c>
    </row>
    <row r="293" spans="1:65" s="2" customFormat="1" ht="21.75" customHeight="1">
      <c r="A293" s="32"/>
      <c r="B293" s="140"/>
      <c r="C293" s="179" t="s">
        <v>551</v>
      </c>
      <c r="D293" s="179" t="s">
        <v>230</v>
      </c>
      <c r="E293" s="180" t="s">
        <v>552</v>
      </c>
      <c r="F293" s="181" t="s">
        <v>553</v>
      </c>
      <c r="G293" s="182" t="s">
        <v>133</v>
      </c>
      <c r="H293" s="183">
        <v>10</v>
      </c>
      <c r="I293" s="184"/>
      <c r="J293" s="185">
        <f t="shared" si="30"/>
        <v>0</v>
      </c>
      <c r="K293" s="186"/>
      <c r="L293" s="187"/>
      <c r="M293" s="188" t="s">
        <v>1</v>
      </c>
      <c r="N293" s="189" t="s">
        <v>38</v>
      </c>
      <c r="O293" s="58"/>
      <c r="P293" s="151">
        <f t="shared" si="31"/>
        <v>0</v>
      </c>
      <c r="Q293" s="151">
        <v>4.0000000000000003E-5</v>
      </c>
      <c r="R293" s="151">
        <f t="shared" si="32"/>
        <v>4.0000000000000002E-4</v>
      </c>
      <c r="S293" s="151">
        <v>0</v>
      </c>
      <c r="T293" s="152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3" t="s">
        <v>283</v>
      </c>
      <c r="AT293" s="153" t="s">
        <v>230</v>
      </c>
      <c r="AU293" s="153" t="s">
        <v>135</v>
      </c>
      <c r="AY293" s="17" t="s">
        <v>127</v>
      </c>
      <c r="BE293" s="154">
        <f t="shared" si="34"/>
        <v>0</v>
      </c>
      <c r="BF293" s="154">
        <f t="shared" si="35"/>
        <v>0</v>
      </c>
      <c r="BG293" s="154">
        <f t="shared" si="36"/>
        <v>0</v>
      </c>
      <c r="BH293" s="154">
        <f t="shared" si="37"/>
        <v>0</v>
      </c>
      <c r="BI293" s="154">
        <f t="shared" si="38"/>
        <v>0</v>
      </c>
      <c r="BJ293" s="17" t="s">
        <v>135</v>
      </c>
      <c r="BK293" s="154">
        <f t="shared" si="39"/>
        <v>0</v>
      </c>
      <c r="BL293" s="17" t="s">
        <v>207</v>
      </c>
      <c r="BM293" s="153" t="s">
        <v>554</v>
      </c>
    </row>
    <row r="294" spans="1:65" s="2" customFormat="1" ht="21.75" customHeight="1">
      <c r="A294" s="32"/>
      <c r="B294" s="140"/>
      <c r="C294" s="141" t="s">
        <v>555</v>
      </c>
      <c r="D294" s="141" t="s">
        <v>130</v>
      </c>
      <c r="E294" s="142" t="s">
        <v>556</v>
      </c>
      <c r="F294" s="143" t="s">
        <v>557</v>
      </c>
      <c r="G294" s="144" t="s">
        <v>133</v>
      </c>
      <c r="H294" s="145">
        <v>7</v>
      </c>
      <c r="I294" s="146"/>
      <c r="J294" s="147">
        <f t="shared" si="30"/>
        <v>0</v>
      </c>
      <c r="K294" s="148"/>
      <c r="L294" s="33"/>
      <c r="M294" s="149" t="s">
        <v>1</v>
      </c>
      <c r="N294" s="150" t="s">
        <v>38</v>
      </c>
      <c r="O294" s="58"/>
      <c r="P294" s="151">
        <f t="shared" si="31"/>
        <v>0</v>
      </c>
      <c r="Q294" s="151">
        <v>0</v>
      </c>
      <c r="R294" s="151">
        <f t="shared" si="32"/>
        <v>0</v>
      </c>
      <c r="S294" s="151">
        <v>0</v>
      </c>
      <c r="T294" s="152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3" t="s">
        <v>207</v>
      </c>
      <c r="AT294" s="153" t="s">
        <v>130</v>
      </c>
      <c r="AU294" s="153" t="s">
        <v>135</v>
      </c>
      <c r="AY294" s="17" t="s">
        <v>127</v>
      </c>
      <c r="BE294" s="154">
        <f t="shared" si="34"/>
        <v>0</v>
      </c>
      <c r="BF294" s="154">
        <f t="shared" si="35"/>
        <v>0</v>
      </c>
      <c r="BG294" s="154">
        <f t="shared" si="36"/>
        <v>0</v>
      </c>
      <c r="BH294" s="154">
        <f t="shared" si="37"/>
        <v>0</v>
      </c>
      <c r="BI294" s="154">
        <f t="shared" si="38"/>
        <v>0</v>
      </c>
      <c r="BJ294" s="17" t="s">
        <v>135</v>
      </c>
      <c r="BK294" s="154">
        <f t="shared" si="39"/>
        <v>0</v>
      </c>
      <c r="BL294" s="17" t="s">
        <v>207</v>
      </c>
      <c r="BM294" s="153" t="s">
        <v>558</v>
      </c>
    </row>
    <row r="295" spans="1:65" s="2" customFormat="1" ht="21.75" customHeight="1">
      <c r="A295" s="32"/>
      <c r="B295" s="140"/>
      <c r="C295" s="179" t="s">
        <v>559</v>
      </c>
      <c r="D295" s="179" t="s">
        <v>230</v>
      </c>
      <c r="E295" s="180" t="s">
        <v>560</v>
      </c>
      <c r="F295" s="181" t="s">
        <v>561</v>
      </c>
      <c r="G295" s="182" t="s">
        <v>133</v>
      </c>
      <c r="H295" s="183">
        <v>7</v>
      </c>
      <c r="I295" s="184"/>
      <c r="J295" s="185">
        <f t="shared" si="30"/>
        <v>0</v>
      </c>
      <c r="K295" s="186"/>
      <c r="L295" s="187"/>
      <c r="M295" s="188" t="s">
        <v>1</v>
      </c>
      <c r="N295" s="189" t="s">
        <v>38</v>
      </c>
      <c r="O295" s="58"/>
      <c r="P295" s="151">
        <f t="shared" si="31"/>
        <v>0</v>
      </c>
      <c r="Q295" s="151">
        <v>5.0000000000000002E-5</v>
      </c>
      <c r="R295" s="151">
        <f t="shared" si="32"/>
        <v>3.5E-4</v>
      </c>
      <c r="S295" s="151">
        <v>0</v>
      </c>
      <c r="T295" s="152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3" t="s">
        <v>283</v>
      </c>
      <c r="AT295" s="153" t="s">
        <v>230</v>
      </c>
      <c r="AU295" s="153" t="s">
        <v>135</v>
      </c>
      <c r="AY295" s="17" t="s">
        <v>127</v>
      </c>
      <c r="BE295" s="154">
        <f t="shared" si="34"/>
        <v>0</v>
      </c>
      <c r="BF295" s="154">
        <f t="shared" si="35"/>
        <v>0</v>
      </c>
      <c r="BG295" s="154">
        <f t="shared" si="36"/>
        <v>0</v>
      </c>
      <c r="BH295" s="154">
        <f t="shared" si="37"/>
        <v>0</v>
      </c>
      <c r="BI295" s="154">
        <f t="shared" si="38"/>
        <v>0</v>
      </c>
      <c r="BJ295" s="17" t="s">
        <v>135</v>
      </c>
      <c r="BK295" s="154">
        <f t="shared" si="39"/>
        <v>0</v>
      </c>
      <c r="BL295" s="17" t="s">
        <v>207</v>
      </c>
      <c r="BM295" s="153" t="s">
        <v>562</v>
      </c>
    </row>
    <row r="296" spans="1:65" s="2" customFormat="1" ht="21.75" customHeight="1">
      <c r="A296" s="32"/>
      <c r="B296" s="140"/>
      <c r="C296" s="141" t="s">
        <v>563</v>
      </c>
      <c r="D296" s="141" t="s">
        <v>130</v>
      </c>
      <c r="E296" s="142" t="s">
        <v>564</v>
      </c>
      <c r="F296" s="143" t="s">
        <v>565</v>
      </c>
      <c r="G296" s="144" t="s">
        <v>153</v>
      </c>
      <c r="H296" s="145">
        <v>18</v>
      </c>
      <c r="I296" s="146"/>
      <c r="J296" s="147">
        <f t="shared" si="30"/>
        <v>0</v>
      </c>
      <c r="K296" s="148"/>
      <c r="L296" s="33"/>
      <c r="M296" s="149" t="s">
        <v>1</v>
      </c>
      <c r="N296" s="150" t="s">
        <v>38</v>
      </c>
      <c r="O296" s="58"/>
      <c r="P296" s="151">
        <f t="shared" si="31"/>
        <v>0</v>
      </c>
      <c r="Q296" s="151">
        <v>0</v>
      </c>
      <c r="R296" s="151">
        <f t="shared" si="32"/>
        <v>0</v>
      </c>
      <c r="S296" s="151">
        <v>0</v>
      </c>
      <c r="T296" s="152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3" t="s">
        <v>207</v>
      </c>
      <c r="AT296" s="153" t="s">
        <v>130</v>
      </c>
      <c r="AU296" s="153" t="s">
        <v>135</v>
      </c>
      <c r="AY296" s="17" t="s">
        <v>127</v>
      </c>
      <c r="BE296" s="154">
        <f t="shared" si="34"/>
        <v>0</v>
      </c>
      <c r="BF296" s="154">
        <f t="shared" si="35"/>
        <v>0</v>
      </c>
      <c r="BG296" s="154">
        <f t="shared" si="36"/>
        <v>0</v>
      </c>
      <c r="BH296" s="154">
        <f t="shared" si="37"/>
        <v>0</v>
      </c>
      <c r="BI296" s="154">
        <f t="shared" si="38"/>
        <v>0</v>
      </c>
      <c r="BJ296" s="17" t="s">
        <v>135</v>
      </c>
      <c r="BK296" s="154">
        <f t="shared" si="39"/>
        <v>0</v>
      </c>
      <c r="BL296" s="17" t="s">
        <v>207</v>
      </c>
      <c r="BM296" s="153" t="s">
        <v>566</v>
      </c>
    </row>
    <row r="297" spans="1:65" s="2" customFormat="1" ht="21.75" customHeight="1">
      <c r="A297" s="32"/>
      <c r="B297" s="140"/>
      <c r="C297" s="179" t="s">
        <v>567</v>
      </c>
      <c r="D297" s="179" t="s">
        <v>230</v>
      </c>
      <c r="E297" s="180" t="s">
        <v>568</v>
      </c>
      <c r="F297" s="181" t="s">
        <v>569</v>
      </c>
      <c r="G297" s="182" t="s">
        <v>153</v>
      </c>
      <c r="H297" s="183">
        <v>20.7</v>
      </c>
      <c r="I297" s="184"/>
      <c r="J297" s="185">
        <f t="shared" si="30"/>
        <v>0</v>
      </c>
      <c r="K297" s="186"/>
      <c r="L297" s="187"/>
      <c r="M297" s="188" t="s">
        <v>1</v>
      </c>
      <c r="N297" s="189" t="s">
        <v>38</v>
      </c>
      <c r="O297" s="58"/>
      <c r="P297" s="151">
        <f t="shared" si="31"/>
        <v>0</v>
      </c>
      <c r="Q297" s="151">
        <v>8.0000000000000007E-5</v>
      </c>
      <c r="R297" s="151">
        <f t="shared" si="32"/>
        <v>1.6560000000000001E-3</v>
      </c>
      <c r="S297" s="151">
        <v>0</v>
      </c>
      <c r="T297" s="152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3" t="s">
        <v>283</v>
      </c>
      <c r="AT297" s="153" t="s">
        <v>230</v>
      </c>
      <c r="AU297" s="153" t="s">
        <v>135</v>
      </c>
      <c r="AY297" s="17" t="s">
        <v>127</v>
      </c>
      <c r="BE297" s="154">
        <f t="shared" si="34"/>
        <v>0</v>
      </c>
      <c r="BF297" s="154">
        <f t="shared" si="35"/>
        <v>0</v>
      </c>
      <c r="BG297" s="154">
        <f t="shared" si="36"/>
        <v>0</v>
      </c>
      <c r="BH297" s="154">
        <f t="shared" si="37"/>
        <v>0</v>
      </c>
      <c r="BI297" s="154">
        <f t="shared" si="38"/>
        <v>0</v>
      </c>
      <c r="BJ297" s="17" t="s">
        <v>135</v>
      </c>
      <c r="BK297" s="154">
        <f t="shared" si="39"/>
        <v>0</v>
      </c>
      <c r="BL297" s="17" t="s">
        <v>207</v>
      </c>
      <c r="BM297" s="153" t="s">
        <v>570</v>
      </c>
    </row>
    <row r="298" spans="1:65" s="14" customFormat="1">
      <c r="B298" s="163"/>
      <c r="D298" s="156" t="s">
        <v>141</v>
      </c>
      <c r="F298" s="165" t="s">
        <v>571</v>
      </c>
      <c r="H298" s="166">
        <v>20.7</v>
      </c>
      <c r="I298" s="167"/>
      <c r="L298" s="163"/>
      <c r="M298" s="168"/>
      <c r="N298" s="169"/>
      <c r="O298" s="169"/>
      <c r="P298" s="169"/>
      <c r="Q298" s="169"/>
      <c r="R298" s="169"/>
      <c r="S298" s="169"/>
      <c r="T298" s="170"/>
      <c r="AT298" s="164" t="s">
        <v>141</v>
      </c>
      <c r="AU298" s="164" t="s">
        <v>135</v>
      </c>
      <c r="AV298" s="14" t="s">
        <v>135</v>
      </c>
      <c r="AW298" s="14" t="s">
        <v>3</v>
      </c>
      <c r="AX298" s="14" t="s">
        <v>80</v>
      </c>
      <c r="AY298" s="164" t="s">
        <v>127</v>
      </c>
    </row>
    <row r="299" spans="1:65" s="2" customFormat="1" ht="33" customHeight="1">
      <c r="A299" s="32"/>
      <c r="B299" s="140"/>
      <c r="C299" s="141" t="s">
        <v>572</v>
      </c>
      <c r="D299" s="141" t="s">
        <v>130</v>
      </c>
      <c r="E299" s="142" t="s">
        <v>573</v>
      </c>
      <c r="F299" s="143" t="s">
        <v>574</v>
      </c>
      <c r="G299" s="144" t="s">
        <v>153</v>
      </c>
      <c r="H299" s="145">
        <v>15</v>
      </c>
      <c r="I299" s="146"/>
      <c r="J299" s="147">
        <f>ROUND(I299*H299,2)</f>
        <v>0</v>
      </c>
      <c r="K299" s="148"/>
      <c r="L299" s="33"/>
      <c r="M299" s="149" t="s">
        <v>1</v>
      </c>
      <c r="N299" s="150" t="s">
        <v>38</v>
      </c>
      <c r="O299" s="58"/>
      <c r="P299" s="151">
        <f>O299*H299</f>
        <v>0</v>
      </c>
      <c r="Q299" s="151">
        <v>0</v>
      </c>
      <c r="R299" s="151">
        <f>Q299*H299</f>
        <v>0</v>
      </c>
      <c r="S299" s="151">
        <v>0</v>
      </c>
      <c r="T299" s="152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3" t="s">
        <v>207</v>
      </c>
      <c r="AT299" s="153" t="s">
        <v>130</v>
      </c>
      <c r="AU299" s="153" t="s">
        <v>135</v>
      </c>
      <c r="AY299" s="17" t="s">
        <v>127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7" t="s">
        <v>135</v>
      </c>
      <c r="BK299" s="154">
        <f>ROUND(I299*H299,2)</f>
        <v>0</v>
      </c>
      <c r="BL299" s="17" t="s">
        <v>207</v>
      </c>
      <c r="BM299" s="153" t="s">
        <v>575</v>
      </c>
    </row>
    <row r="300" spans="1:65" s="2" customFormat="1" ht="16.5" customHeight="1">
      <c r="A300" s="32"/>
      <c r="B300" s="140"/>
      <c r="C300" s="179" t="s">
        <v>576</v>
      </c>
      <c r="D300" s="179" t="s">
        <v>230</v>
      </c>
      <c r="E300" s="180" t="s">
        <v>577</v>
      </c>
      <c r="F300" s="181" t="s">
        <v>578</v>
      </c>
      <c r="G300" s="182" t="s">
        <v>153</v>
      </c>
      <c r="H300" s="183">
        <v>17.25</v>
      </c>
      <c r="I300" s="184"/>
      <c r="J300" s="185">
        <f>ROUND(I300*H300,2)</f>
        <v>0</v>
      </c>
      <c r="K300" s="186"/>
      <c r="L300" s="187"/>
      <c r="M300" s="188" t="s">
        <v>1</v>
      </c>
      <c r="N300" s="189" t="s">
        <v>38</v>
      </c>
      <c r="O300" s="58"/>
      <c r="P300" s="151">
        <f>O300*H300</f>
        <v>0</v>
      </c>
      <c r="Q300" s="151">
        <v>1.2999999999999999E-4</v>
      </c>
      <c r="R300" s="151">
        <f>Q300*H300</f>
        <v>2.2424999999999997E-3</v>
      </c>
      <c r="S300" s="151">
        <v>0</v>
      </c>
      <c r="T300" s="152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3" t="s">
        <v>283</v>
      </c>
      <c r="AT300" s="153" t="s">
        <v>230</v>
      </c>
      <c r="AU300" s="153" t="s">
        <v>135</v>
      </c>
      <c r="AY300" s="17" t="s">
        <v>127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7" t="s">
        <v>135</v>
      </c>
      <c r="BK300" s="154">
        <f>ROUND(I300*H300,2)</f>
        <v>0</v>
      </c>
      <c r="BL300" s="17" t="s">
        <v>207</v>
      </c>
      <c r="BM300" s="153" t="s">
        <v>579</v>
      </c>
    </row>
    <row r="301" spans="1:65" s="14" customFormat="1">
      <c r="B301" s="163"/>
      <c r="D301" s="156" t="s">
        <v>141</v>
      </c>
      <c r="F301" s="165" t="s">
        <v>580</v>
      </c>
      <c r="H301" s="166">
        <v>17.25</v>
      </c>
      <c r="I301" s="167"/>
      <c r="L301" s="163"/>
      <c r="M301" s="168"/>
      <c r="N301" s="169"/>
      <c r="O301" s="169"/>
      <c r="P301" s="169"/>
      <c r="Q301" s="169"/>
      <c r="R301" s="169"/>
      <c r="S301" s="169"/>
      <c r="T301" s="170"/>
      <c r="AT301" s="164" t="s">
        <v>141</v>
      </c>
      <c r="AU301" s="164" t="s">
        <v>135</v>
      </c>
      <c r="AV301" s="14" t="s">
        <v>135</v>
      </c>
      <c r="AW301" s="14" t="s">
        <v>3</v>
      </c>
      <c r="AX301" s="14" t="s">
        <v>80</v>
      </c>
      <c r="AY301" s="164" t="s">
        <v>127</v>
      </c>
    </row>
    <row r="302" spans="1:65" s="2" customFormat="1" ht="21.75" customHeight="1">
      <c r="A302" s="32"/>
      <c r="B302" s="140"/>
      <c r="C302" s="141" t="s">
        <v>581</v>
      </c>
      <c r="D302" s="141" t="s">
        <v>130</v>
      </c>
      <c r="E302" s="142" t="s">
        <v>582</v>
      </c>
      <c r="F302" s="143" t="s">
        <v>583</v>
      </c>
      <c r="G302" s="144" t="s">
        <v>153</v>
      </c>
      <c r="H302" s="145">
        <v>56</v>
      </c>
      <c r="I302" s="146"/>
      <c r="J302" s="147">
        <f t="shared" ref="J302:J307" si="40">ROUND(I302*H302,2)</f>
        <v>0</v>
      </c>
      <c r="K302" s="148"/>
      <c r="L302" s="33"/>
      <c r="M302" s="149" t="s">
        <v>1</v>
      </c>
      <c r="N302" s="150" t="s">
        <v>38</v>
      </c>
      <c r="O302" s="58"/>
      <c r="P302" s="151">
        <f t="shared" ref="P302:P307" si="41">O302*H302</f>
        <v>0</v>
      </c>
      <c r="Q302" s="151">
        <v>0</v>
      </c>
      <c r="R302" s="151">
        <f t="shared" ref="R302:R307" si="42">Q302*H302</f>
        <v>0</v>
      </c>
      <c r="S302" s="151">
        <v>0</v>
      </c>
      <c r="T302" s="152">
        <f t="shared" ref="T302:T307" si="43"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53" t="s">
        <v>207</v>
      </c>
      <c r="AT302" s="153" t="s">
        <v>130</v>
      </c>
      <c r="AU302" s="153" t="s">
        <v>135</v>
      </c>
      <c r="AY302" s="17" t="s">
        <v>127</v>
      </c>
      <c r="BE302" s="154">
        <f t="shared" ref="BE302:BE307" si="44">IF(N302="základní",J302,0)</f>
        <v>0</v>
      </c>
      <c r="BF302" s="154">
        <f t="shared" ref="BF302:BF307" si="45">IF(N302="snížená",J302,0)</f>
        <v>0</v>
      </c>
      <c r="BG302" s="154">
        <f t="shared" ref="BG302:BG307" si="46">IF(N302="zákl. přenesená",J302,0)</f>
        <v>0</v>
      </c>
      <c r="BH302" s="154">
        <f t="shared" ref="BH302:BH307" si="47">IF(N302="sníž. přenesená",J302,0)</f>
        <v>0</v>
      </c>
      <c r="BI302" s="154">
        <f t="shared" ref="BI302:BI307" si="48">IF(N302="nulová",J302,0)</f>
        <v>0</v>
      </c>
      <c r="BJ302" s="17" t="s">
        <v>135</v>
      </c>
      <c r="BK302" s="154">
        <f t="shared" ref="BK302:BK307" si="49">ROUND(I302*H302,2)</f>
        <v>0</v>
      </c>
      <c r="BL302" s="17" t="s">
        <v>207</v>
      </c>
      <c r="BM302" s="153" t="s">
        <v>584</v>
      </c>
    </row>
    <row r="303" spans="1:65" s="2" customFormat="1" ht="16.5" customHeight="1">
      <c r="A303" s="32"/>
      <c r="B303" s="140"/>
      <c r="C303" s="179" t="s">
        <v>585</v>
      </c>
      <c r="D303" s="179" t="s">
        <v>230</v>
      </c>
      <c r="E303" s="180" t="s">
        <v>586</v>
      </c>
      <c r="F303" s="181" t="s">
        <v>587</v>
      </c>
      <c r="G303" s="182" t="s">
        <v>588</v>
      </c>
      <c r="H303" s="183">
        <v>6.4000000000000001E-2</v>
      </c>
      <c r="I303" s="184"/>
      <c r="J303" s="185">
        <f t="shared" si="40"/>
        <v>0</v>
      </c>
      <c r="K303" s="186"/>
      <c r="L303" s="187"/>
      <c r="M303" s="188" t="s">
        <v>1</v>
      </c>
      <c r="N303" s="189" t="s">
        <v>38</v>
      </c>
      <c r="O303" s="58"/>
      <c r="P303" s="151">
        <f t="shared" si="41"/>
        <v>0</v>
      </c>
      <c r="Q303" s="151">
        <v>0.12</v>
      </c>
      <c r="R303" s="151">
        <f t="shared" si="42"/>
        <v>7.6800000000000002E-3</v>
      </c>
      <c r="S303" s="151">
        <v>0</v>
      </c>
      <c r="T303" s="152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3" t="s">
        <v>283</v>
      </c>
      <c r="AT303" s="153" t="s">
        <v>230</v>
      </c>
      <c r="AU303" s="153" t="s">
        <v>135</v>
      </c>
      <c r="AY303" s="17" t="s">
        <v>127</v>
      </c>
      <c r="BE303" s="154">
        <f t="shared" si="44"/>
        <v>0</v>
      </c>
      <c r="BF303" s="154">
        <f t="shared" si="45"/>
        <v>0</v>
      </c>
      <c r="BG303" s="154">
        <f t="shared" si="46"/>
        <v>0</v>
      </c>
      <c r="BH303" s="154">
        <f t="shared" si="47"/>
        <v>0</v>
      </c>
      <c r="BI303" s="154">
        <f t="shared" si="48"/>
        <v>0</v>
      </c>
      <c r="BJ303" s="17" t="s">
        <v>135</v>
      </c>
      <c r="BK303" s="154">
        <f t="shared" si="49"/>
        <v>0</v>
      </c>
      <c r="BL303" s="17" t="s">
        <v>207</v>
      </c>
      <c r="BM303" s="153" t="s">
        <v>589</v>
      </c>
    </row>
    <row r="304" spans="1:65" s="2" customFormat="1" ht="21.75" customHeight="1">
      <c r="A304" s="32"/>
      <c r="B304" s="140"/>
      <c r="C304" s="141" t="s">
        <v>590</v>
      </c>
      <c r="D304" s="141" t="s">
        <v>130</v>
      </c>
      <c r="E304" s="142" t="s">
        <v>582</v>
      </c>
      <c r="F304" s="143" t="s">
        <v>583</v>
      </c>
      <c r="G304" s="144" t="s">
        <v>153</v>
      </c>
      <c r="H304" s="145">
        <v>98</v>
      </c>
      <c r="I304" s="146"/>
      <c r="J304" s="147">
        <f t="shared" si="40"/>
        <v>0</v>
      </c>
      <c r="K304" s="148"/>
      <c r="L304" s="33"/>
      <c r="M304" s="149" t="s">
        <v>1</v>
      </c>
      <c r="N304" s="150" t="s">
        <v>38</v>
      </c>
      <c r="O304" s="58"/>
      <c r="P304" s="151">
        <f t="shared" si="41"/>
        <v>0</v>
      </c>
      <c r="Q304" s="151">
        <v>0</v>
      </c>
      <c r="R304" s="151">
        <f t="shared" si="42"/>
        <v>0</v>
      </c>
      <c r="S304" s="151">
        <v>0</v>
      </c>
      <c r="T304" s="152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3" t="s">
        <v>207</v>
      </c>
      <c r="AT304" s="153" t="s">
        <v>130</v>
      </c>
      <c r="AU304" s="153" t="s">
        <v>135</v>
      </c>
      <c r="AY304" s="17" t="s">
        <v>127</v>
      </c>
      <c r="BE304" s="154">
        <f t="shared" si="44"/>
        <v>0</v>
      </c>
      <c r="BF304" s="154">
        <f t="shared" si="45"/>
        <v>0</v>
      </c>
      <c r="BG304" s="154">
        <f t="shared" si="46"/>
        <v>0</v>
      </c>
      <c r="BH304" s="154">
        <f t="shared" si="47"/>
        <v>0</v>
      </c>
      <c r="BI304" s="154">
        <f t="shared" si="48"/>
        <v>0</v>
      </c>
      <c r="BJ304" s="17" t="s">
        <v>135</v>
      </c>
      <c r="BK304" s="154">
        <f t="shared" si="49"/>
        <v>0</v>
      </c>
      <c r="BL304" s="17" t="s">
        <v>207</v>
      </c>
      <c r="BM304" s="153" t="s">
        <v>591</v>
      </c>
    </row>
    <row r="305" spans="1:65" s="2" customFormat="1" ht="16.5" customHeight="1">
      <c r="A305" s="32"/>
      <c r="B305" s="140"/>
      <c r="C305" s="179" t="s">
        <v>592</v>
      </c>
      <c r="D305" s="179" t="s">
        <v>230</v>
      </c>
      <c r="E305" s="180" t="s">
        <v>593</v>
      </c>
      <c r="F305" s="181" t="s">
        <v>594</v>
      </c>
      <c r="G305" s="182" t="s">
        <v>588</v>
      </c>
      <c r="H305" s="183">
        <v>0.113</v>
      </c>
      <c r="I305" s="184"/>
      <c r="J305" s="185">
        <f t="shared" si="40"/>
        <v>0</v>
      </c>
      <c r="K305" s="186"/>
      <c r="L305" s="187"/>
      <c r="M305" s="188" t="s">
        <v>1</v>
      </c>
      <c r="N305" s="189" t="s">
        <v>38</v>
      </c>
      <c r="O305" s="58"/>
      <c r="P305" s="151">
        <f t="shared" si="41"/>
        <v>0</v>
      </c>
      <c r="Q305" s="151">
        <v>0.17</v>
      </c>
      <c r="R305" s="151">
        <f t="shared" si="42"/>
        <v>1.9210000000000001E-2</v>
      </c>
      <c r="S305" s="151">
        <v>0</v>
      </c>
      <c r="T305" s="152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3" t="s">
        <v>283</v>
      </c>
      <c r="AT305" s="153" t="s">
        <v>230</v>
      </c>
      <c r="AU305" s="153" t="s">
        <v>135</v>
      </c>
      <c r="AY305" s="17" t="s">
        <v>127</v>
      </c>
      <c r="BE305" s="154">
        <f t="shared" si="44"/>
        <v>0</v>
      </c>
      <c r="BF305" s="154">
        <f t="shared" si="45"/>
        <v>0</v>
      </c>
      <c r="BG305" s="154">
        <f t="shared" si="46"/>
        <v>0</v>
      </c>
      <c r="BH305" s="154">
        <f t="shared" si="47"/>
        <v>0</v>
      </c>
      <c r="BI305" s="154">
        <f t="shared" si="48"/>
        <v>0</v>
      </c>
      <c r="BJ305" s="17" t="s">
        <v>135</v>
      </c>
      <c r="BK305" s="154">
        <f t="shared" si="49"/>
        <v>0</v>
      </c>
      <c r="BL305" s="17" t="s">
        <v>207</v>
      </c>
      <c r="BM305" s="153" t="s">
        <v>595</v>
      </c>
    </row>
    <row r="306" spans="1:65" s="2" customFormat="1" ht="21.75" customHeight="1">
      <c r="A306" s="32"/>
      <c r="B306" s="140"/>
      <c r="C306" s="141" t="s">
        <v>596</v>
      </c>
      <c r="D306" s="141" t="s">
        <v>130</v>
      </c>
      <c r="E306" s="142" t="s">
        <v>597</v>
      </c>
      <c r="F306" s="143" t="s">
        <v>598</v>
      </c>
      <c r="G306" s="144" t="s">
        <v>153</v>
      </c>
      <c r="H306" s="145">
        <v>9</v>
      </c>
      <c r="I306" s="146"/>
      <c r="J306" s="147">
        <f t="shared" si="40"/>
        <v>0</v>
      </c>
      <c r="K306" s="148"/>
      <c r="L306" s="33"/>
      <c r="M306" s="149" t="s">
        <v>1</v>
      </c>
      <c r="N306" s="150" t="s">
        <v>38</v>
      </c>
      <c r="O306" s="58"/>
      <c r="P306" s="151">
        <f t="shared" si="41"/>
        <v>0</v>
      </c>
      <c r="Q306" s="151">
        <v>0</v>
      </c>
      <c r="R306" s="151">
        <f t="shared" si="42"/>
        <v>0</v>
      </c>
      <c r="S306" s="151">
        <v>0</v>
      </c>
      <c r="T306" s="152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3" t="s">
        <v>207</v>
      </c>
      <c r="AT306" s="153" t="s">
        <v>130</v>
      </c>
      <c r="AU306" s="153" t="s">
        <v>135</v>
      </c>
      <c r="AY306" s="17" t="s">
        <v>127</v>
      </c>
      <c r="BE306" s="154">
        <f t="shared" si="44"/>
        <v>0</v>
      </c>
      <c r="BF306" s="154">
        <f t="shared" si="45"/>
        <v>0</v>
      </c>
      <c r="BG306" s="154">
        <f t="shared" si="46"/>
        <v>0</v>
      </c>
      <c r="BH306" s="154">
        <f t="shared" si="47"/>
        <v>0</v>
      </c>
      <c r="BI306" s="154">
        <f t="shared" si="48"/>
        <v>0</v>
      </c>
      <c r="BJ306" s="17" t="s">
        <v>135</v>
      </c>
      <c r="BK306" s="154">
        <f t="shared" si="49"/>
        <v>0</v>
      </c>
      <c r="BL306" s="17" t="s">
        <v>207</v>
      </c>
      <c r="BM306" s="153" t="s">
        <v>599</v>
      </c>
    </row>
    <row r="307" spans="1:65" s="2" customFormat="1" ht="16.5" customHeight="1">
      <c r="A307" s="32"/>
      <c r="B307" s="140"/>
      <c r="C307" s="179" t="s">
        <v>600</v>
      </c>
      <c r="D307" s="179" t="s">
        <v>230</v>
      </c>
      <c r="E307" s="180" t="s">
        <v>601</v>
      </c>
      <c r="F307" s="181" t="s">
        <v>602</v>
      </c>
      <c r="G307" s="182" t="s">
        <v>588</v>
      </c>
      <c r="H307" s="183">
        <v>0.01</v>
      </c>
      <c r="I307" s="184"/>
      <c r="J307" s="185">
        <f t="shared" si="40"/>
        <v>0</v>
      </c>
      <c r="K307" s="186"/>
      <c r="L307" s="187"/>
      <c r="M307" s="188" t="s">
        <v>1</v>
      </c>
      <c r="N307" s="189" t="s">
        <v>38</v>
      </c>
      <c r="O307" s="58"/>
      <c r="P307" s="151">
        <f t="shared" si="41"/>
        <v>0</v>
      </c>
      <c r="Q307" s="151">
        <v>0.16</v>
      </c>
      <c r="R307" s="151">
        <f t="shared" si="42"/>
        <v>1.6000000000000001E-3</v>
      </c>
      <c r="S307" s="151">
        <v>0</v>
      </c>
      <c r="T307" s="152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3" t="s">
        <v>283</v>
      </c>
      <c r="AT307" s="153" t="s">
        <v>230</v>
      </c>
      <c r="AU307" s="153" t="s">
        <v>135</v>
      </c>
      <c r="AY307" s="17" t="s">
        <v>127</v>
      </c>
      <c r="BE307" s="154">
        <f t="shared" si="44"/>
        <v>0</v>
      </c>
      <c r="BF307" s="154">
        <f t="shared" si="45"/>
        <v>0</v>
      </c>
      <c r="BG307" s="154">
        <f t="shared" si="46"/>
        <v>0</v>
      </c>
      <c r="BH307" s="154">
        <f t="shared" si="47"/>
        <v>0</v>
      </c>
      <c r="BI307" s="154">
        <f t="shared" si="48"/>
        <v>0</v>
      </c>
      <c r="BJ307" s="17" t="s">
        <v>135</v>
      </c>
      <c r="BK307" s="154">
        <f t="shared" si="49"/>
        <v>0</v>
      </c>
      <c r="BL307" s="17" t="s">
        <v>207</v>
      </c>
      <c r="BM307" s="153" t="s">
        <v>603</v>
      </c>
    </row>
    <row r="308" spans="1:65" s="14" customFormat="1">
      <c r="B308" s="163"/>
      <c r="D308" s="156" t="s">
        <v>141</v>
      </c>
      <c r="E308" s="164" t="s">
        <v>1</v>
      </c>
      <c r="F308" s="165" t="s">
        <v>604</v>
      </c>
      <c r="H308" s="166">
        <v>0.01</v>
      </c>
      <c r="I308" s="167"/>
      <c r="L308" s="163"/>
      <c r="M308" s="168"/>
      <c r="N308" s="169"/>
      <c r="O308" s="169"/>
      <c r="P308" s="169"/>
      <c r="Q308" s="169"/>
      <c r="R308" s="169"/>
      <c r="S308" s="169"/>
      <c r="T308" s="170"/>
      <c r="AT308" s="164" t="s">
        <v>141</v>
      </c>
      <c r="AU308" s="164" t="s">
        <v>135</v>
      </c>
      <c r="AV308" s="14" t="s">
        <v>135</v>
      </c>
      <c r="AW308" s="14" t="s">
        <v>29</v>
      </c>
      <c r="AX308" s="14" t="s">
        <v>80</v>
      </c>
      <c r="AY308" s="164" t="s">
        <v>127</v>
      </c>
    </row>
    <row r="309" spans="1:65" s="2" customFormat="1" ht="21.75" customHeight="1">
      <c r="A309" s="32"/>
      <c r="B309" s="140"/>
      <c r="C309" s="141" t="s">
        <v>605</v>
      </c>
      <c r="D309" s="141" t="s">
        <v>130</v>
      </c>
      <c r="E309" s="142" t="s">
        <v>606</v>
      </c>
      <c r="F309" s="143" t="s">
        <v>607</v>
      </c>
      <c r="G309" s="144" t="s">
        <v>153</v>
      </c>
      <c r="H309" s="145">
        <v>16</v>
      </c>
      <c r="I309" s="146"/>
      <c r="J309" s="147">
        <f>ROUND(I309*H309,2)</f>
        <v>0</v>
      </c>
      <c r="K309" s="148"/>
      <c r="L309" s="33"/>
      <c r="M309" s="149" t="s">
        <v>1</v>
      </c>
      <c r="N309" s="150" t="s">
        <v>38</v>
      </c>
      <c r="O309" s="58"/>
      <c r="P309" s="151">
        <f>O309*H309</f>
        <v>0</v>
      </c>
      <c r="Q309" s="151">
        <v>0</v>
      </c>
      <c r="R309" s="151">
        <f>Q309*H309</f>
        <v>0</v>
      </c>
      <c r="S309" s="151">
        <v>0</v>
      </c>
      <c r="T309" s="152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53" t="s">
        <v>207</v>
      </c>
      <c r="AT309" s="153" t="s">
        <v>130</v>
      </c>
      <c r="AU309" s="153" t="s">
        <v>135</v>
      </c>
      <c r="AY309" s="17" t="s">
        <v>127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7" t="s">
        <v>135</v>
      </c>
      <c r="BK309" s="154">
        <f>ROUND(I309*H309,2)</f>
        <v>0</v>
      </c>
      <c r="BL309" s="17" t="s">
        <v>207</v>
      </c>
      <c r="BM309" s="153" t="s">
        <v>608</v>
      </c>
    </row>
    <row r="310" spans="1:65" s="2" customFormat="1" ht="16.5" customHeight="1">
      <c r="A310" s="32"/>
      <c r="B310" s="140"/>
      <c r="C310" s="179" t="s">
        <v>609</v>
      </c>
      <c r="D310" s="179" t="s">
        <v>230</v>
      </c>
      <c r="E310" s="180" t="s">
        <v>610</v>
      </c>
      <c r="F310" s="181" t="s">
        <v>611</v>
      </c>
      <c r="G310" s="182" t="s">
        <v>588</v>
      </c>
      <c r="H310" s="183">
        <v>1.7999999999999999E-2</v>
      </c>
      <c r="I310" s="184"/>
      <c r="J310" s="185">
        <f>ROUND(I310*H310,2)</f>
        <v>0</v>
      </c>
      <c r="K310" s="186"/>
      <c r="L310" s="187"/>
      <c r="M310" s="188" t="s">
        <v>1</v>
      </c>
      <c r="N310" s="189" t="s">
        <v>38</v>
      </c>
      <c r="O310" s="58"/>
      <c r="P310" s="151">
        <f>O310*H310</f>
        <v>0</v>
      </c>
      <c r="Q310" s="151">
        <v>0.34</v>
      </c>
      <c r="R310" s="151">
        <f>Q310*H310</f>
        <v>6.1199999999999996E-3</v>
      </c>
      <c r="S310" s="151">
        <v>0</v>
      </c>
      <c r="T310" s="152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3" t="s">
        <v>283</v>
      </c>
      <c r="AT310" s="153" t="s">
        <v>230</v>
      </c>
      <c r="AU310" s="153" t="s">
        <v>135</v>
      </c>
      <c r="AY310" s="17" t="s">
        <v>127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7" t="s">
        <v>135</v>
      </c>
      <c r="BK310" s="154">
        <f>ROUND(I310*H310,2)</f>
        <v>0</v>
      </c>
      <c r="BL310" s="17" t="s">
        <v>207</v>
      </c>
      <c r="BM310" s="153" t="s">
        <v>612</v>
      </c>
    </row>
    <row r="311" spans="1:65" s="14" customFormat="1">
      <c r="B311" s="163"/>
      <c r="D311" s="156" t="s">
        <v>141</v>
      </c>
      <c r="F311" s="165" t="s">
        <v>613</v>
      </c>
      <c r="H311" s="166">
        <v>1.7999999999999999E-2</v>
      </c>
      <c r="I311" s="167"/>
      <c r="L311" s="163"/>
      <c r="M311" s="168"/>
      <c r="N311" s="169"/>
      <c r="O311" s="169"/>
      <c r="P311" s="169"/>
      <c r="Q311" s="169"/>
      <c r="R311" s="169"/>
      <c r="S311" s="169"/>
      <c r="T311" s="170"/>
      <c r="AT311" s="164" t="s">
        <v>141</v>
      </c>
      <c r="AU311" s="164" t="s">
        <v>135</v>
      </c>
      <c r="AV311" s="14" t="s">
        <v>135</v>
      </c>
      <c r="AW311" s="14" t="s">
        <v>3</v>
      </c>
      <c r="AX311" s="14" t="s">
        <v>80</v>
      </c>
      <c r="AY311" s="164" t="s">
        <v>127</v>
      </c>
    </row>
    <row r="312" spans="1:65" s="2" customFormat="1" ht="21.75" customHeight="1">
      <c r="A312" s="32"/>
      <c r="B312" s="140"/>
      <c r="C312" s="141" t="s">
        <v>614</v>
      </c>
      <c r="D312" s="141" t="s">
        <v>130</v>
      </c>
      <c r="E312" s="142" t="s">
        <v>615</v>
      </c>
      <c r="F312" s="143" t="s">
        <v>616</v>
      </c>
      <c r="G312" s="144" t="s">
        <v>133</v>
      </c>
      <c r="H312" s="145">
        <v>24</v>
      </c>
      <c r="I312" s="146"/>
      <c r="J312" s="147">
        <f t="shared" ref="J312:J354" si="50">ROUND(I312*H312,2)</f>
        <v>0</v>
      </c>
      <c r="K312" s="148"/>
      <c r="L312" s="33"/>
      <c r="M312" s="149" t="s">
        <v>1</v>
      </c>
      <c r="N312" s="150" t="s">
        <v>38</v>
      </c>
      <c r="O312" s="58"/>
      <c r="P312" s="151">
        <f t="shared" ref="P312:P354" si="51">O312*H312</f>
        <v>0</v>
      </c>
      <c r="Q312" s="151">
        <v>0</v>
      </c>
      <c r="R312" s="151">
        <f t="shared" ref="R312:R354" si="52">Q312*H312</f>
        <v>0</v>
      </c>
      <c r="S312" s="151">
        <v>0</v>
      </c>
      <c r="T312" s="152">
        <f t="shared" ref="T312:T354" si="53"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3" t="s">
        <v>207</v>
      </c>
      <c r="AT312" s="153" t="s">
        <v>130</v>
      </c>
      <c r="AU312" s="153" t="s">
        <v>135</v>
      </c>
      <c r="AY312" s="17" t="s">
        <v>127</v>
      </c>
      <c r="BE312" s="154">
        <f t="shared" ref="BE312:BE354" si="54">IF(N312="základní",J312,0)</f>
        <v>0</v>
      </c>
      <c r="BF312" s="154">
        <f t="shared" ref="BF312:BF354" si="55">IF(N312="snížená",J312,0)</f>
        <v>0</v>
      </c>
      <c r="BG312" s="154">
        <f t="shared" ref="BG312:BG354" si="56">IF(N312="zákl. přenesená",J312,0)</f>
        <v>0</v>
      </c>
      <c r="BH312" s="154">
        <f t="shared" ref="BH312:BH354" si="57">IF(N312="sníž. přenesená",J312,0)</f>
        <v>0</v>
      </c>
      <c r="BI312" s="154">
        <f t="shared" ref="BI312:BI354" si="58">IF(N312="nulová",J312,0)</f>
        <v>0</v>
      </c>
      <c r="BJ312" s="17" t="s">
        <v>135</v>
      </c>
      <c r="BK312" s="154">
        <f t="shared" ref="BK312:BK354" si="59">ROUND(I312*H312,2)</f>
        <v>0</v>
      </c>
      <c r="BL312" s="17" t="s">
        <v>207</v>
      </c>
      <c r="BM312" s="153" t="s">
        <v>617</v>
      </c>
    </row>
    <row r="313" spans="1:65" s="2" customFormat="1" ht="21.75" customHeight="1">
      <c r="A313" s="32"/>
      <c r="B313" s="140"/>
      <c r="C313" s="179" t="s">
        <v>618</v>
      </c>
      <c r="D313" s="179" t="s">
        <v>230</v>
      </c>
      <c r="E313" s="180" t="s">
        <v>619</v>
      </c>
      <c r="F313" s="181" t="s">
        <v>620</v>
      </c>
      <c r="G313" s="182" t="s">
        <v>133</v>
      </c>
      <c r="H313" s="183">
        <v>24</v>
      </c>
      <c r="I313" s="184"/>
      <c r="J313" s="185">
        <f t="shared" si="50"/>
        <v>0</v>
      </c>
      <c r="K313" s="186"/>
      <c r="L313" s="187"/>
      <c r="M313" s="188" t="s">
        <v>1</v>
      </c>
      <c r="N313" s="189" t="s">
        <v>38</v>
      </c>
      <c r="O313" s="58"/>
      <c r="P313" s="151">
        <f t="shared" si="51"/>
        <v>0</v>
      </c>
      <c r="Q313" s="151">
        <v>0</v>
      </c>
      <c r="R313" s="151">
        <f t="shared" si="52"/>
        <v>0</v>
      </c>
      <c r="S313" s="151">
        <v>0</v>
      </c>
      <c r="T313" s="152">
        <f t="shared" si="5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3" t="s">
        <v>283</v>
      </c>
      <c r="AT313" s="153" t="s">
        <v>230</v>
      </c>
      <c r="AU313" s="153" t="s">
        <v>135</v>
      </c>
      <c r="AY313" s="17" t="s">
        <v>127</v>
      </c>
      <c r="BE313" s="154">
        <f t="shared" si="54"/>
        <v>0</v>
      </c>
      <c r="BF313" s="154">
        <f t="shared" si="55"/>
        <v>0</v>
      </c>
      <c r="BG313" s="154">
        <f t="shared" si="56"/>
        <v>0</v>
      </c>
      <c r="BH313" s="154">
        <f t="shared" si="57"/>
        <v>0</v>
      </c>
      <c r="BI313" s="154">
        <f t="shared" si="58"/>
        <v>0</v>
      </c>
      <c r="BJ313" s="17" t="s">
        <v>135</v>
      </c>
      <c r="BK313" s="154">
        <f t="shared" si="59"/>
        <v>0</v>
      </c>
      <c r="BL313" s="17" t="s">
        <v>207</v>
      </c>
      <c r="BM313" s="153" t="s">
        <v>621</v>
      </c>
    </row>
    <row r="314" spans="1:65" s="2" customFormat="1" ht="21.75" customHeight="1">
      <c r="A314" s="32"/>
      <c r="B314" s="140"/>
      <c r="C314" s="141" t="s">
        <v>622</v>
      </c>
      <c r="D314" s="141" t="s">
        <v>130</v>
      </c>
      <c r="E314" s="142" t="s">
        <v>623</v>
      </c>
      <c r="F314" s="143" t="s">
        <v>624</v>
      </c>
      <c r="G314" s="144" t="s">
        <v>133</v>
      </c>
      <c r="H314" s="145">
        <v>3</v>
      </c>
      <c r="I314" s="146"/>
      <c r="J314" s="147">
        <f t="shared" si="50"/>
        <v>0</v>
      </c>
      <c r="K314" s="148"/>
      <c r="L314" s="33"/>
      <c r="M314" s="149" t="s">
        <v>1</v>
      </c>
      <c r="N314" s="150" t="s">
        <v>38</v>
      </c>
      <c r="O314" s="58"/>
      <c r="P314" s="151">
        <f t="shared" si="51"/>
        <v>0</v>
      </c>
      <c r="Q314" s="151">
        <v>0</v>
      </c>
      <c r="R314" s="151">
        <f t="shared" si="52"/>
        <v>0</v>
      </c>
      <c r="S314" s="151">
        <v>0</v>
      </c>
      <c r="T314" s="152">
        <f t="shared" si="5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3" t="s">
        <v>207</v>
      </c>
      <c r="AT314" s="153" t="s">
        <v>130</v>
      </c>
      <c r="AU314" s="153" t="s">
        <v>135</v>
      </c>
      <c r="AY314" s="17" t="s">
        <v>127</v>
      </c>
      <c r="BE314" s="154">
        <f t="shared" si="54"/>
        <v>0</v>
      </c>
      <c r="BF314" s="154">
        <f t="shared" si="55"/>
        <v>0</v>
      </c>
      <c r="BG314" s="154">
        <f t="shared" si="56"/>
        <v>0</v>
      </c>
      <c r="BH314" s="154">
        <f t="shared" si="57"/>
        <v>0</v>
      </c>
      <c r="BI314" s="154">
        <f t="shared" si="58"/>
        <v>0</v>
      </c>
      <c r="BJ314" s="17" t="s">
        <v>135</v>
      </c>
      <c r="BK314" s="154">
        <f t="shared" si="59"/>
        <v>0</v>
      </c>
      <c r="BL314" s="17" t="s">
        <v>207</v>
      </c>
      <c r="BM314" s="153" t="s">
        <v>625</v>
      </c>
    </row>
    <row r="315" spans="1:65" s="2" customFormat="1" ht="21.75" customHeight="1">
      <c r="A315" s="32"/>
      <c r="B315" s="140"/>
      <c r="C315" s="141" t="s">
        <v>626</v>
      </c>
      <c r="D315" s="141" t="s">
        <v>130</v>
      </c>
      <c r="E315" s="142" t="s">
        <v>627</v>
      </c>
      <c r="F315" s="143" t="s">
        <v>628</v>
      </c>
      <c r="G315" s="144" t="s">
        <v>133</v>
      </c>
      <c r="H315" s="145">
        <v>1</v>
      </c>
      <c r="I315" s="146"/>
      <c r="J315" s="147">
        <f t="shared" si="50"/>
        <v>0</v>
      </c>
      <c r="K315" s="148"/>
      <c r="L315" s="33"/>
      <c r="M315" s="149" t="s">
        <v>1</v>
      </c>
      <c r="N315" s="150" t="s">
        <v>38</v>
      </c>
      <c r="O315" s="58"/>
      <c r="P315" s="151">
        <f t="shared" si="51"/>
        <v>0</v>
      </c>
      <c r="Q315" s="151">
        <v>0</v>
      </c>
      <c r="R315" s="151">
        <f t="shared" si="52"/>
        <v>0</v>
      </c>
      <c r="S315" s="151">
        <v>0</v>
      </c>
      <c r="T315" s="152">
        <f t="shared" si="5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3" t="s">
        <v>207</v>
      </c>
      <c r="AT315" s="153" t="s">
        <v>130</v>
      </c>
      <c r="AU315" s="153" t="s">
        <v>135</v>
      </c>
      <c r="AY315" s="17" t="s">
        <v>127</v>
      </c>
      <c r="BE315" s="154">
        <f t="shared" si="54"/>
        <v>0</v>
      </c>
      <c r="BF315" s="154">
        <f t="shared" si="55"/>
        <v>0</v>
      </c>
      <c r="BG315" s="154">
        <f t="shared" si="56"/>
        <v>0</v>
      </c>
      <c r="BH315" s="154">
        <f t="shared" si="57"/>
        <v>0</v>
      </c>
      <c r="BI315" s="154">
        <f t="shared" si="58"/>
        <v>0</v>
      </c>
      <c r="BJ315" s="17" t="s">
        <v>135</v>
      </c>
      <c r="BK315" s="154">
        <f t="shared" si="59"/>
        <v>0</v>
      </c>
      <c r="BL315" s="17" t="s">
        <v>207</v>
      </c>
      <c r="BM315" s="153" t="s">
        <v>629</v>
      </c>
    </row>
    <row r="316" spans="1:65" s="2" customFormat="1" ht="21.75" customHeight="1">
      <c r="A316" s="32"/>
      <c r="B316" s="140"/>
      <c r="C316" s="179" t="s">
        <v>630</v>
      </c>
      <c r="D316" s="179" t="s">
        <v>230</v>
      </c>
      <c r="E316" s="180" t="s">
        <v>631</v>
      </c>
      <c r="F316" s="181" t="s">
        <v>632</v>
      </c>
      <c r="G316" s="182" t="s">
        <v>133</v>
      </c>
      <c r="H316" s="183">
        <v>1</v>
      </c>
      <c r="I316" s="184"/>
      <c r="J316" s="185">
        <f t="shared" si="50"/>
        <v>0</v>
      </c>
      <c r="K316" s="186"/>
      <c r="L316" s="187"/>
      <c r="M316" s="188" t="s">
        <v>1</v>
      </c>
      <c r="N316" s="189" t="s">
        <v>38</v>
      </c>
      <c r="O316" s="58"/>
      <c r="P316" s="151">
        <f t="shared" si="51"/>
        <v>0</v>
      </c>
      <c r="Q316" s="151">
        <v>1.1800000000000001E-3</v>
      </c>
      <c r="R316" s="151">
        <f t="shared" si="52"/>
        <v>1.1800000000000001E-3</v>
      </c>
      <c r="S316" s="151">
        <v>0</v>
      </c>
      <c r="T316" s="152">
        <f t="shared" si="5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3" t="s">
        <v>283</v>
      </c>
      <c r="AT316" s="153" t="s">
        <v>230</v>
      </c>
      <c r="AU316" s="153" t="s">
        <v>135</v>
      </c>
      <c r="AY316" s="17" t="s">
        <v>127</v>
      </c>
      <c r="BE316" s="154">
        <f t="shared" si="54"/>
        <v>0</v>
      </c>
      <c r="BF316" s="154">
        <f t="shared" si="55"/>
        <v>0</v>
      </c>
      <c r="BG316" s="154">
        <f t="shared" si="56"/>
        <v>0</v>
      </c>
      <c r="BH316" s="154">
        <f t="shared" si="57"/>
        <v>0</v>
      </c>
      <c r="BI316" s="154">
        <f t="shared" si="58"/>
        <v>0</v>
      </c>
      <c r="BJ316" s="17" t="s">
        <v>135</v>
      </c>
      <c r="BK316" s="154">
        <f t="shared" si="59"/>
        <v>0</v>
      </c>
      <c r="BL316" s="17" t="s">
        <v>207</v>
      </c>
      <c r="BM316" s="153" t="s">
        <v>633</v>
      </c>
    </row>
    <row r="317" spans="1:65" s="2" customFormat="1" ht="21.75" customHeight="1">
      <c r="A317" s="32"/>
      <c r="B317" s="140"/>
      <c r="C317" s="141" t="s">
        <v>634</v>
      </c>
      <c r="D317" s="141" t="s">
        <v>130</v>
      </c>
      <c r="E317" s="142" t="s">
        <v>635</v>
      </c>
      <c r="F317" s="143" t="s">
        <v>636</v>
      </c>
      <c r="G317" s="144" t="s">
        <v>133</v>
      </c>
      <c r="H317" s="145">
        <v>2</v>
      </c>
      <c r="I317" s="146"/>
      <c r="J317" s="147">
        <f t="shared" si="50"/>
        <v>0</v>
      </c>
      <c r="K317" s="148"/>
      <c r="L317" s="33"/>
      <c r="M317" s="149" t="s">
        <v>1</v>
      </c>
      <c r="N317" s="150" t="s">
        <v>38</v>
      </c>
      <c r="O317" s="58"/>
      <c r="P317" s="151">
        <f t="shared" si="51"/>
        <v>0</v>
      </c>
      <c r="Q317" s="151">
        <v>0</v>
      </c>
      <c r="R317" s="151">
        <f t="shared" si="52"/>
        <v>0</v>
      </c>
      <c r="S317" s="151">
        <v>0</v>
      </c>
      <c r="T317" s="152">
        <f t="shared" si="5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3" t="s">
        <v>207</v>
      </c>
      <c r="AT317" s="153" t="s">
        <v>130</v>
      </c>
      <c r="AU317" s="153" t="s">
        <v>135</v>
      </c>
      <c r="AY317" s="17" t="s">
        <v>127</v>
      </c>
      <c r="BE317" s="154">
        <f t="shared" si="54"/>
        <v>0</v>
      </c>
      <c r="BF317" s="154">
        <f t="shared" si="55"/>
        <v>0</v>
      </c>
      <c r="BG317" s="154">
        <f t="shared" si="56"/>
        <v>0</v>
      </c>
      <c r="BH317" s="154">
        <f t="shared" si="57"/>
        <v>0</v>
      </c>
      <c r="BI317" s="154">
        <f t="shared" si="58"/>
        <v>0</v>
      </c>
      <c r="BJ317" s="17" t="s">
        <v>135</v>
      </c>
      <c r="BK317" s="154">
        <f t="shared" si="59"/>
        <v>0</v>
      </c>
      <c r="BL317" s="17" t="s">
        <v>207</v>
      </c>
      <c r="BM317" s="153" t="s">
        <v>637</v>
      </c>
    </row>
    <row r="318" spans="1:65" s="2" customFormat="1" ht="21.75" customHeight="1">
      <c r="A318" s="32"/>
      <c r="B318" s="140"/>
      <c r="C318" s="179" t="s">
        <v>638</v>
      </c>
      <c r="D318" s="179" t="s">
        <v>230</v>
      </c>
      <c r="E318" s="180" t="s">
        <v>639</v>
      </c>
      <c r="F318" s="181" t="s">
        <v>640</v>
      </c>
      <c r="G318" s="182" t="s">
        <v>133</v>
      </c>
      <c r="H318" s="183">
        <v>2</v>
      </c>
      <c r="I318" s="184"/>
      <c r="J318" s="185">
        <f t="shared" si="50"/>
        <v>0</v>
      </c>
      <c r="K318" s="186"/>
      <c r="L318" s="187"/>
      <c r="M318" s="188" t="s">
        <v>1</v>
      </c>
      <c r="N318" s="189" t="s">
        <v>38</v>
      </c>
      <c r="O318" s="58"/>
      <c r="P318" s="151">
        <f t="shared" si="51"/>
        <v>0</v>
      </c>
      <c r="Q318" s="151">
        <v>9.0000000000000006E-5</v>
      </c>
      <c r="R318" s="151">
        <f t="shared" si="52"/>
        <v>1.8000000000000001E-4</v>
      </c>
      <c r="S318" s="151">
        <v>0</v>
      </c>
      <c r="T318" s="152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3" t="s">
        <v>283</v>
      </c>
      <c r="AT318" s="153" t="s">
        <v>230</v>
      </c>
      <c r="AU318" s="153" t="s">
        <v>135</v>
      </c>
      <c r="AY318" s="17" t="s">
        <v>127</v>
      </c>
      <c r="BE318" s="154">
        <f t="shared" si="54"/>
        <v>0</v>
      </c>
      <c r="BF318" s="154">
        <f t="shared" si="55"/>
        <v>0</v>
      </c>
      <c r="BG318" s="154">
        <f t="shared" si="56"/>
        <v>0</v>
      </c>
      <c r="BH318" s="154">
        <f t="shared" si="57"/>
        <v>0</v>
      </c>
      <c r="BI318" s="154">
        <f t="shared" si="58"/>
        <v>0</v>
      </c>
      <c r="BJ318" s="17" t="s">
        <v>135</v>
      </c>
      <c r="BK318" s="154">
        <f t="shared" si="59"/>
        <v>0</v>
      </c>
      <c r="BL318" s="17" t="s">
        <v>207</v>
      </c>
      <c r="BM318" s="153" t="s">
        <v>641</v>
      </c>
    </row>
    <row r="319" spans="1:65" s="2" customFormat="1" ht="16.5" customHeight="1">
      <c r="A319" s="32"/>
      <c r="B319" s="140"/>
      <c r="C319" s="179" t="s">
        <v>642</v>
      </c>
      <c r="D319" s="179" t="s">
        <v>230</v>
      </c>
      <c r="E319" s="180" t="s">
        <v>643</v>
      </c>
      <c r="F319" s="181" t="s">
        <v>644</v>
      </c>
      <c r="G319" s="182" t="s">
        <v>133</v>
      </c>
      <c r="H319" s="183">
        <v>2</v>
      </c>
      <c r="I319" s="184"/>
      <c r="J319" s="185">
        <f t="shared" si="50"/>
        <v>0</v>
      </c>
      <c r="K319" s="186"/>
      <c r="L319" s="187"/>
      <c r="M319" s="188" t="s">
        <v>1</v>
      </c>
      <c r="N319" s="189" t="s">
        <v>38</v>
      </c>
      <c r="O319" s="58"/>
      <c r="P319" s="151">
        <f t="shared" si="51"/>
        <v>0</v>
      </c>
      <c r="Q319" s="151">
        <v>1.0000000000000001E-5</v>
      </c>
      <c r="R319" s="151">
        <f t="shared" si="52"/>
        <v>2.0000000000000002E-5</v>
      </c>
      <c r="S319" s="151">
        <v>0</v>
      </c>
      <c r="T319" s="152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3" t="s">
        <v>283</v>
      </c>
      <c r="AT319" s="153" t="s">
        <v>230</v>
      </c>
      <c r="AU319" s="153" t="s">
        <v>135</v>
      </c>
      <c r="AY319" s="17" t="s">
        <v>127</v>
      </c>
      <c r="BE319" s="154">
        <f t="shared" si="54"/>
        <v>0</v>
      </c>
      <c r="BF319" s="154">
        <f t="shared" si="55"/>
        <v>0</v>
      </c>
      <c r="BG319" s="154">
        <f t="shared" si="56"/>
        <v>0</v>
      </c>
      <c r="BH319" s="154">
        <f t="shared" si="57"/>
        <v>0</v>
      </c>
      <c r="BI319" s="154">
        <f t="shared" si="58"/>
        <v>0</v>
      </c>
      <c r="BJ319" s="17" t="s">
        <v>135</v>
      </c>
      <c r="BK319" s="154">
        <f t="shared" si="59"/>
        <v>0</v>
      </c>
      <c r="BL319" s="17" t="s">
        <v>207</v>
      </c>
      <c r="BM319" s="153" t="s">
        <v>645</v>
      </c>
    </row>
    <row r="320" spans="1:65" s="2" customFormat="1" ht="16.5" customHeight="1">
      <c r="A320" s="32"/>
      <c r="B320" s="140"/>
      <c r="C320" s="179" t="s">
        <v>646</v>
      </c>
      <c r="D320" s="179" t="s">
        <v>230</v>
      </c>
      <c r="E320" s="180" t="s">
        <v>647</v>
      </c>
      <c r="F320" s="181" t="s">
        <v>648</v>
      </c>
      <c r="G320" s="182" t="s">
        <v>133</v>
      </c>
      <c r="H320" s="183">
        <v>2</v>
      </c>
      <c r="I320" s="184"/>
      <c r="J320" s="185">
        <f t="shared" si="50"/>
        <v>0</v>
      </c>
      <c r="K320" s="186"/>
      <c r="L320" s="187"/>
      <c r="M320" s="188" t="s">
        <v>1</v>
      </c>
      <c r="N320" s="189" t="s">
        <v>38</v>
      </c>
      <c r="O320" s="58"/>
      <c r="P320" s="151">
        <f t="shared" si="51"/>
        <v>0</v>
      </c>
      <c r="Q320" s="151">
        <v>3.0000000000000001E-5</v>
      </c>
      <c r="R320" s="151">
        <f t="shared" si="52"/>
        <v>6.0000000000000002E-5</v>
      </c>
      <c r="S320" s="151">
        <v>0</v>
      </c>
      <c r="T320" s="152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3" t="s">
        <v>283</v>
      </c>
      <c r="AT320" s="153" t="s">
        <v>230</v>
      </c>
      <c r="AU320" s="153" t="s">
        <v>135</v>
      </c>
      <c r="AY320" s="17" t="s">
        <v>127</v>
      </c>
      <c r="BE320" s="154">
        <f t="shared" si="54"/>
        <v>0</v>
      </c>
      <c r="BF320" s="154">
        <f t="shared" si="55"/>
        <v>0</v>
      </c>
      <c r="BG320" s="154">
        <f t="shared" si="56"/>
        <v>0</v>
      </c>
      <c r="BH320" s="154">
        <f t="shared" si="57"/>
        <v>0</v>
      </c>
      <c r="BI320" s="154">
        <f t="shared" si="58"/>
        <v>0</v>
      </c>
      <c r="BJ320" s="17" t="s">
        <v>135</v>
      </c>
      <c r="BK320" s="154">
        <f t="shared" si="59"/>
        <v>0</v>
      </c>
      <c r="BL320" s="17" t="s">
        <v>207</v>
      </c>
      <c r="BM320" s="153" t="s">
        <v>649</v>
      </c>
    </row>
    <row r="321" spans="1:65" s="2" customFormat="1" ht="21.75" customHeight="1">
      <c r="A321" s="32"/>
      <c r="B321" s="140"/>
      <c r="C321" s="141" t="s">
        <v>650</v>
      </c>
      <c r="D321" s="141" t="s">
        <v>130</v>
      </c>
      <c r="E321" s="142" t="s">
        <v>651</v>
      </c>
      <c r="F321" s="143" t="s">
        <v>652</v>
      </c>
      <c r="G321" s="144" t="s">
        <v>133</v>
      </c>
      <c r="H321" s="145">
        <v>2</v>
      </c>
      <c r="I321" s="146"/>
      <c r="J321" s="147">
        <f t="shared" si="50"/>
        <v>0</v>
      </c>
      <c r="K321" s="148"/>
      <c r="L321" s="33"/>
      <c r="M321" s="149" t="s">
        <v>1</v>
      </c>
      <c r="N321" s="150" t="s">
        <v>38</v>
      </c>
      <c r="O321" s="58"/>
      <c r="P321" s="151">
        <f t="shared" si="51"/>
        <v>0</v>
      </c>
      <c r="Q321" s="151">
        <v>0</v>
      </c>
      <c r="R321" s="151">
        <f t="shared" si="52"/>
        <v>0</v>
      </c>
      <c r="S321" s="151">
        <v>0</v>
      </c>
      <c r="T321" s="152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3" t="s">
        <v>207</v>
      </c>
      <c r="AT321" s="153" t="s">
        <v>130</v>
      </c>
      <c r="AU321" s="153" t="s">
        <v>135</v>
      </c>
      <c r="AY321" s="17" t="s">
        <v>127</v>
      </c>
      <c r="BE321" s="154">
        <f t="shared" si="54"/>
        <v>0</v>
      </c>
      <c r="BF321" s="154">
        <f t="shared" si="55"/>
        <v>0</v>
      </c>
      <c r="BG321" s="154">
        <f t="shared" si="56"/>
        <v>0</v>
      </c>
      <c r="BH321" s="154">
        <f t="shared" si="57"/>
        <v>0</v>
      </c>
      <c r="BI321" s="154">
        <f t="shared" si="58"/>
        <v>0</v>
      </c>
      <c r="BJ321" s="17" t="s">
        <v>135</v>
      </c>
      <c r="BK321" s="154">
        <f t="shared" si="59"/>
        <v>0</v>
      </c>
      <c r="BL321" s="17" t="s">
        <v>207</v>
      </c>
      <c r="BM321" s="153" t="s">
        <v>653</v>
      </c>
    </row>
    <row r="322" spans="1:65" s="2" customFormat="1" ht="16.5" customHeight="1">
      <c r="A322" s="32"/>
      <c r="B322" s="140"/>
      <c r="C322" s="179" t="s">
        <v>654</v>
      </c>
      <c r="D322" s="179" t="s">
        <v>230</v>
      </c>
      <c r="E322" s="180" t="s">
        <v>655</v>
      </c>
      <c r="F322" s="181" t="s">
        <v>656</v>
      </c>
      <c r="G322" s="182" t="s">
        <v>133</v>
      </c>
      <c r="H322" s="183">
        <v>2</v>
      </c>
      <c r="I322" s="184"/>
      <c r="J322" s="185">
        <f t="shared" si="50"/>
        <v>0</v>
      </c>
      <c r="K322" s="186"/>
      <c r="L322" s="187"/>
      <c r="M322" s="188" t="s">
        <v>1</v>
      </c>
      <c r="N322" s="189" t="s">
        <v>38</v>
      </c>
      <c r="O322" s="58"/>
      <c r="P322" s="151">
        <f t="shared" si="51"/>
        <v>0</v>
      </c>
      <c r="Q322" s="151">
        <v>1.2999999999999999E-4</v>
      </c>
      <c r="R322" s="151">
        <f t="shared" si="52"/>
        <v>2.5999999999999998E-4</v>
      </c>
      <c r="S322" s="151">
        <v>0</v>
      </c>
      <c r="T322" s="152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3" t="s">
        <v>283</v>
      </c>
      <c r="AT322" s="153" t="s">
        <v>230</v>
      </c>
      <c r="AU322" s="153" t="s">
        <v>135</v>
      </c>
      <c r="AY322" s="17" t="s">
        <v>127</v>
      </c>
      <c r="BE322" s="154">
        <f t="shared" si="54"/>
        <v>0</v>
      </c>
      <c r="BF322" s="154">
        <f t="shared" si="55"/>
        <v>0</v>
      </c>
      <c r="BG322" s="154">
        <f t="shared" si="56"/>
        <v>0</v>
      </c>
      <c r="BH322" s="154">
        <f t="shared" si="57"/>
        <v>0</v>
      </c>
      <c r="BI322" s="154">
        <f t="shared" si="58"/>
        <v>0</v>
      </c>
      <c r="BJ322" s="17" t="s">
        <v>135</v>
      </c>
      <c r="BK322" s="154">
        <f t="shared" si="59"/>
        <v>0</v>
      </c>
      <c r="BL322" s="17" t="s">
        <v>207</v>
      </c>
      <c r="BM322" s="153" t="s">
        <v>657</v>
      </c>
    </row>
    <row r="323" spans="1:65" s="2" customFormat="1" ht="21.75" customHeight="1">
      <c r="A323" s="32"/>
      <c r="B323" s="140"/>
      <c r="C323" s="141" t="s">
        <v>658</v>
      </c>
      <c r="D323" s="141" t="s">
        <v>130</v>
      </c>
      <c r="E323" s="142" t="s">
        <v>659</v>
      </c>
      <c r="F323" s="143" t="s">
        <v>660</v>
      </c>
      <c r="G323" s="144" t="s">
        <v>133</v>
      </c>
      <c r="H323" s="145">
        <v>2</v>
      </c>
      <c r="I323" s="146"/>
      <c r="J323" s="147">
        <f t="shared" si="50"/>
        <v>0</v>
      </c>
      <c r="K323" s="148"/>
      <c r="L323" s="33"/>
      <c r="M323" s="149" t="s">
        <v>1</v>
      </c>
      <c r="N323" s="150" t="s">
        <v>38</v>
      </c>
      <c r="O323" s="58"/>
      <c r="P323" s="151">
        <f t="shared" si="51"/>
        <v>0</v>
      </c>
      <c r="Q323" s="151">
        <v>0</v>
      </c>
      <c r="R323" s="151">
        <f t="shared" si="52"/>
        <v>0</v>
      </c>
      <c r="S323" s="151">
        <v>0</v>
      </c>
      <c r="T323" s="152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3" t="s">
        <v>207</v>
      </c>
      <c r="AT323" s="153" t="s">
        <v>130</v>
      </c>
      <c r="AU323" s="153" t="s">
        <v>135</v>
      </c>
      <c r="AY323" s="17" t="s">
        <v>127</v>
      </c>
      <c r="BE323" s="154">
        <f t="shared" si="54"/>
        <v>0</v>
      </c>
      <c r="BF323" s="154">
        <f t="shared" si="55"/>
        <v>0</v>
      </c>
      <c r="BG323" s="154">
        <f t="shared" si="56"/>
        <v>0</v>
      </c>
      <c r="BH323" s="154">
        <f t="shared" si="57"/>
        <v>0</v>
      </c>
      <c r="BI323" s="154">
        <f t="shared" si="58"/>
        <v>0</v>
      </c>
      <c r="BJ323" s="17" t="s">
        <v>135</v>
      </c>
      <c r="BK323" s="154">
        <f t="shared" si="59"/>
        <v>0</v>
      </c>
      <c r="BL323" s="17" t="s">
        <v>207</v>
      </c>
      <c r="BM323" s="153" t="s">
        <v>661</v>
      </c>
    </row>
    <row r="324" spans="1:65" s="2" customFormat="1" ht="21.75" customHeight="1">
      <c r="A324" s="32"/>
      <c r="B324" s="140"/>
      <c r="C324" s="179" t="s">
        <v>662</v>
      </c>
      <c r="D324" s="179" t="s">
        <v>230</v>
      </c>
      <c r="E324" s="180" t="s">
        <v>663</v>
      </c>
      <c r="F324" s="181" t="s">
        <v>664</v>
      </c>
      <c r="G324" s="182" t="s">
        <v>133</v>
      </c>
      <c r="H324" s="183">
        <v>2</v>
      </c>
      <c r="I324" s="184"/>
      <c r="J324" s="185">
        <f t="shared" si="50"/>
        <v>0</v>
      </c>
      <c r="K324" s="186"/>
      <c r="L324" s="187"/>
      <c r="M324" s="188" t="s">
        <v>1</v>
      </c>
      <c r="N324" s="189" t="s">
        <v>38</v>
      </c>
      <c r="O324" s="58"/>
      <c r="P324" s="151">
        <f t="shared" si="51"/>
        <v>0</v>
      </c>
      <c r="Q324" s="151">
        <v>1E-4</v>
      </c>
      <c r="R324" s="151">
        <f t="shared" si="52"/>
        <v>2.0000000000000001E-4</v>
      </c>
      <c r="S324" s="151">
        <v>0</v>
      </c>
      <c r="T324" s="152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3" t="s">
        <v>283</v>
      </c>
      <c r="AT324" s="153" t="s">
        <v>230</v>
      </c>
      <c r="AU324" s="153" t="s">
        <v>135</v>
      </c>
      <c r="AY324" s="17" t="s">
        <v>127</v>
      </c>
      <c r="BE324" s="154">
        <f t="shared" si="54"/>
        <v>0</v>
      </c>
      <c r="BF324" s="154">
        <f t="shared" si="55"/>
        <v>0</v>
      </c>
      <c r="BG324" s="154">
        <f t="shared" si="56"/>
        <v>0</v>
      </c>
      <c r="BH324" s="154">
        <f t="shared" si="57"/>
        <v>0</v>
      </c>
      <c r="BI324" s="154">
        <f t="shared" si="58"/>
        <v>0</v>
      </c>
      <c r="BJ324" s="17" t="s">
        <v>135</v>
      </c>
      <c r="BK324" s="154">
        <f t="shared" si="59"/>
        <v>0</v>
      </c>
      <c r="BL324" s="17" t="s">
        <v>207</v>
      </c>
      <c r="BM324" s="153" t="s">
        <v>665</v>
      </c>
    </row>
    <row r="325" spans="1:65" s="2" customFormat="1" ht="16.5" customHeight="1">
      <c r="A325" s="32"/>
      <c r="B325" s="140"/>
      <c r="C325" s="179" t="s">
        <v>666</v>
      </c>
      <c r="D325" s="179" t="s">
        <v>230</v>
      </c>
      <c r="E325" s="180" t="s">
        <v>647</v>
      </c>
      <c r="F325" s="181" t="s">
        <v>648</v>
      </c>
      <c r="G325" s="182" t="s">
        <v>133</v>
      </c>
      <c r="H325" s="183">
        <v>2</v>
      </c>
      <c r="I325" s="184"/>
      <c r="J325" s="185">
        <f t="shared" si="50"/>
        <v>0</v>
      </c>
      <c r="K325" s="186"/>
      <c r="L325" s="187"/>
      <c r="M325" s="188" t="s">
        <v>1</v>
      </c>
      <c r="N325" s="189" t="s">
        <v>38</v>
      </c>
      <c r="O325" s="58"/>
      <c r="P325" s="151">
        <f t="shared" si="51"/>
        <v>0</v>
      </c>
      <c r="Q325" s="151">
        <v>3.0000000000000001E-5</v>
      </c>
      <c r="R325" s="151">
        <f t="shared" si="52"/>
        <v>6.0000000000000002E-5</v>
      </c>
      <c r="S325" s="151">
        <v>0</v>
      </c>
      <c r="T325" s="152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3" t="s">
        <v>283</v>
      </c>
      <c r="AT325" s="153" t="s">
        <v>230</v>
      </c>
      <c r="AU325" s="153" t="s">
        <v>135</v>
      </c>
      <c r="AY325" s="17" t="s">
        <v>127</v>
      </c>
      <c r="BE325" s="154">
        <f t="shared" si="54"/>
        <v>0</v>
      </c>
      <c r="BF325" s="154">
        <f t="shared" si="55"/>
        <v>0</v>
      </c>
      <c r="BG325" s="154">
        <f t="shared" si="56"/>
        <v>0</v>
      </c>
      <c r="BH325" s="154">
        <f t="shared" si="57"/>
        <v>0</v>
      </c>
      <c r="BI325" s="154">
        <f t="shared" si="58"/>
        <v>0</v>
      </c>
      <c r="BJ325" s="17" t="s">
        <v>135</v>
      </c>
      <c r="BK325" s="154">
        <f t="shared" si="59"/>
        <v>0</v>
      </c>
      <c r="BL325" s="17" t="s">
        <v>207</v>
      </c>
      <c r="BM325" s="153" t="s">
        <v>667</v>
      </c>
    </row>
    <row r="326" spans="1:65" s="2" customFormat="1" ht="16.5" customHeight="1">
      <c r="A326" s="32"/>
      <c r="B326" s="140"/>
      <c r="C326" s="179" t="s">
        <v>668</v>
      </c>
      <c r="D326" s="179" t="s">
        <v>230</v>
      </c>
      <c r="E326" s="180" t="s">
        <v>643</v>
      </c>
      <c r="F326" s="181" t="s">
        <v>644</v>
      </c>
      <c r="G326" s="182" t="s">
        <v>133</v>
      </c>
      <c r="H326" s="183">
        <v>2</v>
      </c>
      <c r="I326" s="184"/>
      <c r="J326" s="185">
        <f t="shared" si="50"/>
        <v>0</v>
      </c>
      <c r="K326" s="186"/>
      <c r="L326" s="187"/>
      <c r="M326" s="188" t="s">
        <v>1</v>
      </c>
      <c r="N326" s="189" t="s">
        <v>38</v>
      </c>
      <c r="O326" s="58"/>
      <c r="P326" s="151">
        <f t="shared" si="51"/>
        <v>0</v>
      </c>
      <c r="Q326" s="151">
        <v>1.0000000000000001E-5</v>
      </c>
      <c r="R326" s="151">
        <f t="shared" si="52"/>
        <v>2.0000000000000002E-5</v>
      </c>
      <c r="S326" s="151">
        <v>0</v>
      </c>
      <c r="T326" s="152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3" t="s">
        <v>283</v>
      </c>
      <c r="AT326" s="153" t="s">
        <v>230</v>
      </c>
      <c r="AU326" s="153" t="s">
        <v>135</v>
      </c>
      <c r="AY326" s="17" t="s">
        <v>127</v>
      </c>
      <c r="BE326" s="154">
        <f t="shared" si="54"/>
        <v>0</v>
      </c>
      <c r="BF326" s="154">
        <f t="shared" si="55"/>
        <v>0</v>
      </c>
      <c r="BG326" s="154">
        <f t="shared" si="56"/>
        <v>0</v>
      </c>
      <c r="BH326" s="154">
        <f t="shared" si="57"/>
        <v>0</v>
      </c>
      <c r="BI326" s="154">
        <f t="shared" si="58"/>
        <v>0</v>
      </c>
      <c r="BJ326" s="17" t="s">
        <v>135</v>
      </c>
      <c r="BK326" s="154">
        <f t="shared" si="59"/>
        <v>0</v>
      </c>
      <c r="BL326" s="17" t="s">
        <v>207</v>
      </c>
      <c r="BM326" s="153" t="s">
        <v>669</v>
      </c>
    </row>
    <row r="327" spans="1:65" s="2" customFormat="1" ht="21.75" customHeight="1">
      <c r="A327" s="32"/>
      <c r="B327" s="140"/>
      <c r="C327" s="141" t="s">
        <v>670</v>
      </c>
      <c r="D327" s="141" t="s">
        <v>130</v>
      </c>
      <c r="E327" s="142" t="s">
        <v>671</v>
      </c>
      <c r="F327" s="143" t="s">
        <v>672</v>
      </c>
      <c r="G327" s="144" t="s">
        <v>133</v>
      </c>
      <c r="H327" s="145">
        <v>1</v>
      </c>
      <c r="I327" s="146"/>
      <c r="J327" s="147">
        <f t="shared" si="50"/>
        <v>0</v>
      </c>
      <c r="K327" s="148"/>
      <c r="L327" s="33"/>
      <c r="M327" s="149" t="s">
        <v>1</v>
      </c>
      <c r="N327" s="150" t="s">
        <v>38</v>
      </c>
      <c r="O327" s="58"/>
      <c r="P327" s="151">
        <f t="shared" si="51"/>
        <v>0</v>
      </c>
      <c r="Q327" s="151">
        <v>0</v>
      </c>
      <c r="R327" s="151">
        <f t="shared" si="52"/>
        <v>0</v>
      </c>
      <c r="S327" s="151">
        <v>0</v>
      </c>
      <c r="T327" s="152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53" t="s">
        <v>207</v>
      </c>
      <c r="AT327" s="153" t="s">
        <v>130</v>
      </c>
      <c r="AU327" s="153" t="s">
        <v>135</v>
      </c>
      <c r="AY327" s="17" t="s">
        <v>127</v>
      </c>
      <c r="BE327" s="154">
        <f t="shared" si="54"/>
        <v>0</v>
      </c>
      <c r="BF327" s="154">
        <f t="shared" si="55"/>
        <v>0</v>
      </c>
      <c r="BG327" s="154">
        <f t="shared" si="56"/>
        <v>0</v>
      </c>
      <c r="BH327" s="154">
        <f t="shared" si="57"/>
        <v>0</v>
      </c>
      <c r="BI327" s="154">
        <f t="shared" si="58"/>
        <v>0</v>
      </c>
      <c r="BJ327" s="17" t="s">
        <v>135</v>
      </c>
      <c r="BK327" s="154">
        <f t="shared" si="59"/>
        <v>0</v>
      </c>
      <c r="BL327" s="17" t="s">
        <v>207</v>
      </c>
      <c r="BM327" s="153" t="s">
        <v>673</v>
      </c>
    </row>
    <row r="328" spans="1:65" s="2" customFormat="1" ht="21.75" customHeight="1">
      <c r="A328" s="32"/>
      <c r="B328" s="140"/>
      <c r="C328" s="179" t="s">
        <v>674</v>
      </c>
      <c r="D328" s="179" t="s">
        <v>230</v>
      </c>
      <c r="E328" s="180" t="s">
        <v>675</v>
      </c>
      <c r="F328" s="181" t="s">
        <v>676</v>
      </c>
      <c r="G328" s="182" t="s">
        <v>133</v>
      </c>
      <c r="H328" s="183">
        <v>1</v>
      </c>
      <c r="I328" s="184"/>
      <c r="J328" s="185">
        <f t="shared" si="50"/>
        <v>0</v>
      </c>
      <c r="K328" s="186"/>
      <c r="L328" s="187"/>
      <c r="M328" s="188" t="s">
        <v>1</v>
      </c>
      <c r="N328" s="189" t="s">
        <v>38</v>
      </c>
      <c r="O328" s="58"/>
      <c r="P328" s="151">
        <f t="shared" si="51"/>
        <v>0</v>
      </c>
      <c r="Q328" s="151">
        <v>4.0000000000000002E-4</v>
      </c>
      <c r="R328" s="151">
        <f t="shared" si="52"/>
        <v>4.0000000000000002E-4</v>
      </c>
      <c r="S328" s="151">
        <v>0</v>
      </c>
      <c r="T328" s="152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3" t="s">
        <v>283</v>
      </c>
      <c r="AT328" s="153" t="s">
        <v>230</v>
      </c>
      <c r="AU328" s="153" t="s">
        <v>135</v>
      </c>
      <c r="AY328" s="17" t="s">
        <v>127</v>
      </c>
      <c r="BE328" s="154">
        <f t="shared" si="54"/>
        <v>0</v>
      </c>
      <c r="BF328" s="154">
        <f t="shared" si="55"/>
        <v>0</v>
      </c>
      <c r="BG328" s="154">
        <f t="shared" si="56"/>
        <v>0</v>
      </c>
      <c r="BH328" s="154">
        <f t="shared" si="57"/>
        <v>0</v>
      </c>
      <c r="BI328" s="154">
        <f t="shared" si="58"/>
        <v>0</v>
      </c>
      <c r="BJ328" s="17" t="s">
        <v>135</v>
      </c>
      <c r="BK328" s="154">
        <f t="shared" si="59"/>
        <v>0</v>
      </c>
      <c r="BL328" s="17" t="s">
        <v>207</v>
      </c>
      <c r="BM328" s="153" t="s">
        <v>677</v>
      </c>
    </row>
    <row r="329" spans="1:65" s="2" customFormat="1" ht="21.75" customHeight="1">
      <c r="A329" s="32"/>
      <c r="B329" s="140"/>
      <c r="C329" s="141" t="s">
        <v>678</v>
      </c>
      <c r="D329" s="141" t="s">
        <v>130</v>
      </c>
      <c r="E329" s="142" t="s">
        <v>679</v>
      </c>
      <c r="F329" s="143" t="s">
        <v>680</v>
      </c>
      <c r="G329" s="144" t="s">
        <v>133</v>
      </c>
      <c r="H329" s="145">
        <v>4</v>
      </c>
      <c r="I329" s="146"/>
      <c r="J329" s="147">
        <f t="shared" si="50"/>
        <v>0</v>
      </c>
      <c r="K329" s="148"/>
      <c r="L329" s="33"/>
      <c r="M329" s="149" t="s">
        <v>1</v>
      </c>
      <c r="N329" s="150" t="s">
        <v>38</v>
      </c>
      <c r="O329" s="58"/>
      <c r="P329" s="151">
        <f t="shared" si="51"/>
        <v>0</v>
      </c>
      <c r="Q329" s="151">
        <v>0</v>
      </c>
      <c r="R329" s="151">
        <f t="shared" si="52"/>
        <v>0</v>
      </c>
      <c r="S329" s="151">
        <v>0</v>
      </c>
      <c r="T329" s="152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3" t="s">
        <v>207</v>
      </c>
      <c r="AT329" s="153" t="s">
        <v>130</v>
      </c>
      <c r="AU329" s="153" t="s">
        <v>135</v>
      </c>
      <c r="AY329" s="17" t="s">
        <v>127</v>
      </c>
      <c r="BE329" s="154">
        <f t="shared" si="54"/>
        <v>0</v>
      </c>
      <c r="BF329" s="154">
        <f t="shared" si="55"/>
        <v>0</v>
      </c>
      <c r="BG329" s="154">
        <f t="shared" si="56"/>
        <v>0</v>
      </c>
      <c r="BH329" s="154">
        <f t="shared" si="57"/>
        <v>0</v>
      </c>
      <c r="BI329" s="154">
        <f t="shared" si="58"/>
        <v>0</v>
      </c>
      <c r="BJ329" s="17" t="s">
        <v>135</v>
      </c>
      <c r="BK329" s="154">
        <f t="shared" si="59"/>
        <v>0</v>
      </c>
      <c r="BL329" s="17" t="s">
        <v>207</v>
      </c>
      <c r="BM329" s="153" t="s">
        <v>681</v>
      </c>
    </row>
    <row r="330" spans="1:65" s="2" customFormat="1" ht="21.75" customHeight="1">
      <c r="A330" s="32"/>
      <c r="B330" s="140"/>
      <c r="C330" s="179" t="s">
        <v>682</v>
      </c>
      <c r="D330" s="179" t="s">
        <v>230</v>
      </c>
      <c r="E330" s="180" t="s">
        <v>683</v>
      </c>
      <c r="F330" s="181" t="s">
        <v>684</v>
      </c>
      <c r="G330" s="182" t="s">
        <v>133</v>
      </c>
      <c r="H330" s="183">
        <v>4</v>
      </c>
      <c r="I330" s="184"/>
      <c r="J330" s="185">
        <f t="shared" si="50"/>
        <v>0</v>
      </c>
      <c r="K330" s="186"/>
      <c r="L330" s="187"/>
      <c r="M330" s="188" t="s">
        <v>1</v>
      </c>
      <c r="N330" s="189" t="s">
        <v>38</v>
      </c>
      <c r="O330" s="58"/>
      <c r="P330" s="151">
        <f t="shared" si="51"/>
        <v>0</v>
      </c>
      <c r="Q330" s="151">
        <v>6.0000000000000002E-5</v>
      </c>
      <c r="R330" s="151">
        <f t="shared" si="52"/>
        <v>2.4000000000000001E-4</v>
      </c>
      <c r="S330" s="151">
        <v>0</v>
      </c>
      <c r="T330" s="152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3" t="s">
        <v>283</v>
      </c>
      <c r="AT330" s="153" t="s">
        <v>230</v>
      </c>
      <c r="AU330" s="153" t="s">
        <v>135</v>
      </c>
      <c r="AY330" s="17" t="s">
        <v>127</v>
      </c>
      <c r="BE330" s="154">
        <f t="shared" si="54"/>
        <v>0</v>
      </c>
      <c r="BF330" s="154">
        <f t="shared" si="55"/>
        <v>0</v>
      </c>
      <c r="BG330" s="154">
        <f t="shared" si="56"/>
        <v>0</v>
      </c>
      <c r="BH330" s="154">
        <f t="shared" si="57"/>
        <v>0</v>
      </c>
      <c r="BI330" s="154">
        <f t="shared" si="58"/>
        <v>0</v>
      </c>
      <c r="BJ330" s="17" t="s">
        <v>135</v>
      </c>
      <c r="BK330" s="154">
        <f t="shared" si="59"/>
        <v>0</v>
      </c>
      <c r="BL330" s="17" t="s">
        <v>207</v>
      </c>
      <c r="BM330" s="153" t="s">
        <v>685</v>
      </c>
    </row>
    <row r="331" spans="1:65" s="2" customFormat="1" ht="16.5" customHeight="1">
      <c r="A331" s="32"/>
      <c r="B331" s="140"/>
      <c r="C331" s="179" t="s">
        <v>686</v>
      </c>
      <c r="D331" s="179" t="s">
        <v>230</v>
      </c>
      <c r="E331" s="180" t="s">
        <v>687</v>
      </c>
      <c r="F331" s="181" t="s">
        <v>688</v>
      </c>
      <c r="G331" s="182" t="s">
        <v>133</v>
      </c>
      <c r="H331" s="183">
        <v>4</v>
      </c>
      <c r="I331" s="184"/>
      <c r="J331" s="185">
        <f t="shared" si="50"/>
        <v>0</v>
      </c>
      <c r="K331" s="186"/>
      <c r="L331" s="187"/>
      <c r="M331" s="188" t="s">
        <v>1</v>
      </c>
      <c r="N331" s="189" t="s">
        <v>38</v>
      </c>
      <c r="O331" s="58"/>
      <c r="P331" s="151">
        <f t="shared" si="51"/>
        <v>0</v>
      </c>
      <c r="Q331" s="151">
        <v>1.0000000000000001E-5</v>
      </c>
      <c r="R331" s="151">
        <f t="shared" si="52"/>
        <v>4.0000000000000003E-5</v>
      </c>
      <c r="S331" s="151">
        <v>0</v>
      </c>
      <c r="T331" s="152">
        <f t="shared" si="53"/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3" t="s">
        <v>283</v>
      </c>
      <c r="AT331" s="153" t="s">
        <v>230</v>
      </c>
      <c r="AU331" s="153" t="s">
        <v>135</v>
      </c>
      <c r="AY331" s="17" t="s">
        <v>127</v>
      </c>
      <c r="BE331" s="154">
        <f t="shared" si="54"/>
        <v>0</v>
      </c>
      <c r="BF331" s="154">
        <f t="shared" si="55"/>
        <v>0</v>
      </c>
      <c r="BG331" s="154">
        <f t="shared" si="56"/>
        <v>0</v>
      </c>
      <c r="BH331" s="154">
        <f t="shared" si="57"/>
        <v>0</v>
      </c>
      <c r="BI331" s="154">
        <f t="shared" si="58"/>
        <v>0</v>
      </c>
      <c r="BJ331" s="17" t="s">
        <v>135</v>
      </c>
      <c r="BK331" s="154">
        <f t="shared" si="59"/>
        <v>0</v>
      </c>
      <c r="BL331" s="17" t="s">
        <v>207</v>
      </c>
      <c r="BM331" s="153" t="s">
        <v>689</v>
      </c>
    </row>
    <row r="332" spans="1:65" s="2" customFormat="1" ht="16.5" customHeight="1">
      <c r="A332" s="32"/>
      <c r="B332" s="140"/>
      <c r="C332" s="179" t="s">
        <v>690</v>
      </c>
      <c r="D332" s="179" t="s">
        <v>230</v>
      </c>
      <c r="E332" s="180" t="s">
        <v>643</v>
      </c>
      <c r="F332" s="181" t="s">
        <v>644</v>
      </c>
      <c r="G332" s="182" t="s">
        <v>133</v>
      </c>
      <c r="H332" s="183">
        <v>4</v>
      </c>
      <c r="I332" s="184"/>
      <c r="J332" s="185">
        <f t="shared" si="50"/>
        <v>0</v>
      </c>
      <c r="K332" s="186"/>
      <c r="L332" s="187"/>
      <c r="M332" s="188" t="s">
        <v>1</v>
      </c>
      <c r="N332" s="189" t="s">
        <v>38</v>
      </c>
      <c r="O332" s="58"/>
      <c r="P332" s="151">
        <f t="shared" si="51"/>
        <v>0</v>
      </c>
      <c r="Q332" s="151">
        <v>1.0000000000000001E-5</v>
      </c>
      <c r="R332" s="151">
        <f t="shared" si="52"/>
        <v>4.0000000000000003E-5</v>
      </c>
      <c r="S332" s="151">
        <v>0</v>
      </c>
      <c r="T332" s="152">
        <f t="shared" si="53"/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3" t="s">
        <v>283</v>
      </c>
      <c r="AT332" s="153" t="s">
        <v>230</v>
      </c>
      <c r="AU332" s="153" t="s">
        <v>135</v>
      </c>
      <c r="AY332" s="17" t="s">
        <v>127</v>
      </c>
      <c r="BE332" s="154">
        <f t="shared" si="54"/>
        <v>0</v>
      </c>
      <c r="BF332" s="154">
        <f t="shared" si="55"/>
        <v>0</v>
      </c>
      <c r="BG332" s="154">
        <f t="shared" si="56"/>
        <v>0</v>
      </c>
      <c r="BH332" s="154">
        <f t="shared" si="57"/>
        <v>0</v>
      </c>
      <c r="BI332" s="154">
        <f t="shared" si="58"/>
        <v>0</v>
      </c>
      <c r="BJ332" s="17" t="s">
        <v>135</v>
      </c>
      <c r="BK332" s="154">
        <f t="shared" si="59"/>
        <v>0</v>
      </c>
      <c r="BL332" s="17" t="s">
        <v>207</v>
      </c>
      <c r="BM332" s="153" t="s">
        <v>691</v>
      </c>
    </row>
    <row r="333" spans="1:65" s="2" customFormat="1" ht="21.75" customHeight="1">
      <c r="A333" s="32"/>
      <c r="B333" s="140"/>
      <c r="C333" s="141" t="s">
        <v>692</v>
      </c>
      <c r="D333" s="141" t="s">
        <v>130</v>
      </c>
      <c r="E333" s="142" t="s">
        <v>693</v>
      </c>
      <c r="F333" s="143" t="s">
        <v>694</v>
      </c>
      <c r="G333" s="144" t="s">
        <v>133</v>
      </c>
      <c r="H333" s="145">
        <v>10</v>
      </c>
      <c r="I333" s="146"/>
      <c r="J333" s="147">
        <f t="shared" si="50"/>
        <v>0</v>
      </c>
      <c r="K333" s="148"/>
      <c r="L333" s="33"/>
      <c r="M333" s="149" t="s">
        <v>1</v>
      </c>
      <c r="N333" s="150" t="s">
        <v>38</v>
      </c>
      <c r="O333" s="58"/>
      <c r="P333" s="151">
        <f t="shared" si="51"/>
        <v>0</v>
      </c>
      <c r="Q333" s="151">
        <v>0</v>
      </c>
      <c r="R333" s="151">
        <f t="shared" si="52"/>
        <v>0</v>
      </c>
      <c r="S333" s="151">
        <v>0</v>
      </c>
      <c r="T333" s="152">
        <f t="shared" si="53"/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3" t="s">
        <v>207</v>
      </c>
      <c r="AT333" s="153" t="s">
        <v>130</v>
      </c>
      <c r="AU333" s="153" t="s">
        <v>135</v>
      </c>
      <c r="AY333" s="17" t="s">
        <v>127</v>
      </c>
      <c r="BE333" s="154">
        <f t="shared" si="54"/>
        <v>0</v>
      </c>
      <c r="BF333" s="154">
        <f t="shared" si="55"/>
        <v>0</v>
      </c>
      <c r="BG333" s="154">
        <f t="shared" si="56"/>
        <v>0</v>
      </c>
      <c r="BH333" s="154">
        <f t="shared" si="57"/>
        <v>0</v>
      </c>
      <c r="BI333" s="154">
        <f t="shared" si="58"/>
        <v>0</v>
      </c>
      <c r="BJ333" s="17" t="s">
        <v>135</v>
      </c>
      <c r="BK333" s="154">
        <f t="shared" si="59"/>
        <v>0</v>
      </c>
      <c r="BL333" s="17" t="s">
        <v>207</v>
      </c>
      <c r="BM333" s="153" t="s">
        <v>695</v>
      </c>
    </row>
    <row r="334" spans="1:65" s="2" customFormat="1" ht="16.5" customHeight="1">
      <c r="A334" s="32"/>
      <c r="B334" s="140"/>
      <c r="C334" s="179" t="s">
        <v>696</v>
      </c>
      <c r="D334" s="179" t="s">
        <v>230</v>
      </c>
      <c r="E334" s="180" t="s">
        <v>697</v>
      </c>
      <c r="F334" s="181" t="s">
        <v>698</v>
      </c>
      <c r="G334" s="182" t="s">
        <v>133</v>
      </c>
      <c r="H334" s="183">
        <v>10</v>
      </c>
      <c r="I334" s="184"/>
      <c r="J334" s="185">
        <f t="shared" si="50"/>
        <v>0</v>
      </c>
      <c r="K334" s="186"/>
      <c r="L334" s="187"/>
      <c r="M334" s="188" t="s">
        <v>1</v>
      </c>
      <c r="N334" s="189" t="s">
        <v>38</v>
      </c>
      <c r="O334" s="58"/>
      <c r="P334" s="151">
        <f t="shared" si="51"/>
        <v>0</v>
      </c>
      <c r="Q334" s="151">
        <v>1E-4</v>
      </c>
      <c r="R334" s="151">
        <f t="shared" si="52"/>
        <v>1E-3</v>
      </c>
      <c r="S334" s="151">
        <v>0</v>
      </c>
      <c r="T334" s="152">
        <f t="shared" si="53"/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53" t="s">
        <v>283</v>
      </c>
      <c r="AT334" s="153" t="s">
        <v>230</v>
      </c>
      <c r="AU334" s="153" t="s">
        <v>135</v>
      </c>
      <c r="AY334" s="17" t="s">
        <v>127</v>
      </c>
      <c r="BE334" s="154">
        <f t="shared" si="54"/>
        <v>0</v>
      </c>
      <c r="BF334" s="154">
        <f t="shared" si="55"/>
        <v>0</v>
      </c>
      <c r="BG334" s="154">
        <f t="shared" si="56"/>
        <v>0</v>
      </c>
      <c r="BH334" s="154">
        <f t="shared" si="57"/>
        <v>0</v>
      </c>
      <c r="BI334" s="154">
        <f t="shared" si="58"/>
        <v>0</v>
      </c>
      <c r="BJ334" s="17" t="s">
        <v>135</v>
      </c>
      <c r="BK334" s="154">
        <f t="shared" si="59"/>
        <v>0</v>
      </c>
      <c r="BL334" s="17" t="s">
        <v>207</v>
      </c>
      <c r="BM334" s="153" t="s">
        <v>699</v>
      </c>
    </row>
    <row r="335" spans="1:65" s="2" customFormat="1" ht="16.5" customHeight="1">
      <c r="A335" s="32"/>
      <c r="B335" s="140"/>
      <c r="C335" s="141" t="s">
        <v>700</v>
      </c>
      <c r="D335" s="141" t="s">
        <v>130</v>
      </c>
      <c r="E335" s="142" t="s">
        <v>701</v>
      </c>
      <c r="F335" s="143" t="s">
        <v>702</v>
      </c>
      <c r="G335" s="144" t="s">
        <v>133</v>
      </c>
      <c r="H335" s="145">
        <v>1</v>
      </c>
      <c r="I335" s="146"/>
      <c r="J335" s="147">
        <f t="shared" si="50"/>
        <v>0</v>
      </c>
      <c r="K335" s="148"/>
      <c r="L335" s="33"/>
      <c r="M335" s="149" t="s">
        <v>1</v>
      </c>
      <c r="N335" s="150" t="s">
        <v>38</v>
      </c>
      <c r="O335" s="58"/>
      <c r="P335" s="151">
        <f t="shared" si="51"/>
        <v>0</v>
      </c>
      <c r="Q335" s="151">
        <v>0</v>
      </c>
      <c r="R335" s="151">
        <f t="shared" si="52"/>
        <v>0</v>
      </c>
      <c r="S335" s="151">
        <v>0</v>
      </c>
      <c r="T335" s="152">
        <f t="shared" si="53"/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3" t="s">
        <v>207</v>
      </c>
      <c r="AT335" s="153" t="s">
        <v>130</v>
      </c>
      <c r="AU335" s="153" t="s">
        <v>135</v>
      </c>
      <c r="AY335" s="17" t="s">
        <v>127</v>
      </c>
      <c r="BE335" s="154">
        <f t="shared" si="54"/>
        <v>0</v>
      </c>
      <c r="BF335" s="154">
        <f t="shared" si="55"/>
        <v>0</v>
      </c>
      <c r="BG335" s="154">
        <f t="shared" si="56"/>
        <v>0</v>
      </c>
      <c r="BH335" s="154">
        <f t="shared" si="57"/>
        <v>0</v>
      </c>
      <c r="BI335" s="154">
        <f t="shared" si="58"/>
        <v>0</v>
      </c>
      <c r="BJ335" s="17" t="s">
        <v>135</v>
      </c>
      <c r="BK335" s="154">
        <f t="shared" si="59"/>
        <v>0</v>
      </c>
      <c r="BL335" s="17" t="s">
        <v>207</v>
      </c>
      <c r="BM335" s="153" t="s">
        <v>703</v>
      </c>
    </row>
    <row r="336" spans="1:65" s="2" customFormat="1" ht="21.75" customHeight="1">
      <c r="A336" s="32"/>
      <c r="B336" s="140"/>
      <c r="C336" s="179" t="s">
        <v>704</v>
      </c>
      <c r="D336" s="179" t="s">
        <v>230</v>
      </c>
      <c r="E336" s="180" t="s">
        <v>705</v>
      </c>
      <c r="F336" s="181" t="s">
        <v>706</v>
      </c>
      <c r="G336" s="182" t="s">
        <v>133</v>
      </c>
      <c r="H336" s="183">
        <v>1</v>
      </c>
      <c r="I336" s="184"/>
      <c r="J336" s="185">
        <f t="shared" si="50"/>
        <v>0</v>
      </c>
      <c r="K336" s="186"/>
      <c r="L336" s="187"/>
      <c r="M336" s="188" t="s">
        <v>1</v>
      </c>
      <c r="N336" s="189" t="s">
        <v>38</v>
      </c>
      <c r="O336" s="58"/>
      <c r="P336" s="151">
        <f t="shared" si="51"/>
        <v>0</v>
      </c>
      <c r="Q336" s="151">
        <v>1.3999999999999999E-4</v>
      </c>
      <c r="R336" s="151">
        <f t="shared" si="52"/>
        <v>1.3999999999999999E-4</v>
      </c>
      <c r="S336" s="151">
        <v>0</v>
      </c>
      <c r="T336" s="152">
        <f t="shared" si="53"/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3" t="s">
        <v>283</v>
      </c>
      <c r="AT336" s="153" t="s">
        <v>230</v>
      </c>
      <c r="AU336" s="153" t="s">
        <v>135</v>
      </c>
      <c r="AY336" s="17" t="s">
        <v>127</v>
      </c>
      <c r="BE336" s="154">
        <f t="shared" si="54"/>
        <v>0</v>
      </c>
      <c r="BF336" s="154">
        <f t="shared" si="55"/>
        <v>0</v>
      </c>
      <c r="BG336" s="154">
        <f t="shared" si="56"/>
        <v>0</v>
      </c>
      <c r="BH336" s="154">
        <f t="shared" si="57"/>
        <v>0</v>
      </c>
      <c r="BI336" s="154">
        <f t="shared" si="58"/>
        <v>0</v>
      </c>
      <c r="BJ336" s="17" t="s">
        <v>135</v>
      </c>
      <c r="BK336" s="154">
        <f t="shared" si="59"/>
        <v>0</v>
      </c>
      <c r="BL336" s="17" t="s">
        <v>207</v>
      </c>
      <c r="BM336" s="153" t="s">
        <v>707</v>
      </c>
    </row>
    <row r="337" spans="1:65" s="2" customFormat="1" ht="16.5" customHeight="1">
      <c r="A337" s="32"/>
      <c r="B337" s="140"/>
      <c r="C337" s="179" t="s">
        <v>708</v>
      </c>
      <c r="D337" s="179" t="s">
        <v>230</v>
      </c>
      <c r="E337" s="180" t="s">
        <v>709</v>
      </c>
      <c r="F337" s="181" t="s">
        <v>710</v>
      </c>
      <c r="G337" s="182" t="s">
        <v>133</v>
      </c>
      <c r="H337" s="183">
        <v>1</v>
      </c>
      <c r="I337" s="184"/>
      <c r="J337" s="185">
        <f t="shared" si="50"/>
        <v>0</v>
      </c>
      <c r="K337" s="186"/>
      <c r="L337" s="187"/>
      <c r="M337" s="188" t="s">
        <v>1</v>
      </c>
      <c r="N337" s="189" t="s">
        <v>38</v>
      </c>
      <c r="O337" s="58"/>
      <c r="P337" s="151">
        <f t="shared" si="51"/>
        <v>0</v>
      </c>
      <c r="Q337" s="151">
        <v>0</v>
      </c>
      <c r="R337" s="151">
        <f t="shared" si="52"/>
        <v>0</v>
      </c>
      <c r="S337" s="151">
        <v>0</v>
      </c>
      <c r="T337" s="152">
        <f t="shared" si="53"/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3" t="s">
        <v>283</v>
      </c>
      <c r="AT337" s="153" t="s">
        <v>230</v>
      </c>
      <c r="AU337" s="153" t="s">
        <v>135</v>
      </c>
      <c r="AY337" s="17" t="s">
        <v>127</v>
      </c>
      <c r="BE337" s="154">
        <f t="shared" si="54"/>
        <v>0</v>
      </c>
      <c r="BF337" s="154">
        <f t="shared" si="55"/>
        <v>0</v>
      </c>
      <c r="BG337" s="154">
        <f t="shared" si="56"/>
        <v>0</v>
      </c>
      <c r="BH337" s="154">
        <f t="shared" si="57"/>
        <v>0</v>
      </c>
      <c r="BI337" s="154">
        <f t="shared" si="58"/>
        <v>0</v>
      </c>
      <c r="BJ337" s="17" t="s">
        <v>135</v>
      </c>
      <c r="BK337" s="154">
        <f t="shared" si="59"/>
        <v>0</v>
      </c>
      <c r="BL337" s="17" t="s">
        <v>207</v>
      </c>
      <c r="BM337" s="153" t="s">
        <v>711</v>
      </c>
    </row>
    <row r="338" spans="1:65" s="2" customFormat="1" ht="16.5" customHeight="1">
      <c r="A338" s="32"/>
      <c r="B338" s="140"/>
      <c r="C338" s="179" t="s">
        <v>712</v>
      </c>
      <c r="D338" s="179" t="s">
        <v>230</v>
      </c>
      <c r="E338" s="180" t="s">
        <v>643</v>
      </c>
      <c r="F338" s="181" t="s">
        <v>644</v>
      </c>
      <c r="G338" s="182" t="s">
        <v>133</v>
      </c>
      <c r="H338" s="183">
        <v>1</v>
      </c>
      <c r="I338" s="184"/>
      <c r="J338" s="185">
        <f t="shared" si="50"/>
        <v>0</v>
      </c>
      <c r="K338" s="186"/>
      <c r="L338" s="187"/>
      <c r="M338" s="188" t="s">
        <v>1</v>
      </c>
      <c r="N338" s="189" t="s">
        <v>38</v>
      </c>
      <c r="O338" s="58"/>
      <c r="P338" s="151">
        <f t="shared" si="51"/>
        <v>0</v>
      </c>
      <c r="Q338" s="151">
        <v>1.0000000000000001E-5</v>
      </c>
      <c r="R338" s="151">
        <f t="shared" si="52"/>
        <v>1.0000000000000001E-5</v>
      </c>
      <c r="S338" s="151">
        <v>0</v>
      </c>
      <c r="T338" s="152">
        <f t="shared" si="53"/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3" t="s">
        <v>283</v>
      </c>
      <c r="AT338" s="153" t="s">
        <v>230</v>
      </c>
      <c r="AU338" s="153" t="s">
        <v>135</v>
      </c>
      <c r="AY338" s="17" t="s">
        <v>127</v>
      </c>
      <c r="BE338" s="154">
        <f t="shared" si="54"/>
        <v>0</v>
      </c>
      <c r="BF338" s="154">
        <f t="shared" si="55"/>
        <v>0</v>
      </c>
      <c r="BG338" s="154">
        <f t="shared" si="56"/>
        <v>0</v>
      </c>
      <c r="BH338" s="154">
        <f t="shared" si="57"/>
        <v>0</v>
      </c>
      <c r="BI338" s="154">
        <f t="shared" si="58"/>
        <v>0</v>
      </c>
      <c r="BJ338" s="17" t="s">
        <v>135</v>
      </c>
      <c r="BK338" s="154">
        <f t="shared" si="59"/>
        <v>0</v>
      </c>
      <c r="BL338" s="17" t="s">
        <v>207</v>
      </c>
      <c r="BM338" s="153" t="s">
        <v>713</v>
      </c>
    </row>
    <row r="339" spans="1:65" s="2" customFormat="1" ht="21.75" customHeight="1">
      <c r="A339" s="32"/>
      <c r="B339" s="140"/>
      <c r="C339" s="141" t="s">
        <v>714</v>
      </c>
      <c r="D339" s="141" t="s">
        <v>130</v>
      </c>
      <c r="E339" s="142" t="s">
        <v>715</v>
      </c>
      <c r="F339" s="143" t="s">
        <v>716</v>
      </c>
      <c r="G339" s="144" t="s">
        <v>133</v>
      </c>
      <c r="H339" s="145">
        <v>10</v>
      </c>
      <c r="I339" s="146"/>
      <c r="J339" s="147">
        <f t="shared" si="50"/>
        <v>0</v>
      </c>
      <c r="K339" s="148"/>
      <c r="L339" s="33"/>
      <c r="M339" s="149" t="s">
        <v>1</v>
      </c>
      <c r="N339" s="150" t="s">
        <v>38</v>
      </c>
      <c r="O339" s="58"/>
      <c r="P339" s="151">
        <f t="shared" si="51"/>
        <v>0</v>
      </c>
      <c r="Q339" s="151">
        <v>0</v>
      </c>
      <c r="R339" s="151">
        <f t="shared" si="52"/>
        <v>0</v>
      </c>
      <c r="S339" s="151">
        <v>0</v>
      </c>
      <c r="T339" s="152">
        <f t="shared" si="53"/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53" t="s">
        <v>207</v>
      </c>
      <c r="AT339" s="153" t="s">
        <v>130</v>
      </c>
      <c r="AU339" s="153" t="s">
        <v>135</v>
      </c>
      <c r="AY339" s="17" t="s">
        <v>127</v>
      </c>
      <c r="BE339" s="154">
        <f t="shared" si="54"/>
        <v>0</v>
      </c>
      <c r="BF339" s="154">
        <f t="shared" si="55"/>
        <v>0</v>
      </c>
      <c r="BG339" s="154">
        <f t="shared" si="56"/>
        <v>0</v>
      </c>
      <c r="BH339" s="154">
        <f t="shared" si="57"/>
        <v>0</v>
      </c>
      <c r="BI339" s="154">
        <f t="shared" si="58"/>
        <v>0</v>
      </c>
      <c r="BJ339" s="17" t="s">
        <v>135</v>
      </c>
      <c r="BK339" s="154">
        <f t="shared" si="59"/>
        <v>0</v>
      </c>
      <c r="BL339" s="17" t="s">
        <v>207</v>
      </c>
      <c r="BM339" s="153" t="s">
        <v>717</v>
      </c>
    </row>
    <row r="340" spans="1:65" s="2" customFormat="1" ht="16.5" customHeight="1">
      <c r="A340" s="32"/>
      <c r="B340" s="140"/>
      <c r="C340" s="179" t="s">
        <v>718</v>
      </c>
      <c r="D340" s="179" t="s">
        <v>230</v>
      </c>
      <c r="E340" s="180" t="s">
        <v>719</v>
      </c>
      <c r="F340" s="181" t="s">
        <v>720</v>
      </c>
      <c r="G340" s="182" t="s">
        <v>133</v>
      </c>
      <c r="H340" s="183">
        <v>6</v>
      </c>
      <c r="I340" s="184"/>
      <c r="J340" s="185">
        <f t="shared" si="50"/>
        <v>0</v>
      </c>
      <c r="K340" s="186"/>
      <c r="L340" s="187"/>
      <c r="M340" s="188" t="s">
        <v>1</v>
      </c>
      <c r="N340" s="189" t="s">
        <v>38</v>
      </c>
      <c r="O340" s="58"/>
      <c r="P340" s="151">
        <f t="shared" si="51"/>
        <v>0</v>
      </c>
      <c r="Q340" s="151">
        <v>4.0000000000000002E-4</v>
      </c>
      <c r="R340" s="151">
        <f t="shared" si="52"/>
        <v>2.4000000000000002E-3</v>
      </c>
      <c r="S340" s="151">
        <v>0</v>
      </c>
      <c r="T340" s="152">
        <f t="shared" si="53"/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3" t="s">
        <v>283</v>
      </c>
      <c r="AT340" s="153" t="s">
        <v>230</v>
      </c>
      <c r="AU340" s="153" t="s">
        <v>135</v>
      </c>
      <c r="AY340" s="17" t="s">
        <v>127</v>
      </c>
      <c r="BE340" s="154">
        <f t="shared" si="54"/>
        <v>0</v>
      </c>
      <c r="BF340" s="154">
        <f t="shared" si="55"/>
        <v>0</v>
      </c>
      <c r="BG340" s="154">
        <f t="shared" si="56"/>
        <v>0</v>
      </c>
      <c r="BH340" s="154">
        <f t="shared" si="57"/>
        <v>0</v>
      </c>
      <c r="BI340" s="154">
        <f t="shared" si="58"/>
        <v>0</v>
      </c>
      <c r="BJ340" s="17" t="s">
        <v>135</v>
      </c>
      <c r="BK340" s="154">
        <f t="shared" si="59"/>
        <v>0</v>
      </c>
      <c r="BL340" s="17" t="s">
        <v>207</v>
      </c>
      <c r="BM340" s="153" t="s">
        <v>721</v>
      </c>
    </row>
    <row r="341" spans="1:65" s="2" customFormat="1" ht="16.5" customHeight="1">
      <c r="A341" s="32"/>
      <c r="B341" s="140"/>
      <c r="C341" s="179" t="s">
        <v>722</v>
      </c>
      <c r="D341" s="179" t="s">
        <v>230</v>
      </c>
      <c r="E341" s="180" t="s">
        <v>723</v>
      </c>
      <c r="F341" s="181" t="s">
        <v>724</v>
      </c>
      <c r="G341" s="182" t="s">
        <v>133</v>
      </c>
      <c r="H341" s="183">
        <v>2</v>
      </c>
      <c r="I341" s="184"/>
      <c r="J341" s="185">
        <f t="shared" si="50"/>
        <v>0</v>
      </c>
      <c r="K341" s="186"/>
      <c r="L341" s="187"/>
      <c r="M341" s="188" t="s">
        <v>1</v>
      </c>
      <c r="N341" s="189" t="s">
        <v>38</v>
      </c>
      <c r="O341" s="58"/>
      <c r="P341" s="151">
        <f t="shared" si="51"/>
        <v>0</v>
      </c>
      <c r="Q341" s="151">
        <v>4.0000000000000002E-4</v>
      </c>
      <c r="R341" s="151">
        <f t="shared" si="52"/>
        <v>8.0000000000000004E-4</v>
      </c>
      <c r="S341" s="151">
        <v>0</v>
      </c>
      <c r="T341" s="152">
        <f t="shared" si="53"/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3" t="s">
        <v>283</v>
      </c>
      <c r="AT341" s="153" t="s">
        <v>230</v>
      </c>
      <c r="AU341" s="153" t="s">
        <v>135</v>
      </c>
      <c r="AY341" s="17" t="s">
        <v>127</v>
      </c>
      <c r="BE341" s="154">
        <f t="shared" si="54"/>
        <v>0</v>
      </c>
      <c r="BF341" s="154">
        <f t="shared" si="55"/>
        <v>0</v>
      </c>
      <c r="BG341" s="154">
        <f t="shared" si="56"/>
        <v>0</v>
      </c>
      <c r="BH341" s="154">
        <f t="shared" si="57"/>
        <v>0</v>
      </c>
      <c r="BI341" s="154">
        <f t="shared" si="58"/>
        <v>0</v>
      </c>
      <c r="BJ341" s="17" t="s">
        <v>135</v>
      </c>
      <c r="BK341" s="154">
        <f t="shared" si="59"/>
        <v>0</v>
      </c>
      <c r="BL341" s="17" t="s">
        <v>207</v>
      </c>
      <c r="BM341" s="153" t="s">
        <v>725</v>
      </c>
    </row>
    <row r="342" spans="1:65" s="2" customFormat="1" ht="16.5" customHeight="1">
      <c r="A342" s="32"/>
      <c r="B342" s="140"/>
      <c r="C342" s="179" t="s">
        <v>726</v>
      </c>
      <c r="D342" s="179" t="s">
        <v>230</v>
      </c>
      <c r="E342" s="180" t="s">
        <v>727</v>
      </c>
      <c r="F342" s="181" t="s">
        <v>728</v>
      </c>
      <c r="G342" s="182" t="s">
        <v>133</v>
      </c>
      <c r="H342" s="183">
        <v>2</v>
      </c>
      <c r="I342" s="184"/>
      <c r="J342" s="185">
        <f t="shared" si="50"/>
        <v>0</v>
      </c>
      <c r="K342" s="186"/>
      <c r="L342" s="187"/>
      <c r="M342" s="188" t="s">
        <v>1</v>
      </c>
      <c r="N342" s="189" t="s">
        <v>38</v>
      </c>
      <c r="O342" s="58"/>
      <c r="P342" s="151">
        <f t="shared" si="51"/>
        <v>0</v>
      </c>
      <c r="Q342" s="151">
        <v>4.0000000000000002E-4</v>
      </c>
      <c r="R342" s="151">
        <f t="shared" si="52"/>
        <v>8.0000000000000004E-4</v>
      </c>
      <c r="S342" s="151">
        <v>0</v>
      </c>
      <c r="T342" s="152">
        <f t="shared" si="53"/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3" t="s">
        <v>283</v>
      </c>
      <c r="AT342" s="153" t="s">
        <v>230</v>
      </c>
      <c r="AU342" s="153" t="s">
        <v>135</v>
      </c>
      <c r="AY342" s="17" t="s">
        <v>127</v>
      </c>
      <c r="BE342" s="154">
        <f t="shared" si="54"/>
        <v>0</v>
      </c>
      <c r="BF342" s="154">
        <f t="shared" si="55"/>
        <v>0</v>
      </c>
      <c r="BG342" s="154">
        <f t="shared" si="56"/>
        <v>0</v>
      </c>
      <c r="BH342" s="154">
        <f t="shared" si="57"/>
        <v>0</v>
      </c>
      <c r="BI342" s="154">
        <f t="shared" si="58"/>
        <v>0</v>
      </c>
      <c r="BJ342" s="17" t="s">
        <v>135</v>
      </c>
      <c r="BK342" s="154">
        <f t="shared" si="59"/>
        <v>0</v>
      </c>
      <c r="BL342" s="17" t="s">
        <v>207</v>
      </c>
      <c r="BM342" s="153" t="s">
        <v>729</v>
      </c>
    </row>
    <row r="343" spans="1:65" s="2" customFormat="1" ht="16.5" customHeight="1">
      <c r="A343" s="32"/>
      <c r="B343" s="140"/>
      <c r="C343" s="141" t="s">
        <v>730</v>
      </c>
      <c r="D343" s="141" t="s">
        <v>130</v>
      </c>
      <c r="E343" s="142" t="s">
        <v>731</v>
      </c>
      <c r="F343" s="143" t="s">
        <v>732</v>
      </c>
      <c r="G343" s="144" t="s">
        <v>133</v>
      </c>
      <c r="H343" s="145">
        <v>2</v>
      </c>
      <c r="I343" s="146"/>
      <c r="J343" s="147">
        <f t="shared" si="50"/>
        <v>0</v>
      </c>
      <c r="K343" s="148"/>
      <c r="L343" s="33"/>
      <c r="M343" s="149" t="s">
        <v>1</v>
      </c>
      <c r="N343" s="150" t="s">
        <v>38</v>
      </c>
      <c r="O343" s="58"/>
      <c r="P343" s="151">
        <f t="shared" si="51"/>
        <v>0</v>
      </c>
      <c r="Q343" s="151">
        <v>0</v>
      </c>
      <c r="R343" s="151">
        <f t="shared" si="52"/>
        <v>0</v>
      </c>
      <c r="S343" s="151">
        <v>0</v>
      </c>
      <c r="T343" s="152">
        <f t="shared" si="53"/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53" t="s">
        <v>207</v>
      </c>
      <c r="AT343" s="153" t="s">
        <v>130</v>
      </c>
      <c r="AU343" s="153" t="s">
        <v>135</v>
      </c>
      <c r="AY343" s="17" t="s">
        <v>127</v>
      </c>
      <c r="BE343" s="154">
        <f t="shared" si="54"/>
        <v>0</v>
      </c>
      <c r="BF343" s="154">
        <f t="shared" si="55"/>
        <v>0</v>
      </c>
      <c r="BG343" s="154">
        <f t="shared" si="56"/>
        <v>0</v>
      </c>
      <c r="BH343" s="154">
        <f t="shared" si="57"/>
        <v>0</v>
      </c>
      <c r="BI343" s="154">
        <f t="shared" si="58"/>
        <v>0</v>
      </c>
      <c r="BJ343" s="17" t="s">
        <v>135</v>
      </c>
      <c r="BK343" s="154">
        <f t="shared" si="59"/>
        <v>0</v>
      </c>
      <c r="BL343" s="17" t="s">
        <v>207</v>
      </c>
      <c r="BM343" s="153" t="s">
        <v>733</v>
      </c>
    </row>
    <row r="344" spans="1:65" s="2" customFormat="1" ht="16.5" customHeight="1">
      <c r="A344" s="32"/>
      <c r="B344" s="140"/>
      <c r="C344" s="179" t="s">
        <v>734</v>
      </c>
      <c r="D344" s="179" t="s">
        <v>230</v>
      </c>
      <c r="E344" s="180" t="s">
        <v>735</v>
      </c>
      <c r="F344" s="181" t="s">
        <v>736</v>
      </c>
      <c r="G344" s="182" t="s">
        <v>133</v>
      </c>
      <c r="H344" s="183">
        <v>1</v>
      </c>
      <c r="I344" s="184"/>
      <c r="J344" s="185">
        <f t="shared" si="50"/>
        <v>0</v>
      </c>
      <c r="K344" s="186"/>
      <c r="L344" s="187"/>
      <c r="M344" s="188" t="s">
        <v>1</v>
      </c>
      <c r="N344" s="189" t="s">
        <v>38</v>
      </c>
      <c r="O344" s="58"/>
      <c r="P344" s="151">
        <f t="shared" si="51"/>
        <v>0</v>
      </c>
      <c r="Q344" s="151">
        <v>4.0000000000000002E-4</v>
      </c>
      <c r="R344" s="151">
        <f t="shared" si="52"/>
        <v>4.0000000000000002E-4</v>
      </c>
      <c r="S344" s="151">
        <v>0</v>
      </c>
      <c r="T344" s="152">
        <f t="shared" si="53"/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3" t="s">
        <v>283</v>
      </c>
      <c r="AT344" s="153" t="s">
        <v>230</v>
      </c>
      <c r="AU344" s="153" t="s">
        <v>135</v>
      </c>
      <c r="AY344" s="17" t="s">
        <v>127</v>
      </c>
      <c r="BE344" s="154">
        <f t="shared" si="54"/>
        <v>0</v>
      </c>
      <c r="BF344" s="154">
        <f t="shared" si="55"/>
        <v>0</v>
      </c>
      <c r="BG344" s="154">
        <f t="shared" si="56"/>
        <v>0</v>
      </c>
      <c r="BH344" s="154">
        <f t="shared" si="57"/>
        <v>0</v>
      </c>
      <c r="BI344" s="154">
        <f t="shared" si="58"/>
        <v>0</v>
      </c>
      <c r="BJ344" s="17" t="s">
        <v>135</v>
      </c>
      <c r="BK344" s="154">
        <f t="shared" si="59"/>
        <v>0</v>
      </c>
      <c r="BL344" s="17" t="s">
        <v>207</v>
      </c>
      <c r="BM344" s="153" t="s">
        <v>737</v>
      </c>
    </row>
    <row r="345" spans="1:65" s="2" customFormat="1" ht="16.5" customHeight="1">
      <c r="A345" s="32"/>
      <c r="B345" s="140"/>
      <c r="C345" s="179" t="s">
        <v>738</v>
      </c>
      <c r="D345" s="179" t="s">
        <v>230</v>
      </c>
      <c r="E345" s="180" t="s">
        <v>739</v>
      </c>
      <c r="F345" s="181" t="s">
        <v>740</v>
      </c>
      <c r="G345" s="182" t="s">
        <v>133</v>
      </c>
      <c r="H345" s="183">
        <v>1</v>
      </c>
      <c r="I345" s="184"/>
      <c r="J345" s="185">
        <f t="shared" si="50"/>
        <v>0</v>
      </c>
      <c r="K345" s="186"/>
      <c r="L345" s="187"/>
      <c r="M345" s="188" t="s">
        <v>1</v>
      </c>
      <c r="N345" s="189" t="s">
        <v>38</v>
      </c>
      <c r="O345" s="58"/>
      <c r="P345" s="151">
        <f t="shared" si="51"/>
        <v>0</v>
      </c>
      <c r="Q345" s="151">
        <v>4.0000000000000002E-4</v>
      </c>
      <c r="R345" s="151">
        <f t="shared" si="52"/>
        <v>4.0000000000000002E-4</v>
      </c>
      <c r="S345" s="151">
        <v>0</v>
      </c>
      <c r="T345" s="152">
        <f t="shared" si="53"/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53" t="s">
        <v>283</v>
      </c>
      <c r="AT345" s="153" t="s">
        <v>230</v>
      </c>
      <c r="AU345" s="153" t="s">
        <v>135</v>
      </c>
      <c r="AY345" s="17" t="s">
        <v>127</v>
      </c>
      <c r="BE345" s="154">
        <f t="shared" si="54"/>
        <v>0</v>
      </c>
      <c r="BF345" s="154">
        <f t="shared" si="55"/>
        <v>0</v>
      </c>
      <c r="BG345" s="154">
        <f t="shared" si="56"/>
        <v>0</v>
      </c>
      <c r="BH345" s="154">
        <f t="shared" si="57"/>
        <v>0</v>
      </c>
      <c r="BI345" s="154">
        <f t="shared" si="58"/>
        <v>0</v>
      </c>
      <c r="BJ345" s="17" t="s">
        <v>135</v>
      </c>
      <c r="BK345" s="154">
        <f t="shared" si="59"/>
        <v>0</v>
      </c>
      <c r="BL345" s="17" t="s">
        <v>207</v>
      </c>
      <c r="BM345" s="153" t="s">
        <v>741</v>
      </c>
    </row>
    <row r="346" spans="1:65" s="2" customFormat="1" ht="16.5" customHeight="1">
      <c r="A346" s="32"/>
      <c r="B346" s="140"/>
      <c r="C346" s="179" t="s">
        <v>742</v>
      </c>
      <c r="D346" s="179" t="s">
        <v>230</v>
      </c>
      <c r="E346" s="180" t="s">
        <v>743</v>
      </c>
      <c r="F346" s="181" t="s">
        <v>744</v>
      </c>
      <c r="G346" s="182" t="s">
        <v>133</v>
      </c>
      <c r="H346" s="183">
        <v>1</v>
      </c>
      <c r="I346" s="184"/>
      <c r="J346" s="185">
        <f t="shared" si="50"/>
        <v>0</v>
      </c>
      <c r="K346" s="186"/>
      <c r="L346" s="187"/>
      <c r="M346" s="188" t="s">
        <v>1</v>
      </c>
      <c r="N346" s="189" t="s">
        <v>38</v>
      </c>
      <c r="O346" s="58"/>
      <c r="P346" s="151">
        <f t="shared" si="51"/>
        <v>0</v>
      </c>
      <c r="Q346" s="151">
        <v>4.0000000000000002E-4</v>
      </c>
      <c r="R346" s="151">
        <f t="shared" si="52"/>
        <v>4.0000000000000002E-4</v>
      </c>
      <c r="S346" s="151">
        <v>0</v>
      </c>
      <c r="T346" s="152">
        <f t="shared" si="53"/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3" t="s">
        <v>283</v>
      </c>
      <c r="AT346" s="153" t="s">
        <v>230</v>
      </c>
      <c r="AU346" s="153" t="s">
        <v>135</v>
      </c>
      <c r="AY346" s="17" t="s">
        <v>127</v>
      </c>
      <c r="BE346" s="154">
        <f t="shared" si="54"/>
        <v>0</v>
      </c>
      <c r="BF346" s="154">
        <f t="shared" si="55"/>
        <v>0</v>
      </c>
      <c r="BG346" s="154">
        <f t="shared" si="56"/>
        <v>0</v>
      </c>
      <c r="BH346" s="154">
        <f t="shared" si="57"/>
        <v>0</v>
      </c>
      <c r="BI346" s="154">
        <f t="shared" si="58"/>
        <v>0</v>
      </c>
      <c r="BJ346" s="17" t="s">
        <v>135</v>
      </c>
      <c r="BK346" s="154">
        <f t="shared" si="59"/>
        <v>0</v>
      </c>
      <c r="BL346" s="17" t="s">
        <v>207</v>
      </c>
      <c r="BM346" s="153" t="s">
        <v>745</v>
      </c>
    </row>
    <row r="347" spans="1:65" s="2" customFormat="1" ht="21.75" customHeight="1">
      <c r="A347" s="32"/>
      <c r="B347" s="140"/>
      <c r="C347" s="141" t="s">
        <v>746</v>
      </c>
      <c r="D347" s="141" t="s">
        <v>130</v>
      </c>
      <c r="E347" s="142" t="s">
        <v>747</v>
      </c>
      <c r="F347" s="143" t="s">
        <v>748</v>
      </c>
      <c r="G347" s="144" t="s">
        <v>133</v>
      </c>
      <c r="H347" s="145">
        <v>2</v>
      </c>
      <c r="I347" s="146"/>
      <c r="J347" s="147">
        <f t="shared" si="50"/>
        <v>0</v>
      </c>
      <c r="K347" s="148"/>
      <c r="L347" s="33"/>
      <c r="M347" s="149" t="s">
        <v>1</v>
      </c>
      <c r="N347" s="150" t="s">
        <v>38</v>
      </c>
      <c r="O347" s="58"/>
      <c r="P347" s="151">
        <f t="shared" si="51"/>
        <v>0</v>
      </c>
      <c r="Q347" s="151">
        <v>0</v>
      </c>
      <c r="R347" s="151">
        <f t="shared" si="52"/>
        <v>0</v>
      </c>
      <c r="S347" s="151">
        <v>0</v>
      </c>
      <c r="T347" s="152">
        <f t="shared" si="53"/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3" t="s">
        <v>207</v>
      </c>
      <c r="AT347" s="153" t="s">
        <v>130</v>
      </c>
      <c r="AU347" s="153" t="s">
        <v>135</v>
      </c>
      <c r="AY347" s="17" t="s">
        <v>127</v>
      </c>
      <c r="BE347" s="154">
        <f t="shared" si="54"/>
        <v>0</v>
      </c>
      <c r="BF347" s="154">
        <f t="shared" si="55"/>
        <v>0</v>
      </c>
      <c r="BG347" s="154">
        <f t="shared" si="56"/>
        <v>0</v>
      </c>
      <c r="BH347" s="154">
        <f t="shared" si="57"/>
        <v>0</v>
      </c>
      <c r="BI347" s="154">
        <f t="shared" si="58"/>
        <v>0</v>
      </c>
      <c r="BJ347" s="17" t="s">
        <v>135</v>
      </c>
      <c r="BK347" s="154">
        <f t="shared" si="59"/>
        <v>0</v>
      </c>
      <c r="BL347" s="17" t="s">
        <v>207</v>
      </c>
      <c r="BM347" s="153" t="s">
        <v>749</v>
      </c>
    </row>
    <row r="348" spans="1:65" s="2" customFormat="1" ht="16.5" customHeight="1">
      <c r="A348" s="32"/>
      <c r="B348" s="140"/>
      <c r="C348" s="179" t="s">
        <v>750</v>
      </c>
      <c r="D348" s="179" t="s">
        <v>230</v>
      </c>
      <c r="E348" s="180" t="s">
        <v>751</v>
      </c>
      <c r="F348" s="181" t="s">
        <v>752</v>
      </c>
      <c r="G348" s="182" t="s">
        <v>133</v>
      </c>
      <c r="H348" s="183">
        <v>2</v>
      </c>
      <c r="I348" s="184"/>
      <c r="J348" s="185">
        <f t="shared" si="50"/>
        <v>0</v>
      </c>
      <c r="K348" s="186"/>
      <c r="L348" s="187"/>
      <c r="M348" s="188" t="s">
        <v>1</v>
      </c>
      <c r="N348" s="189" t="s">
        <v>38</v>
      </c>
      <c r="O348" s="58"/>
      <c r="P348" s="151">
        <f t="shared" si="51"/>
        <v>0</v>
      </c>
      <c r="Q348" s="151">
        <v>4.6999999999999999E-4</v>
      </c>
      <c r="R348" s="151">
        <f t="shared" si="52"/>
        <v>9.3999999999999997E-4</v>
      </c>
      <c r="S348" s="151">
        <v>0</v>
      </c>
      <c r="T348" s="152">
        <f t="shared" si="53"/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53" t="s">
        <v>283</v>
      </c>
      <c r="AT348" s="153" t="s">
        <v>230</v>
      </c>
      <c r="AU348" s="153" t="s">
        <v>135</v>
      </c>
      <c r="AY348" s="17" t="s">
        <v>127</v>
      </c>
      <c r="BE348" s="154">
        <f t="shared" si="54"/>
        <v>0</v>
      </c>
      <c r="BF348" s="154">
        <f t="shared" si="55"/>
        <v>0</v>
      </c>
      <c r="BG348" s="154">
        <f t="shared" si="56"/>
        <v>0</v>
      </c>
      <c r="BH348" s="154">
        <f t="shared" si="57"/>
        <v>0</v>
      </c>
      <c r="BI348" s="154">
        <f t="shared" si="58"/>
        <v>0</v>
      </c>
      <c r="BJ348" s="17" t="s">
        <v>135</v>
      </c>
      <c r="BK348" s="154">
        <f t="shared" si="59"/>
        <v>0</v>
      </c>
      <c r="BL348" s="17" t="s">
        <v>207</v>
      </c>
      <c r="BM348" s="153" t="s">
        <v>753</v>
      </c>
    </row>
    <row r="349" spans="1:65" s="2" customFormat="1" ht="16.5" customHeight="1">
      <c r="A349" s="32"/>
      <c r="B349" s="140"/>
      <c r="C349" s="141" t="s">
        <v>754</v>
      </c>
      <c r="D349" s="141" t="s">
        <v>130</v>
      </c>
      <c r="E349" s="142" t="s">
        <v>755</v>
      </c>
      <c r="F349" s="143" t="s">
        <v>756</v>
      </c>
      <c r="G349" s="144" t="s">
        <v>133</v>
      </c>
      <c r="H349" s="145">
        <v>4</v>
      </c>
      <c r="I349" s="146"/>
      <c r="J349" s="147">
        <f t="shared" si="50"/>
        <v>0</v>
      </c>
      <c r="K349" s="148"/>
      <c r="L349" s="33"/>
      <c r="M349" s="149" t="s">
        <v>1</v>
      </c>
      <c r="N349" s="150" t="s">
        <v>38</v>
      </c>
      <c r="O349" s="58"/>
      <c r="P349" s="151">
        <f t="shared" si="51"/>
        <v>0</v>
      </c>
      <c r="Q349" s="151">
        <v>0</v>
      </c>
      <c r="R349" s="151">
        <f t="shared" si="52"/>
        <v>0</v>
      </c>
      <c r="S349" s="151">
        <v>0</v>
      </c>
      <c r="T349" s="152">
        <f t="shared" si="53"/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53" t="s">
        <v>207</v>
      </c>
      <c r="AT349" s="153" t="s">
        <v>130</v>
      </c>
      <c r="AU349" s="153" t="s">
        <v>135</v>
      </c>
      <c r="AY349" s="17" t="s">
        <v>127</v>
      </c>
      <c r="BE349" s="154">
        <f t="shared" si="54"/>
        <v>0</v>
      </c>
      <c r="BF349" s="154">
        <f t="shared" si="55"/>
        <v>0</v>
      </c>
      <c r="BG349" s="154">
        <f t="shared" si="56"/>
        <v>0</v>
      </c>
      <c r="BH349" s="154">
        <f t="shared" si="57"/>
        <v>0</v>
      </c>
      <c r="BI349" s="154">
        <f t="shared" si="58"/>
        <v>0</v>
      </c>
      <c r="BJ349" s="17" t="s">
        <v>135</v>
      </c>
      <c r="BK349" s="154">
        <f t="shared" si="59"/>
        <v>0</v>
      </c>
      <c r="BL349" s="17" t="s">
        <v>207</v>
      </c>
      <c r="BM349" s="153" t="s">
        <v>757</v>
      </c>
    </row>
    <row r="350" spans="1:65" s="2" customFormat="1" ht="16.5" customHeight="1">
      <c r="A350" s="32"/>
      <c r="B350" s="140"/>
      <c r="C350" s="179" t="s">
        <v>758</v>
      </c>
      <c r="D350" s="179" t="s">
        <v>230</v>
      </c>
      <c r="E350" s="180" t="s">
        <v>759</v>
      </c>
      <c r="F350" s="181" t="s">
        <v>760</v>
      </c>
      <c r="G350" s="182" t="s">
        <v>133</v>
      </c>
      <c r="H350" s="183">
        <v>2</v>
      </c>
      <c r="I350" s="184"/>
      <c r="J350" s="185">
        <f t="shared" si="50"/>
        <v>0</v>
      </c>
      <c r="K350" s="186"/>
      <c r="L350" s="187"/>
      <c r="M350" s="188" t="s">
        <v>1</v>
      </c>
      <c r="N350" s="189" t="s">
        <v>38</v>
      </c>
      <c r="O350" s="58"/>
      <c r="P350" s="151">
        <f t="shared" si="51"/>
        <v>0</v>
      </c>
      <c r="Q350" s="151">
        <v>5.0000000000000001E-4</v>
      </c>
      <c r="R350" s="151">
        <f t="shared" si="52"/>
        <v>1E-3</v>
      </c>
      <c r="S350" s="151">
        <v>0</v>
      </c>
      <c r="T350" s="152">
        <f t="shared" si="53"/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3" t="s">
        <v>283</v>
      </c>
      <c r="AT350" s="153" t="s">
        <v>230</v>
      </c>
      <c r="AU350" s="153" t="s">
        <v>135</v>
      </c>
      <c r="AY350" s="17" t="s">
        <v>127</v>
      </c>
      <c r="BE350" s="154">
        <f t="shared" si="54"/>
        <v>0</v>
      </c>
      <c r="BF350" s="154">
        <f t="shared" si="55"/>
        <v>0</v>
      </c>
      <c r="BG350" s="154">
        <f t="shared" si="56"/>
        <v>0</v>
      </c>
      <c r="BH350" s="154">
        <f t="shared" si="57"/>
        <v>0</v>
      </c>
      <c r="BI350" s="154">
        <f t="shared" si="58"/>
        <v>0</v>
      </c>
      <c r="BJ350" s="17" t="s">
        <v>135</v>
      </c>
      <c r="BK350" s="154">
        <f t="shared" si="59"/>
        <v>0</v>
      </c>
      <c r="BL350" s="17" t="s">
        <v>207</v>
      </c>
      <c r="BM350" s="153" t="s">
        <v>761</v>
      </c>
    </row>
    <row r="351" spans="1:65" s="2" customFormat="1" ht="21.75" customHeight="1">
      <c r="A351" s="32"/>
      <c r="B351" s="140"/>
      <c r="C351" s="179" t="s">
        <v>762</v>
      </c>
      <c r="D351" s="179" t="s">
        <v>230</v>
      </c>
      <c r="E351" s="180" t="s">
        <v>763</v>
      </c>
      <c r="F351" s="181" t="s">
        <v>764</v>
      </c>
      <c r="G351" s="182" t="s">
        <v>133</v>
      </c>
      <c r="H351" s="183">
        <v>1</v>
      </c>
      <c r="I351" s="184"/>
      <c r="J351" s="185">
        <f t="shared" si="50"/>
        <v>0</v>
      </c>
      <c r="K351" s="186"/>
      <c r="L351" s="187"/>
      <c r="M351" s="188" t="s">
        <v>1</v>
      </c>
      <c r="N351" s="189" t="s">
        <v>38</v>
      </c>
      <c r="O351" s="58"/>
      <c r="P351" s="151">
        <f t="shared" si="51"/>
        <v>0</v>
      </c>
      <c r="Q351" s="151">
        <v>5.0000000000000001E-4</v>
      </c>
      <c r="R351" s="151">
        <f t="shared" si="52"/>
        <v>5.0000000000000001E-4</v>
      </c>
      <c r="S351" s="151">
        <v>0</v>
      </c>
      <c r="T351" s="152">
        <f t="shared" si="53"/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3" t="s">
        <v>283</v>
      </c>
      <c r="AT351" s="153" t="s">
        <v>230</v>
      </c>
      <c r="AU351" s="153" t="s">
        <v>135</v>
      </c>
      <c r="AY351" s="17" t="s">
        <v>127</v>
      </c>
      <c r="BE351" s="154">
        <f t="shared" si="54"/>
        <v>0</v>
      </c>
      <c r="BF351" s="154">
        <f t="shared" si="55"/>
        <v>0</v>
      </c>
      <c r="BG351" s="154">
        <f t="shared" si="56"/>
        <v>0</v>
      </c>
      <c r="BH351" s="154">
        <f t="shared" si="57"/>
        <v>0</v>
      </c>
      <c r="BI351" s="154">
        <f t="shared" si="58"/>
        <v>0</v>
      </c>
      <c r="BJ351" s="17" t="s">
        <v>135</v>
      </c>
      <c r="BK351" s="154">
        <f t="shared" si="59"/>
        <v>0</v>
      </c>
      <c r="BL351" s="17" t="s">
        <v>207</v>
      </c>
      <c r="BM351" s="153" t="s">
        <v>765</v>
      </c>
    </row>
    <row r="352" spans="1:65" s="2" customFormat="1" ht="16.5" customHeight="1">
      <c r="A352" s="32"/>
      <c r="B352" s="140"/>
      <c r="C352" s="179" t="s">
        <v>766</v>
      </c>
      <c r="D352" s="179" t="s">
        <v>230</v>
      </c>
      <c r="E352" s="180" t="s">
        <v>767</v>
      </c>
      <c r="F352" s="181" t="s">
        <v>768</v>
      </c>
      <c r="G352" s="182" t="s">
        <v>133</v>
      </c>
      <c r="H352" s="183">
        <v>1</v>
      </c>
      <c r="I352" s="184"/>
      <c r="J352" s="185">
        <f t="shared" si="50"/>
        <v>0</v>
      </c>
      <c r="K352" s="186"/>
      <c r="L352" s="187"/>
      <c r="M352" s="188" t="s">
        <v>1</v>
      </c>
      <c r="N352" s="189" t="s">
        <v>38</v>
      </c>
      <c r="O352" s="58"/>
      <c r="P352" s="151">
        <f t="shared" si="51"/>
        <v>0</v>
      </c>
      <c r="Q352" s="151">
        <v>8.0000000000000004E-4</v>
      </c>
      <c r="R352" s="151">
        <f t="shared" si="52"/>
        <v>8.0000000000000004E-4</v>
      </c>
      <c r="S352" s="151">
        <v>0</v>
      </c>
      <c r="T352" s="152">
        <f t="shared" si="53"/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53" t="s">
        <v>283</v>
      </c>
      <c r="AT352" s="153" t="s">
        <v>230</v>
      </c>
      <c r="AU352" s="153" t="s">
        <v>135</v>
      </c>
      <c r="AY352" s="17" t="s">
        <v>127</v>
      </c>
      <c r="BE352" s="154">
        <f t="shared" si="54"/>
        <v>0</v>
      </c>
      <c r="BF352" s="154">
        <f t="shared" si="55"/>
        <v>0</v>
      </c>
      <c r="BG352" s="154">
        <f t="shared" si="56"/>
        <v>0</v>
      </c>
      <c r="BH352" s="154">
        <f t="shared" si="57"/>
        <v>0</v>
      </c>
      <c r="BI352" s="154">
        <f t="shared" si="58"/>
        <v>0</v>
      </c>
      <c r="BJ352" s="17" t="s">
        <v>135</v>
      </c>
      <c r="BK352" s="154">
        <f t="shared" si="59"/>
        <v>0</v>
      </c>
      <c r="BL352" s="17" t="s">
        <v>207</v>
      </c>
      <c r="BM352" s="153" t="s">
        <v>769</v>
      </c>
    </row>
    <row r="353" spans="1:65" s="2" customFormat="1" ht="16.5" customHeight="1">
      <c r="A353" s="32"/>
      <c r="B353" s="140"/>
      <c r="C353" s="179" t="s">
        <v>770</v>
      </c>
      <c r="D353" s="179" t="s">
        <v>230</v>
      </c>
      <c r="E353" s="180" t="s">
        <v>771</v>
      </c>
      <c r="F353" s="181" t="s">
        <v>772</v>
      </c>
      <c r="G353" s="182" t="s">
        <v>133</v>
      </c>
      <c r="H353" s="183">
        <v>4</v>
      </c>
      <c r="I353" s="184"/>
      <c r="J353" s="185">
        <f t="shared" si="50"/>
        <v>0</v>
      </c>
      <c r="K353" s="186"/>
      <c r="L353" s="187"/>
      <c r="M353" s="188" t="s">
        <v>1</v>
      </c>
      <c r="N353" s="189" t="s">
        <v>38</v>
      </c>
      <c r="O353" s="58"/>
      <c r="P353" s="151">
        <f t="shared" si="51"/>
        <v>0</v>
      </c>
      <c r="Q353" s="151">
        <v>2.0000000000000001E-4</v>
      </c>
      <c r="R353" s="151">
        <f t="shared" si="52"/>
        <v>8.0000000000000004E-4</v>
      </c>
      <c r="S353" s="151">
        <v>0</v>
      </c>
      <c r="T353" s="152">
        <f t="shared" si="5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3" t="s">
        <v>283</v>
      </c>
      <c r="AT353" s="153" t="s">
        <v>230</v>
      </c>
      <c r="AU353" s="153" t="s">
        <v>135</v>
      </c>
      <c r="AY353" s="17" t="s">
        <v>127</v>
      </c>
      <c r="BE353" s="154">
        <f t="shared" si="54"/>
        <v>0</v>
      </c>
      <c r="BF353" s="154">
        <f t="shared" si="55"/>
        <v>0</v>
      </c>
      <c r="BG353" s="154">
        <f t="shared" si="56"/>
        <v>0</v>
      </c>
      <c r="BH353" s="154">
        <f t="shared" si="57"/>
        <v>0</v>
      </c>
      <c r="BI353" s="154">
        <f t="shared" si="58"/>
        <v>0</v>
      </c>
      <c r="BJ353" s="17" t="s">
        <v>135</v>
      </c>
      <c r="BK353" s="154">
        <f t="shared" si="59"/>
        <v>0</v>
      </c>
      <c r="BL353" s="17" t="s">
        <v>207</v>
      </c>
      <c r="BM353" s="153" t="s">
        <v>773</v>
      </c>
    </row>
    <row r="354" spans="1:65" s="2" customFormat="1" ht="21.75" customHeight="1">
      <c r="A354" s="32"/>
      <c r="B354" s="140"/>
      <c r="C354" s="141" t="s">
        <v>774</v>
      </c>
      <c r="D354" s="141" t="s">
        <v>130</v>
      </c>
      <c r="E354" s="142" t="s">
        <v>775</v>
      </c>
      <c r="F354" s="143" t="s">
        <v>776</v>
      </c>
      <c r="G354" s="144" t="s">
        <v>133</v>
      </c>
      <c r="H354" s="145">
        <v>1</v>
      </c>
      <c r="I354" s="146"/>
      <c r="J354" s="147">
        <f t="shared" si="50"/>
        <v>0</v>
      </c>
      <c r="K354" s="148"/>
      <c r="L354" s="33"/>
      <c r="M354" s="149" t="s">
        <v>1</v>
      </c>
      <c r="N354" s="150" t="s">
        <v>38</v>
      </c>
      <c r="O354" s="58"/>
      <c r="P354" s="151">
        <f t="shared" si="51"/>
        <v>0</v>
      </c>
      <c r="Q354" s="151">
        <v>0</v>
      </c>
      <c r="R354" s="151">
        <f t="shared" si="52"/>
        <v>0</v>
      </c>
      <c r="S354" s="151">
        <v>0</v>
      </c>
      <c r="T354" s="152">
        <f t="shared" si="5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3" t="s">
        <v>207</v>
      </c>
      <c r="AT354" s="153" t="s">
        <v>130</v>
      </c>
      <c r="AU354" s="153" t="s">
        <v>135</v>
      </c>
      <c r="AY354" s="17" t="s">
        <v>127</v>
      </c>
      <c r="BE354" s="154">
        <f t="shared" si="54"/>
        <v>0</v>
      </c>
      <c r="BF354" s="154">
        <f t="shared" si="55"/>
        <v>0</v>
      </c>
      <c r="BG354" s="154">
        <f t="shared" si="56"/>
        <v>0</v>
      </c>
      <c r="BH354" s="154">
        <f t="shared" si="57"/>
        <v>0</v>
      </c>
      <c r="BI354" s="154">
        <f t="shared" si="58"/>
        <v>0</v>
      </c>
      <c r="BJ354" s="17" t="s">
        <v>135</v>
      </c>
      <c r="BK354" s="154">
        <f t="shared" si="59"/>
        <v>0</v>
      </c>
      <c r="BL354" s="17" t="s">
        <v>207</v>
      </c>
      <c r="BM354" s="153" t="s">
        <v>777</v>
      </c>
    </row>
    <row r="355" spans="1:65" s="12" customFormat="1" ht="22.9" customHeight="1">
      <c r="B355" s="127"/>
      <c r="D355" s="128" t="s">
        <v>71</v>
      </c>
      <c r="E355" s="138" t="s">
        <v>778</v>
      </c>
      <c r="F355" s="138" t="s">
        <v>779</v>
      </c>
      <c r="I355" s="130"/>
      <c r="J355" s="139">
        <f>BK355</f>
        <v>0</v>
      </c>
      <c r="L355" s="127"/>
      <c r="M355" s="132"/>
      <c r="N355" s="133"/>
      <c r="O355" s="133"/>
      <c r="P355" s="134">
        <f>SUM(P356:P360)</f>
        <v>0</v>
      </c>
      <c r="Q355" s="133"/>
      <c r="R355" s="134">
        <f>SUM(R356:R360)</f>
        <v>1.14E-3</v>
      </c>
      <c r="S355" s="133"/>
      <c r="T355" s="135">
        <f>SUM(T356:T360)</f>
        <v>0</v>
      </c>
      <c r="AR355" s="128" t="s">
        <v>135</v>
      </c>
      <c r="AT355" s="136" t="s">
        <v>71</v>
      </c>
      <c r="AU355" s="136" t="s">
        <v>80</v>
      </c>
      <c r="AY355" s="128" t="s">
        <v>127</v>
      </c>
      <c r="BK355" s="137">
        <f>SUM(BK356:BK360)</f>
        <v>0</v>
      </c>
    </row>
    <row r="356" spans="1:65" s="2" customFormat="1" ht="21.75" customHeight="1">
      <c r="A356" s="32"/>
      <c r="B356" s="140"/>
      <c r="C356" s="179" t="s">
        <v>780</v>
      </c>
      <c r="D356" s="179" t="s">
        <v>230</v>
      </c>
      <c r="E356" s="180" t="s">
        <v>781</v>
      </c>
      <c r="F356" s="181" t="s">
        <v>782</v>
      </c>
      <c r="G356" s="182" t="s">
        <v>133</v>
      </c>
      <c r="H356" s="183">
        <v>1</v>
      </c>
      <c r="I356" s="184"/>
      <c r="J356" s="185">
        <f>ROUND(I356*H356,2)</f>
        <v>0</v>
      </c>
      <c r="K356" s="186"/>
      <c r="L356" s="187"/>
      <c r="M356" s="188" t="s">
        <v>1</v>
      </c>
      <c r="N356" s="189" t="s">
        <v>38</v>
      </c>
      <c r="O356" s="58"/>
      <c r="P356" s="151">
        <f>O356*H356</f>
        <v>0</v>
      </c>
      <c r="Q356" s="151">
        <v>0</v>
      </c>
      <c r="R356" s="151">
        <f>Q356*H356</f>
        <v>0</v>
      </c>
      <c r="S356" s="151">
        <v>0</v>
      </c>
      <c r="T356" s="152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53" t="s">
        <v>283</v>
      </c>
      <c r="AT356" s="153" t="s">
        <v>230</v>
      </c>
      <c r="AU356" s="153" t="s">
        <v>135</v>
      </c>
      <c r="AY356" s="17" t="s">
        <v>127</v>
      </c>
      <c r="BE356" s="154">
        <f>IF(N356="základní",J356,0)</f>
        <v>0</v>
      </c>
      <c r="BF356" s="154">
        <f>IF(N356="snížená",J356,0)</f>
        <v>0</v>
      </c>
      <c r="BG356" s="154">
        <f>IF(N356="zákl. přenesená",J356,0)</f>
        <v>0</v>
      </c>
      <c r="BH356" s="154">
        <f>IF(N356="sníž. přenesená",J356,0)</f>
        <v>0</v>
      </c>
      <c r="BI356" s="154">
        <f>IF(N356="nulová",J356,0)</f>
        <v>0</v>
      </c>
      <c r="BJ356" s="17" t="s">
        <v>135</v>
      </c>
      <c r="BK356" s="154">
        <f>ROUND(I356*H356,2)</f>
        <v>0</v>
      </c>
      <c r="BL356" s="17" t="s">
        <v>207</v>
      </c>
      <c r="BM356" s="153" t="s">
        <v>783</v>
      </c>
    </row>
    <row r="357" spans="1:65" s="2" customFormat="1" ht="16.5" customHeight="1">
      <c r="A357" s="32"/>
      <c r="B357" s="140"/>
      <c r="C357" s="141" t="s">
        <v>784</v>
      </c>
      <c r="D357" s="141" t="s">
        <v>130</v>
      </c>
      <c r="E357" s="142" t="s">
        <v>785</v>
      </c>
      <c r="F357" s="143" t="s">
        <v>786</v>
      </c>
      <c r="G357" s="144" t="s">
        <v>133</v>
      </c>
      <c r="H357" s="145">
        <v>2</v>
      </c>
      <c r="I357" s="146"/>
      <c r="J357" s="147">
        <f>ROUND(I357*H357,2)</f>
        <v>0</v>
      </c>
      <c r="K357" s="148"/>
      <c r="L357" s="33"/>
      <c r="M357" s="149" t="s">
        <v>1</v>
      </c>
      <c r="N357" s="150" t="s">
        <v>38</v>
      </c>
      <c r="O357" s="58"/>
      <c r="P357" s="151">
        <f>O357*H357</f>
        <v>0</v>
      </c>
      <c r="Q357" s="151">
        <v>0</v>
      </c>
      <c r="R357" s="151">
        <f>Q357*H357</f>
        <v>0</v>
      </c>
      <c r="S357" s="151">
        <v>0</v>
      </c>
      <c r="T357" s="152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53" t="s">
        <v>207</v>
      </c>
      <c r="AT357" s="153" t="s">
        <v>130</v>
      </c>
      <c r="AU357" s="153" t="s">
        <v>135</v>
      </c>
      <c r="AY357" s="17" t="s">
        <v>127</v>
      </c>
      <c r="BE357" s="154">
        <f>IF(N357="základní",J357,0)</f>
        <v>0</v>
      </c>
      <c r="BF357" s="154">
        <f>IF(N357="snížená",J357,0)</f>
        <v>0</v>
      </c>
      <c r="BG357" s="154">
        <f>IF(N357="zákl. přenesená",J357,0)</f>
        <v>0</v>
      </c>
      <c r="BH357" s="154">
        <f>IF(N357="sníž. přenesená",J357,0)</f>
        <v>0</v>
      </c>
      <c r="BI357" s="154">
        <f>IF(N357="nulová",J357,0)</f>
        <v>0</v>
      </c>
      <c r="BJ357" s="17" t="s">
        <v>135</v>
      </c>
      <c r="BK357" s="154">
        <f>ROUND(I357*H357,2)</f>
        <v>0</v>
      </c>
      <c r="BL357" s="17" t="s">
        <v>207</v>
      </c>
      <c r="BM357" s="153" t="s">
        <v>787</v>
      </c>
    </row>
    <row r="358" spans="1:65" s="2" customFormat="1" ht="21.75" customHeight="1">
      <c r="A358" s="32"/>
      <c r="B358" s="140"/>
      <c r="C358" s="179" t="s">
        <v>788</v>
      </c>
      <c r="D358" s="179" t="s">
        <v>230</v>
      </c>
      <c r="E358" s="180" t="s">
        <v>789</v>
      </c>
      <c r="F358" s="181" t="s">
        <v>790</v>
      </c>
      <c r="G358" s="182" t="s">
        <v>133</v>
      </c>
      <c r="H358" s="183">
        <v>2</v>
      </c>
      <c r="I358" s="184"/>
      <c r="J358" s="185">
        <f>ROUND(I358*H358,2)</f>
        <v>0</v>
      </c>
      <c r="K358" s="186"/>
      <c r="L358" s="187"/>
      <c r="M358" s="188" t="s">
        <v>1</v>
      </c>
      <c r="N358" s="189" t="s">
        <v>38</v>
      </c>
      <c r="O358" s="58"/>
      <c r="P358" s="151">
        <f>O358*H358</f>
        <v>0</v>
      </c>
      <c r="Q358" s="151">
        <v>5.6999999999999998E-4</v>
      </c>
      <c r="R358" s="151">
        <f>Q358*H358</f>
        <v>1.14E-3</v>
      </c>
      <c r="S358" s="151">
        <v>0</v>
      </c>
      <c r="T358" s="152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3" t="s">
        <v>283</v>
      </c>
      <c r="AT358" s="153" t="s">
        <v>230</v>
      </c>
      <c r="AU358" s="153" t="s">
        <v>135</v>
      </c>
      <c r="AY358" s="17" t="s">
        <v>127</v>
      </c>
      <c r="BE358" s="154">
        <f>IF(N358="základní",J358,0)</f>
        <v>0</v>
      </c>
      <c r="BF358" s="154">
        <f>IF(N358="snížená",J358,0)</f>
        <v>0</v>
      </c>
      <c r="BG358" s="154">
        <f>IF(N358="zákl. přenesená",J358,0)</f>
        <v>0</v>
      </c>
      <c r="BH358" s="154">
        <f>IF(N358="sníž. přenesená",J358,0)</f>
        <v>0</v>
      </c>
      <c r="BI358" s="154">
        <f>IF(N358="nulová",J358,0)</f>
        <v>0</v>
      </c>
      <c r="BJ358" s="17" t="s">
        <v>135</v>
      </c>
      <c r="BK358" s="154">
        <f>ROUND(I358*H358,2)</f>
        <v>0</v>
      </c>
      <c r="BL358" s="17" t="s">
        <v>207</v>
      </c>
      <c r="BM358" s="153" t="s">
        <v>791</v>
      </c>
    </row>
    <row r="359" spans="1:65" s="2" customFormat="1" ht="21.75" customHeight="1">
      <c r="A359" s="32"/>
      <c r="B359" s="140"/>
      <c r="C359" s="141" t="s">
        <v>792</v>
      </c>
      <c r="D359" s="141" t="s">
        <v>130</v>
      </c>
      <c r="E359" s="142" t="s">
        <v>793</v>
      </c>
      <c r="F359" s="143" t="s">
        <v>794</v>
      </c>
      <c r="G359" s="144" t="s">
        <v>133</v>
      </c>
      <c r="H359" s="145">
        <v>1</v>
      </c>
      <c r="I359" s="146"/>
      <c r="J359" s="147">
        <f>ROUND(I359*H359,2)</f>
        <v>0</v>
      </c>
      <c r="K359" s="148"/>
      <c r="L359" s="33"/>
      <c r="M359" s="149" t="s">
        <v>1</v>
      </c>
      <c r="N359" s="150" t="s">
        <v>38</v>
      </c>
      <c r="O359" s="58"/>
      <c r="P359" s="151">
        <f>O359*H359</f>
        <v>0</v>
      </c>
      <c r="Q359" s="151">
        <v>0</v>
      </c>
      <c r="R359" s="151">
        <f>Q359*H359</f>
        <v>0</v>
      </c>
      <c r="S359" s="151">
        <v>0</v>
      </c>
      <c r="T359" s="152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3" t="s">
        <v>207</v>
      </c>
      <c r="AT359" s="153" t="s">
        <v>130</v>
      </c>
      <c r="AU359" s="153" t="s">
        <v>135</v>
      </c>
      <c r="AY359" s="17" t="s">
        <v>127</v>
      </c>
      <c r="BE359" s="154">
        <f>IF(N359="základní",J359,0)</f>
        <v>0</v>
      </c>
      <c r="BF359" s="154">
        <f>IF(N359="snížená",J359,0)</f>
        <v>0</v>
      </c>
      <c r="BG359" s="154">
        <f>IF(N359="zákl. přenesená",J359,0)</f>
        <v>0</v>
      </c>
      <c r="BH359" s="154">
        <f>IF(N359="sníž. přenesená",J359,0)</f>
        <v>0</v>
      </c>
      <c r="BI359" s="154">
        <f>IF(N359="nulová",J359,0)</f>
        <v>0</v>
      </c>
      <c r="BJ359" s="17" t="s">
        <v>135</v>
      </c>
      <c r="BK359" s="154">
        <f>ROUND(I359*H359,2)</f>
        <v>0</v>
      </c>
      <c r="BL359" s="17" t="s">
        <v>207</v>
      </c>
      <c r="BM359" s="153" t="s">
        <v>431</v>
      </c>
    </row>
    <row r="360" spans="1:65" s="2" customFormat="1" ht="16.5" customHeight="1">
      <c r="A360" s="32"/>
      <c r="B360" s="140"/>
      <c r="C360" s="179" t="s">
        <v>795</v>
      </c>
      <c r="D360" s="179" t="s">
        <v>230</v>
      </c>
      <c r="E360" s="180" t="s">
        <v>796</v>
      </c>
      <c r="F360" s="181" t="s">
        <v>797</v>
      </c>
      <c r="G360" s="182" t="s">
        <v>133</v>
      </c>
      <c r="H360" s="183">
        <v>1</v>
      </c>
      <c r="I360" s="184"/>
      <c r="J360" s="185">
        <f>ROUND(I360*H360,2)</f>
        <v>0</v>
      </c>
      <c r="K360" s="186"/>
      <c r="L360" s="187"/>
      <c r="M360" s="188" t="s">
        <v>1</v>
      </c>
      <c r="N360" s="189" t="s">
        <v>38</v>
      </c>
      <c r="O360" s="58"/>
      <c r="P360" s="151">
        <f>O360*H360</f>
        <v>0</v>
      </c>
      <c r="Q360" s="151">
        <v>0</v>
      </c>
      <c r="R360" s="151">
        <f>Q360*H360</f>
        <v>0</v>
      </c>
      <c r="S360" s="151">
        <v>0</v>
      </c>
      <c r="T360" s="152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53" t="s">
        <v>283</v>
      </c>
      <c r="AT360" s="153" t="s">
        <v>230</v>
      </c>
      <c r="AU360" s="153" t="s">
        <v>135</v>
      </c>
      <c r="AY360" s="17" t="s">
        <v>127</v>
      </c>
      <c r="BE360" s="154">
        <f>IF(N360="základní",J360,0)</f>
        <v>0</v>
      </c>
      <c r="BF360" s="154">
        <f>IF(N360="snížená",J360,0)</f>
        <v>0</v>
      </c>
      <c r="BG360" s="154">
        <f>IF(N360="zákl. přenesená",J360,0)</f>
        <v>0</v>
      </c>
      <c r="BH360" s="154">
        <f>IF(N360="sníž. přenesená",J360,0)</f>
        <v>0</v>
      </c>
      <c r="BI360" s="154">
        <f>IF(N360="nulová",J360,0)</f>
        <v>0</v>
      </c>
      <c r="BJ360" s="17" t="s">
        <v>135</v>
      </c>
      <c r="BK360" s="154">
        <f>ROUND(I360*H360,2)</f>
        <v>0</v>
      </c>
      <c r="BL360" s="17" t="s">
        <v>207</v>
      </c>
      <c r="BM360" s="153" t="s">
        <v>533</v>
      </c>
    </row>
    <row r="361" spans="1:65" s="12" customFormat="1" ht="22.9" customHeight="1">
      <c r="B361" s="127"/>
      <c r="D361" s="128" t="s">
        <v>71</v>
      </c>
      <c r="E361" s="138" t="s">
        <v>798</v>
      </c>
      <c r="F361" s="138" t="s">
        <v>799</v>
      </c>
      <c r="I361" s="130"/>
      <c r="J361" s="139">
        <f>BK361</f>
        <v>0</v>
      </c>
      <c r="L361" s="127"/>
      <c r="M361" s="132"/>
      <c r="N361" s="133"/>
      <c r="O361" s="133"/>
      <c r="P361" s="134">
        <f>SUM(P362:P368)</f>
        <v>0</v>
      </c>
      <c r="Q361" s="133"/>
      <c r="R361" s="134">
        <f>SUM(R362:R368)</f>
        <v>6.5989000000000006E-2</v>
      </c>
      <c r="S361" s="133"/>
      <c r="T361" s="135">
        <f>SUM(T362:T368)</f>
        <v>0</v>
      </c>
      <c r="AR361" s="128" t="s">
        <v>135</v>
      </c>
      <c r="AT361" s="136" t="s">
        <v>71</v>
      </c>
      <c r="AU361" s="136" t="s">
        <v>80</v>
      </c>
      <c r="AY361" s="128" t="s">
        <v>127</v>
      </c>
      <c r="BK361" s="137">
        <f>SUM(BK362:BK368)</f>
        <v>0</v>
      </c>
    </row>
    <row r="362" spans="1:65" s="2" customFormat="1" ht="33" customHeight="1">
      <c r="A362" s="32"/>
      <c r="B362" s="140"/>
      <c r="C362" s="141" t="s">
        <v>800</v>
      </c>
      <c r="D362" s="141" t="s">
        <v>130</v>
      </c>
      <c r="E362" s="142" t="s">
        <v>801</v>
      </c>
      <c r="F362" s="143" t="s">
        <v>802</v>
      </c>
      <c r="G362" s="144" t="s">
        <v>139</v>
      </c>
      <c r="H362" s="145">
        <v>3.9</v>
      </c>
      <c r="I362" s="146"/>
      <c r="J362" s="147">
        <f>ROUND(I362*H362,2)</f>
        <v>0</v>
      </c>
      <c r="K362" s="148"/>
      <c r="L362" s="33"/>
      <c r="M362" s="149" t="s">
        <v>1</v>
      </c>
      <c r="N362" s="150" t="s">
        <v>38</v>
      </c>
      <c r="O362" s="58"/>
      <c r="P362" s="151">
        <f>O362*H362</f>
        <v>0</v>
      </c>
      <c r="Q362" s="151">
        <v>1.481E-2</v>
      </c>
      <c r="R362" s="151">
        <f>Q362*H362</f>
        <v>5.7758999999999998E-2</v>
      </c>
      <c r="S362" s="151">
        <v>0</v>
      </c>
      <c r="T362" s="152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3" t="s">
        <v>207</v>
      </c>
      <c r="AT362" s="153" t="s">
        <v>130</v>
      </c>
      <c r="AU362" s="153" t="s">
        <v>135</v>
      </c>
      <c r="AY362" s="17" t="s">
        <v>127</v>
      </c>
      <c r="BE362" s="154">
        <f>IF(N362="základní",J362,0)</f>
        <v>0</v>
      </c>
      <c r="BF362" s="154">
        <f>IF(N362="snížená",J362,0)</f>
        <v>0</v>
      </c>
      <c r="BG362" s="154">
        <f>IF(N362="zákl. přenesená",J362,0)</f>
        <v>0</v>
      </c>
      <c r="BH362" s="154">
        <f>IF(N362="sníž. přenesená",J362,0)</f>
        <v>0</v>
      </c>
      <c r="BI362" s="154">
        <f>IF(N362="nulová",J362,0)</f>
        <v>0</v>
      </c>
      <c r="BJ362" s="17" t="s">
        <v>135</v>
      </c>
      <c r="BK362" s="154">
        <f>ROUND(I362*H362,2)</f>
        <v>0</v>
      </c>
      <c r="BL362" s="17" t="s">
        <v>207</v>
      </c>
      <c r="BM362" s="153" t="s">
        <v>803</v>
      </c>
    </row>
    <row r="363" spans="1:65" s="14" customFormat="1">
      <c r="B363" s="163"/>
      <c r="D363" s="156" t="s">
        <v>141</v>
      </c>
      <c r="E363" s="164" t="s">
        <v>1</v>
      </c>
      <c r="F363" s="165" t="s">
        <v>804</v>
      </c>
      <c r="H363" s="166">
        <v>3.9</v>
      </c>
      <c r="I363" s="167"/>
      <c r="L363" s="163"/>
      <c r="M363" s="168"/>
      <c r="N363" s="169"/>
      <c r="O363" s="169"/>
      <c r="P363" s="169"/>
      <c r="Q363" s="169"/>
      <c r="R363" s="169"/>
      <c r="S363" s="169"/>
      <c r="T363" s="170"/>
      <c r="AT363" s="164" t="s">
        <v>141</v>
      </c>
      <c r="AU363" s="164" t="s">
        <v>135</v>
      </c>
      <c r="AV363" s="14" t="s">
        <v>135</v>
      </c>
      <c r="AW363" s="14" t="s">
        <v>29</v>
      </c>
      <c r="AX363" s="14" t="s">
        <v>80</v>
      </c>
      <c r="AY363" s="164" t="s">
        <v>127</v>
      </c>
    </row>
    <row r="364" spans="1:65" s="2" customFormat="1" ht="21.75" customHeight="1">
      <c r="A364" s="32"/>
      <c r="B364" s="140"/>
      <c r="C364" s="141" t="s">
        <v>805</v>
      </c>
      <c r="D364" s="141" t="s">
        <v>130</v>
      </c>
      <c r="E364" s="142" t="s">
        <v>806</v>
      </c>
      <c r="F364" s="143" t="s">
        <v>807</v>
      </c>
      <c r="G364" s="144" t="s">
        <v>139</v>
      </c>
      <c r="H364" s="145">
        <v>3.9</v>
      </c>
      <c r="I364" s="146"/>
      <c r="J364" s="147">
        <f>ROUND(I364*H364,2)</f>
        <v>0</v>
      </c>
      <c r="K364" s="148"/>
      <c r="L364" s="33"/>
      <c r="M364" s="149" t="s">
        <v>1</v>
      </c>
      <c r="N364" s="150" t="s">
        <v>38</v>
      </c>
      <c r="O364" s="58"/>
      <c r="P364" s="151">
        <f>O364*H364</f>
        <v>0</v>
      </c>
      <c r="Q364" s="151">
        <v>0</v>
      </c>
      <c r="R364" s="151">
        <f>Q364*H364</f>
        <v>0</v>
      </c>
      <c r="S364" s="151">
        <v>0</v>
      </c>
      <c r="T364" s="152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3" t="s">
        <v>207</v>
      </c>
      <c r="AT364" s="153" t="s">
        <v>130</v>
      </c>
      <c r="AU364" s="153" t="s">
        <v>135</v>
      </c>
      <c r="AY364" s="17" t="s">
        <v>127</v>
      </c>
      <c r="BE364" s="154">
        <f>IF(N364="základní",J364,0)</f>
        <v>0</v>
      </c>
      <c r="BF364" s="154">
        <f>IF(N364="snížená",J364,0)</f>
        <v>0</v>
      </c>
      <c r="BG364" s="154">
        <f>IF(N364="zákl. přenesená",J364,0)</f>
        <v>0</v>
      </c>
      <c r="BH364" s="154">
        <f>IF(N364="sníž. přenesená",J364,0)</f>
        <v>0</v>
      </c>
      <c r="BI364" s="154">
        <f>IF(N364="nulová",J364,0)</f>
        <v>0</v>
      </c>
      <c r="BJ364" s="17" t="s">
        <v>135</v>
      </c>
      <c r="BK364" s="154">
        <f>ROUND(I364*H364,2)</f>
        <v>0</v>
      </c>
      <c r="BL364" s="17" t="s">
        <v>207</v>
      </c>
      <c r="BM364" s="153" t="s">
        <v>808</v>
      </c>
    </row>
    <row r="365" spans="1:65" s="2" customFormat="1" ht="16.5" customHeight="1">
      <c r="A365" s="32"/>
      <c r="B365" s="140"/>
      <c r="C365" s="141" t="s">
        <v>809</v>
      </c>
      <c r="D365" s="141" t="s">
        <v>130</v>
      </c>
      <c r="E365" s="142" t="s">
        <v>810</v>
      </c>
      <c r="F365" s="143" t="s">
        <v>811</v>
      </c>
      <c r="G365" s="144" t="s">
        <v>133</v>
      </c>
      <c r="H365" s="145">
        <v>1</v>
      </c>
      <c r="I365" s="146"/>
      <c r="J365" s="147">
        <f>ROUND(I365*H365,2)</f>
        <v>0</v>
      </c>
      <c r="K365" s="148"/>
      <c r="L365" s="33"/>
      <c r="M365" s="149" t="s">
        <v>1</v>
      </c>
      <c r="N365" s="150" t="s">
        <v>38</v>
      </c>
      <c r="O365" s="58"/>
      <c r="P365" s="151">
        <f>O365*H365</f>
        <v>0</v>
      </c>
      <c r="Q365" s="151">
        <v>3.0000000000000001E-5</v>
      </c>
      <c r="R365" s="151">
        <f>Q365*H365</f>
        <v>3.0000000000000001E-5</v>
      </c>
      <c r="S365" s="151">
        <v>0</v>
      </c>
      <c r="T365" s="152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53" t="s">
        <v>207</v>
      </c>
      <c r="AT365" s="153" t="s">
        <v>130</v>
      </c>
      <c r="AU365" s="153" t="s">
        <v>135</v>
      </c>
      <c r="AY365" s="17" t="s">
        <v>127</v>
      </c>
      <c r="BE365" s="154">
        <f>IF(N365="základní",J365,0)</f>
        <v>0</v>
      </c>
      <c r="BF365" s="154">
        <f>IF(N365="snížená",J365,0)</f>
        <v>0</v>
      </c>
      <c r="BG365" s="154">
        <f>IF(N365="zákl. přenesená",J365,0)</f>
        <v>0</v>
      </c>
      <c r="BH365" s="154">
        <f>IF(N365="sníž. přenesená",J365,0)</f>
        <v>0</v>
      </c>
      <c r="BI365" s="154">
        <f>IF(N365="nulová",J365,0)</f>
        <v>0</v>
      </c>
      <c r="BJ365" s="17" t="s">
        <v>135</v>
      </c>
      <c r="BK365" s="154">
        <f>ROUND(I365*H365,2)</f>
        <v>0</v>
      </c>
      <c r="BL365" s="17" t="s">
        <v>207</v>
      </c>
      <c r="BM365" s="153" t="s">
        <v>812</v>
      </c>
    </row>
    <row r="366" spans="1:65" s="2" customFormat="1" ht="16.5" customHeight="1">
      <c r="A366" s="32"/>
      <c r="B366" s="140"/>
      <c r="C366" s="179" t="s">
        <v>813</v>
      </c>
      <c r="D366" s="179" t="s">
        <v>230</v>
      </c>
      <c r="E366" s="180" t="s">
        <v>814</v>
      </c>
      <c r="F366" s="181" t="s">
        <v>1196</v>
      </c>
      <c r="G366" s="182" t="s">
        <v>133</v>
      </c>
      <c r="H366" s="183">
        <v>1</v>
      </c>
      <c r="I366" s="184"/>
      <c r="J366" s="185">
        <f>ROUND(I366*H366,2)</f>
        <v>0</v>
      </c>
      <c r="K366" s="186"/>
      <c r="L366" s="187"/>
      <c r="M366" s="188" t="s">
        <v>1</v>
      </c>
      <c r="N366" s="189" t="s">
        <v>38</v>
      </c>
      <c r="O366" s="58"/>
      <c r="P366" s="151">
        <f>O366*H366</f>
        <v>0</v>
      </c>
      <c r="Q366" s="151">
        <v>8.2000000000000007E-3</v>
      </c>
      <c r="R366" s="151">
        <f>Q366*H366</f>
        <v>8.2000000000000007E-3</v>
      </c>
      <c r="S366" s="151">
        <v>0</v>
      </c>
      <c r="T366" s="152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3" t="s">
        <v>283</v>
      </c>
      <c r="AT366" s="153" t="s">
        <v>230</v>
      </c>
      <c r="AU366" s="153" t="s">
        <v>135</v>
      </c>
      <c r="AY366" s="17" t="s">
        <v>127</v>
      </c>
      <c r="BE366" s="154">
        <f>IF(N366="základní",J366,0)</f>
        <v>0</v>
      </c>
      <c r="BF366" s="154">
        <f>IF(N366="snížená",J366,0)</f>
        <v>0</v>
      </c>
      <c r="BG366" s="154">
        <f>IF(N366="zákl. přenesená",J366,0)</f>
        <v>0</v>
      </c>
      <c r="BH366" s="154">
        <f>IF(N366="sníž. přenesená",J366,0)</f>
        <v>0</v>
      </c>
      <c r="BI366" s="154">
        <f>IF(N366="nulová",J366,0)</f>
        <v>0</v>
      </c>
      <c r="BJ366" s="17" t="s">
        <v>135</v>
      </c>
      <c r="BK366" s="154">
        <f>ROUND(I366*H366,2)</f>
        <v>0</v>
      </c>
      <c r="BL366" s="17" t="s">
        <v>207</v>
      </c>
      <c r="BM366" s="153" t="s">
        <v>815</v>
      </c>
    </row>
    <row r="367" spans="1:65" s="2" customFormat="1" ht="21.75" customHeight="1">
      <c r="A367" s="32"/>
      <c r="B367" s="140"/>
      <c r="C367" s="141" t="s">
        <v>816</v>
      </c>
      <c r="D367" s="141" t="s">
        <v>130</v>
      </c>
      <c r="E367" s="142" t="s">
        <v>817</v>
      </c>
      <c r="F367" s="143" t="s">
        <v>818</v>
      </c>
      <c r="G367" s="144" t="s">
        <v>286</v>
      </c>
      <c r="H367" s="145">
        <v>6.6000000000000003E-2</v>
      </c>
      <c r="I367" s="146"/>
      <c r="J367" s="147">
        <f>ROUND(I367*H367,2)</f>
        <v>0</v>
      </c>
      <c r="K367" s="148"/>
      <c r="L367" s="33"/>
      <c r="M367" s="149" t="s">
        <v>1</v>
      </c>
      <c r="N367" s="150" t="s">
        <v>38</v>
      </c>
      <c r="O367" s="58"/>
      <c r="P367" s="151">
        <f>O367*H367</f>
        <v>0</v>
      </c>
      <c r="Q367" s="151">
        <v>0</v>
      </c>
      <c r="R367" s="151">
        <f>Q367*H367</f>
        <v>0</v>
      </c>
      <c r="S367" s="151">
        <v>0</v>
      </c>
      <c r="T367" s="152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3" t="s">
        <v>207</v>
      </c>
      <c r="AT367" s="153" t="s">
        <v>130</v>
      </c>
      <c r="AU367" s="153" t="s">
        <v>135</v>
      </c>
      <c r="AY367" s="17" t="s">
        <v>127</v>
      </c>
      <c r="BE367" s="154">
        <f>IF(N367="základní",J367,0)</f>
        <v>0</v>
      </c>
      <c r="BF367" s="154">
        <f>IF(N367="snížená",J367,0)</f>
        <v>0</v>
      </c>
      <c r="BG367" s="154">
        <f>IF(N367="zákl. přenesená",J367,0)</f>
        <v>0</v>
      </c>
      <c r="BH367" s="154">
        <f>IF(N367="sníž. přenesená",J367,0)</f>
        <v>0</v>
      </c>
      <c r="BI367" s="154">
        <f>IF(N367="nulová",J367,0)</f>
        <v>0</v>
      </c>
      <c r="BJ367" s="17" t="s">
        <v>135</v>
      </c>
      <c r="BK367" s="154">
        <f>ROUND(I367*H367,2)</f>
        <v>0</v>
      </c>
      <c r="BL367" s="17" t="s">
        <v>207</v>
      </c>
      <c r="BM367" s="153" t="s">
        <v>819</v>
      </c>
    </row>
    <row r="368" spans="1:65" s="2" customFormat="1" ht="21.75" customHeight="1">
      <c r="A368" s="32"/>
      <c r="B368" s="140"/>
      <c r="C368" s="141" t="s">
        <v>820</v>
      </c>
      <c r="D368" s="141" t="s">
        <v>130</v>
      </c>
      <c r="E368" s="142" t="s">
        <v>821</v>
      </c>
      <c r="F368" s="143" t="s">
        <v>822</v>
      </c>
      <c r="G368" s="144" t="s">
        <v>286</v>
      </c>
      <c r="H368" s="145">
        <v>6.6000000000000003E-2</v>
      </c>
      <c r="I368" s="146"/>
      <c r="J368" s="147">
        <f>ROUND(I368*H368,2)</f>
        <v>0</v>
      </c>
      <c r="K368" s="148"/>
      <c r="L368" s="33"/>
      <c r="M368" s="149" t="s">
        <v>1</v>
      </c>
      <c r="N368" s="150" t="s">
        <v>38</v>
      </c>
      <c r="O368" s="58"/>
      <c r="P368" s="151">
        <f>O368*H368</f>
        <v>0</v>
      </c>
      <c r="Q368" s="151">
        <v>0</v>
      </c>
      <c r="R368" s="151">
        <f>Q368*H368</f>
        <v>0</v>
      </c>
      <c r="S368" s="151">
        <v>0</v>
      </c>
      <c r="T368" s="152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53" t="s">
        <v>207</v>
      </c>
      <c r="AT368" s="153" t="s">
        <v>130</v>
      </c>
      <c r="AU368" s="153" t="s">
        <v>135</v>
      </c>
      <c r="AY368" s="17" t="s">
        <v>127</v>
      </c>
      <c r="BE368" s="154">
        <f>IF(N368="základní",J368,0)</f>
        <v>0</v>
      </c>
      <c r="BF368" s="154">
        <f>IF(N368="snížená",J368,0)</f>
        <v>0</v>
      </c>
      <c r="BG368" s="154">
        <f>IF(N368="zákl. přenesená",J368,0)</f>
        <v>0</v>
      </c>
      <c r="BH368" s="154">
        <f>IF(N368="sníž. přenesená",J368,0)</f>
        <v>0</v>
      </c>
      <c r="BI368" s="154">
        <f>IF(N368="nulová",J368,0)</f>
        <v>0</v>
      </c>
      <c r="BJ368" s="17" t="s">
        <v>135</v>
      </c>
      <c r="BK368" s="154">
        <f>ROUND(I368*H368,2)</f>
        <v>0</v>
      </c>
      <c r="BL368" s="17" t="s">
        <v>207</v>
      </c>
      <c r="BM368" s="153" t="s">
        <v>823</v>
      </c>
    </row>
    <row r="369" spans="1:65" s="12" customFormat="1" ht="22.9" customHeight="1">
      <c r="B369" s="127"/>
      <c r="D369" s="128" t="s">
        <v>71</v>
      </c>
      <c r="E369" s="138" t="s">
        <v>824</v>
      </c>
      <c r="F369" s="138" t="s">
        <v>825</v>
      </c>
      <c r="I369" s="130"/>
      <c r="J369" s="139">
        <f>BK369</f>
        <v>0</v>
      </c>
      <c r="L369" s="127"/>
      <c r="M369" s="132"/>
      <c r="N369" s="133"/>
      <c r="O369" s="133"/>
      <c r="P369" s="134">
        <f>SUM(P370:P394)</f>
        <v>0</v>
      </c>
      <c r="Q369" s="133"/>
      <c r="R369" s="134">
        <f>SUM(R370:R394)</f>
        <v>6.2579999999999997E-2</v>
      </c>
      <c r="S369" s="133"/>
      <c r="T369" s="135">
        <f>SUM(T370:T394)</f>
        <v>0.30890000000000001</v>
      </c>
      <c r="AR369" s="128" t="s">
        <v>135</v>
      </c>
      <c r="AT369" s="136" t="s">
        <v>71</v>
      </c>
      <c r="AU369" s="136" t="s">
        <v>80</v>
      </c>
      <c r="AY369" s="128" t="s">
        <v>127</v>
      </c>
      <c r="BK369" s="137">
        <f>SUM(BK370:BK394)</f>
        <v>0</v>
      </c>
    </row>
    <row r="370" spans="1:65" s="2" customFormat="1" ht="16.5" customHeight="1">
      <c r="A370" s="32"/>
      <c r="B370" s="140"/>
      <c r="C370" s="141" t="s">
        <v>826</v>
      </c>
      <c r="D370" s="141" t="s">
        <v>130</v>
      </c>
      <c r="E370" s="142" t="s">
        <v>827</v>
      </c>
      <c r="F370" s="143" t="s">
        <v>828</v>
      </c>
      <c r="G370" s="144" t="s">
        <v>133</v>
      </c>
      <c r="H370" s="145">
        <v>1</v>
      </c>
      <c r="I370" s="146"/>
      <c r="J370" s="147">
        <f t="shared" ref="J370:J394" si="60">ROUND(I370*H370,2)</f>
        <v>0</v>
      </c>
      <c r="K370" s="148"/>
      <c r="L370" s="33"/>
      <c r="M370" s="149" t="s">
        <v>1</v>
      </c>
      <c r="N370" s="150" t="s">
        <v>38</v>
      </c>
      <c r="O370" s="58"/>
      <c r="P370" s="151">
        <f t="shared" ref="P370:P394" si="61">O370*H370</f>
        <v>0</v>
      </c>
      <c r="Q370" s="151">
        <v>0</v>
      </c>
      <c r="R370" s="151">
        <f t="shared" ref="R370:R394" si="62">Q370*H370</f>
        <v>0</v>
      </c>
      <c r="S370" s="151">
        <v>0</v>
      </c>
      <c r="T370" s="152">
        <f t="shared" ref="T370:T394" si="63"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53" t="s">
        <v>207</v>
      </c>
      <c r="AT370" s="153" t="s">
        <v>130</v>
      </c>
      <c r="AU370" s="153" t="s">
        <v>135</v>
      </c>
      <c r="AY370" s="17" t="s">
        <v>127</v>
      </c>
      <c r="BE370" s="154">
        <f t="shared" ref="BE370:BE394" si="64">IF(N370="základní",J370,0)</f>
        <v>0</v>
      </c>
      <c r="BF370" s="154">
        <f t="shared" ref="BF370:BF394" si="65">IF(N370="snížená",J370,0)</f>
        <v>0</v>
      </c>
      <c r="BG370" s="154">
        <f t="shared" ref="BG370:BG394" si="66">IF(N370="zákl. přenesená",J370,0)</f>
        <v>0</v>
      </c>
      <c r="BH370" s="154">
        <f t="shared" ref="BH370:BH394" si="67">IF(N370="sníž. přenesená",J370,0)</f>
        <v>0</v>
      </c>
      <c r="BI370" s="154">
        <f t="shared" ref="BI370:BI394" si="68">IF(N370="nulová",J370,0)</f>
        <v>0</v>
      </c>
      <c r="BJ370" s="17" t="s">
        <v>135</v>
      </c>
      <c r="BK370" s="154">
        <f t="shared" ref="BK370:BK394" si="69">ROUND(I370*H370,2)</f>
        <v>0</v>
      </c>
      <c r="BL370" s="17" t="s">
        <v>207</v>
      </c>
      <c r="BM370" s="153" t="s">
        <v>829</v>
      </c>
    </row>
    <row r="371" spans="1:65" s="2" customFormat="1" ht="33" customHeight="1">
      <c r="A371" s="32"/>
      <c r="B371" s="140"/>
      <c r="C371" s="141" t="s">
        <v>830</v>
      </c>
      <c r="D371" s="141" t="s">
        <v>130</v>
      </c>
      <c r="E371" s="142" t="s">
        <v>831</v>
      </c>
      <c r="F371" s="143" t="s">
        <v>832</v>
      </c>
      <c r="G371" s="144" t="s">
        <v>133</v>
      </c>
      <c r="H371" s="145">
        <v>3</v>
      </c>
      <c r="I371" s="146"/>
      <c r="J371" s="147">
        <f t="shared" si="60"/>
        <v>0</v>
      </c>
      <c r="K371" s="148"/>
      <c r="L371" s="33"/>
      <c r="M371" s="149" t="s">
        <v>1</v>
      </c>
      <c r="N371" s="150" t="s">
        <v>38</v>
      </c>
      <c r="O371" s="58"/>
      <c r="P371" s="151">
        <f t="shared" si="61"/>
        <v>0</v>
      </c>
      <c r="Q371" s="151">
        <v>0</v>
      </c>
      <c r="R371" s="151">
        <f t="shared" si="62"/>
        <v>0</v>
      </c>
      <c r="S371" s="151">
        <v>0</v>
      </c>
      <c r="T371" s="152">
        <f t="shared" si="63"/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3" t="s">
        <v>207</v>
      </c>
      <c r="AT371" s="153" t="s">
        <v>130</v>
      </c>
      <c r="AU371" s="153" t="s">
        <v>135</v>
      </c>
      <c r="AY371" s="17" t="s">
        <v>127</v>
      </c>
      <c r="BE371" s="154">
        <f t="shared" si="64"/>
        <v>0</v>
      </c>
      <c r="BF371" s="154">
        <f t="shared" si="65"/>
        <v>0</v>
      </c>
      <c r="BG371" s="154">
        <f t="shared" si="66"/>
        <v>0</v>
      </c>
      <c r="BH371" s="154">
        <f t="shared" si="67"/>
        <v>0</v>
      </c>
      <c r="BI371" s="154">
        <f t="shared" si="68"/>
        <v>0</v>
      </c>
      <c r="BJ371" s="17" t="s">
        <v>135</v>
      </c>
      <c r="BK371" s="154">
        <f t="shared" si="69"/>
        <v>0</v>
      </c>
      <c r="BL371" s="17" t="s">
        <v>207</v>
      </c>
      <c r="BM371" s="153" t="s">
        <v>439</v>
      </c>
    </row>
    <row r="372" spans="1:65" s="2" customFormat="1" ht="21.75" customHeight="1">
      <c r="A372" s="32"/>
      <c r="B372" s="140"/>
      <c r="C372" s="179" t="s">
        <v>833</v>
      </c>
      <c r="D372" s="179" t="s">
        <v>230</v>
      </c>
      <c r="E372" s="180" t="s">
        <v>834</v>
      </c>
      <c r="F372" s="181" t="s">
        <v>835</v>
      </c>
      <c r="G372" s="182" t="s">
        <v>133</v>
      </c>
      <c r="H372" s="183">
        <v>1</v>
      </c>
      <c r="I372" s="184"/>
      <c r="J372" s="185">
        <f t="shared" si="60"/>
        <v>0</v>
      </c>
      <c r="K372" s="186"/>
      <c r="L372" s="187"/>
      <c r="M372" s="188" t="s">
        <v>1</v>
      </c>
      <c r="N372" s="189" t="s">
        <v>38</v>
      </c>
      <c r="O372" s="58"/>
      <c r="P372" s="151">
        <f t="shared" si="61"/>
        <v>0</v>
      </c>
      <c r="Q372" s="151">
        <v>0</v>
      </c>
      <c r="R372" s="151">
        <f t="shared" si="62"/>
        <v>0</v>
      </c>
      <c r="S372" s="151">
        <v>0</v>
      </c>
      <c r="T372" s="152">
        <f t="shared" si="63"/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3" t="s">
        <v>283</v>
      </c>
      <c r="AT372" s="153" t="s">
        <v>230</v>
      </c>
      <c r="AU372" s="153" t="s">
        <v>135</v>
      </c>
      <c r="AY372" s="17" t="s">
        <v>127</v>
      </c>
      <c r="BE372" s="154">
        <f t="shared" si="64"/>
        <v>0</v>
      </c>
      <c r="BF372" s="154">
        <f t="shared" si="65"/>
        <v>0</v>
      </c>
      <c r="BG372" s="154">
        <f t="shared" si="66"/>
        <v>0</v>
      </c>
      <c r="BH372" s="154">
        <f t="shared" si="67"/>
        <v>0</v>
      </c>
      <c r="BI372" s="154">
        <f t="shared" si="68"/>
        <v>0</v>
      </c>
      <c r="BJ372" s="17" t="s">
        <v>135</v>
      </c>
      <c r="BK372" s="154">
        <f t="shared" si="69"/>
        <v>0</v>
      </c>
      <c r="BL372" s="17" t="s">
        <v>207</v>
      </c>
      <c r="BM372" s="153" t="s">
        <v>836</v>
      </c>
    </row>
    <row r="373" spans="1:65" s="2" customFormat="1" ht="21.75" customHeight="1">
      <c r="A373" s="32"/>
      <c r="B373" s="140"/>
      <c r="C373" s="179" t="s">
        <v>783</v>
      </c>
      <c r="D373" s="179" t="s">
        <v>230</v>
      </c>
      <c r="E373" s="180" t="s">
        <v>837</v>
      </c>
      <c r="F373" s="181" t="s">
        <v>838</v>
      </c>
      <c r="G373" s="182" t="s">
        <v>133</v>
      </c>
      <c r="H373" s="183">
        <v>2</v>
      </c>
      <c r="I373" s="184"/>
      <c r="J373" s="185">
        <f t="shared" si="60"/>
        <v>0</v>
      </c>
      <c r="K373" s="186"/>
      <c r="L373" s="187"/>
      <c r="M373" s="188" t="s">
        <v>1</v>
      </c>
      <c r="N373" s="189" t="s">
        <v>38</v>
      </c>
      <c r="O373" s="58"/>
      <c r="P373" s="151">
        <f t="shared" si="61"/>
        <v>0</v>
      </c>
      <c r="Q373" s="151">
        <v>2.1000000000000001E-2</v>
      </c>
      <c r="R373" s="151">
        <f t="shared" si="62"/>
        <v>4.2000000000000003E-2</v>
      </c>
      <c r="S373" s="151">
        <v>0</v>
      </c>
      <c r="T373" s="152">
        <f t="shared" si="63"/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53" t="s">
        <v>283</v>
      </c>
      <c r="AT373" s="153" t="s">
        <v>230</v>
      </c>
      <c r="AU373" s="153" t="s">
        <v>135</v>
      </c>
      <c r="AY373" s="17" t="s">
        <v>127</v>
      </c>
      <c r="BE373" s="154">
        <f t="shared" si="64"/>
        <v>0</v>
      </c>
      <c r="BF373" s="154">
        <f t="shared" si="65"/>
        <v>0</v>
      </c>
      <c r="BG373" s="154">
        <f t="shared" si="66"/>
        <v>0</v>
      </c>
      <c r="BH373" s="154">
        <f t="shared" si="67"/>
        <v>0</v>
      </c>
      <c r="BI373" s="154">
        <f t="shared" si="68"/>
        <v>0</v>
      </c>
      <c r="BJ373" s="17" t="s">
        <v>135</v>
      </c>
      <c r="BK373" s="154">
        <f t="shared" si="69"/>
        <v>0</v>
      </c>
      <c r="BL373" s="17" t="s">
        <v>207</v>
      </c>
      <c r="BM373" s="153" t="s">
        <v>839</v>
      </c>
    </row>
    <row r="374" spans="1:65" s="2" customFormat="1" ht="21.75" customHeight="1">
      <c r="A374" s="32"/>
      <c r="B374" s="140"/>
      <c r="C374" s="141" t="s">
        <v>840</v>
      </c>
      <c r="D374" s="141" t="s">
        <v>130</v>
      </c>
      <c r="E374" s="142" t="s">
        <v>841</v>
      </c>
      <c r="F374" s="143" t="s">
        <v>842</v>
      </c>
      <c r="G374" s="144" t="s">
        <v>133</v>
      </c>
      <c r="H374" s="145">
        <v>3</v>
      </c>
      <c r="I374" s="146"/>
      <c r="J374" s="147">
        <f t="shared" si="60"/>
        <v>0</v>
      </c>
      <c r="K374" s="148"/>
      <c r="L374" s="33"/>
      <c r="M374" s="149" t="s">
        <v>1</v>
      </c>
      <c r="N374" s="150" t="s">
        <v>38</v>
      </c>
      <c r="O374" s="58"/>
      <c r="P374" s="151">
        <f t="shared" si="61"/>
        <v>0</v>
      </c>
      <c r="Q374" s="151">
        <v>0</v>
      </c>
      <c r="R374" s="151">
        <f t="shared" si="62"/>
        <v>0</v>
      </c>
      <c r="S374" s="151">
        <v>0</v>
      </c>
      <c r="T374" s="152">
        <f t="shared" si="63"/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3" t="s">
        <v>207</v>
      </c>
      <c r="AT374" s="153" t="s">
        <v>130</v>
      </c>
      <c r="AU374" s="153" t="s">
        <v>135</v>
      </c>
      <c r="AY374" s="17" t="s">
        <v>127</v>
      </c>
      <c r="BE374" s="154">
        <f t="shared" si="64"/>
        <v>0</v>
      </c>
      <c r="BF374" s="154">
        <f t="shared" si="65"/>
        <v>0</v>
      </c>
      <c r="BG374" s="154">
        <f t="shared" si="66"/>
        <v>0</v>
      </c>
      <c r="BH374" s="154">
        <f t="shared" si="67"/>
        <v>0</v>
      </c>
      <c r="BI374" s="154">
        <f t="shared" si="68"/>
        <v>0</v>
      </c>
      <c r="BJ374" s="17" t="s">
        <v>135</v>
      </c>
      <c r="BK374" s="154">
        <f t="shared" si="69"/>
        <v>0</v>
      </c>
      <c r="BL374" s="17" t="s">
        <v>207</v>
      </c>
      <c r="BM374" s="153" t="s">
        <v>447</v>
      </c>
    </row>
    <row r="375" spans="1:65" s="2" customFormat="1" ht="21.75" customHeight="1">
      <c r="A375" s="32"/>
      <c r="B375" s="140"/>
      <c r="C375" s="179" t="s">
        <v>843</v>
      </c>
      <c r="D375" s="179" t="s">
        <v>230</v>
      </c>
      <c r="E375" s="180" t="s">
        <v>844</v>
      </c>
      <c r="F375" s="181" t="s">
        <v>845</v>
      </c>
      <c r="G375" s="182" t="s">
        <v>133</v>
      </c>
      <c r="H375" s="183">
        <v>3</v>
      </c>
      <c r="I375" s="184"/>
      <c r="J375" s="185">
        <f t="shared" si="60"/>
        <v>0</v>
      </c>
      <c r="K375" s="186"/>
      <c r="L375" s="187"/>
      <c r="M375" s="188" t="s">
        <v>1</v>
      </c>
      <c r="N375" s="189" t="s">
        <v>38</v>
      </c>
      <c r="O375" s="58"/>
      <c r="P375" s="151">
        <f t="shared" si="61"/>
        <v>0</v>
      </c>
      <c r="Q375" s="151">
        <v>0</v>
      </c>
      <c r="R375" s="151">
        <f t="shared" si="62"/>
        <v>0</v>
      </c>
      <c r="S375" s="151">
        <v>0</v>
      </c>
      <c r="T375" s="152">
        <f t="shared" si="63"/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3" t="s">
        <v>283</v>
      </c>
      <c r="AT375" s="153" t="s">
        <v>230</v>
      </c>
      <c r="AU375" s="153" t="s">
        <v>135</v>
      </c>
      <c r="AY375" s="17" t="s">
        <v>127</v>
      </c>
      <c r="BE375" s="154">
        <f t="shared" si="64"/>
        <v>0</v>
      </c>
      <c r="BF375" s="154">
        <f t="shared" si="65"/>
        <v>0</v>
      </c>
      <c r="BG375" s="154">
        <f t="shared" si="66"/>
        <v>0</v>
      </c>
      <c r="BH375" s="154">
        <f t="shared" si="67"/>
        <v>0</v>
      </c>
      <c r="BI375" s="154">
        <f t="shared" si="68"/>
        <v>0</v>
      </c>
      <c r="BJ375" s="17" t="s">
        <v>135</v>
      </c>
      <c r="BK375" s="154">
        <f t="shared" si="69"/>
        <v>0</v>
      </c>
      <c r="BL375" s="17" t="s">
        <v>207</v>
      </c>
      <c r="BM375" s="153" t="s">
        <v>454</v>
      </c>
    </row>
    <row r="376" spans="1:65" s="2" customFormat="1" ht="33" customHeight="1">
      <c r="A376" s="32"/>
      <c r="B376" s="140"/>
      <c r="C376" s="141" t="s">
        <v>846</v>
      </c>
      <c r="D376" s="141" t="s">
        <v>130</v>
      </c>
      <c r="E376" s="142" t="s">
        <v>847</v>
      </c>
      <c r="F376" s="143" t="s">
        <v>848</v>
      </c>
      <c r="G376" s="144" t="s">
        <v>133</v>
      </c>
      <c r="H376" s="145">
        <v>1</v>
      </c>
      <c r="I376" s="146"/>
      <c r="J376" s="147">
        <f t="shared" si="60"/>
        <v>0</v>
      </c>
      <c r="K376" s="148"/>
      <c r="L376" s="33"/>
      <c r="M376" s="149" t="s">
        <v>1</v>
      </c>
      <c r="N376" s="150" t="s">
        <v>38</v>
      </c>
      <c r="O376" s="58"/>
      <c r="P376" s="151">
        <f t="shared" si="61"/>
        <v>0</v>
      </c>
      <c r="Q376" s="151">
        <v>0</v>
      </c>
      <c r="R376" s="151">
        <f t="shared" si="62"/>
        <v>0</v>
      </c>
      <c r="S376" s="151">
        <v>0</v>
      </c>
      <c r="T376" s="152">
        <f t="shared" si="63"/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53" t="s">
        <v>207</v>
      </c>
      <c r="AT376" s="153" t="s">
        <v>130</v>
      </c>
      <c r="AU376" s="153" t="s">
        <v>135</v>
      </c>
      <c r="AY376" s="17" t="s">
        <v>127</v>
      </c>
      <c r="BE376" s="154">
        <f t="shared" si="64"/>
        <v>0</v>
      </c>
      <c r="BF376" s="154">
        <f t="shared" si="65"/>
        <v>0</v>
      </c>
      <c r="BG376" s="154">
        <f t="shared" si="66"/>
        <v>0</v>
      </c>
      <c r="BH376" s="154">
        <f t="shared" si="67"/>
        <v>0</v>
      </c>
      <c r="BI376" s="154">
        <f t="shared" si="68"/>
        <v>0</v>
      </c>
      <c r="BJ376" s="17" t="s">
        <v>135</v>
      </c>
      <c r="BK376" s="154">
        <f t="shared" si="69"/>
        <v>0</v>
      </c>
      <c r="BL376" s="17" t="s">
        <v>207</v>
      </c>
      <c r="BM376" s="153" t="s">
        <v>461</v>
      </c>
    </row>
    <row r="377" spans="1:65" s="2" customFormat="1" ht="21.75" customHeight="1">
      <c r="A377" s="32"/>
      <c r="B377" s="140"/>
      <c r="C377" s="179" t="s">
        <v>849</v>
      </c>
      <c r="D377" s="179" t="s">
        <v>230</v>
      </c>
      <c r="E377" s="180" t="s">
        <v>850</v>
      </c>
      <c r="F377" s="181" t="s">
        <v>851</v>
      </c>
      <c r="G377" s="182" t="s">
        <v>133</v>
      </c>
      <c r="H377" s="183">
        <v>1</v>
      </c>
      <c r="I377" s="184"/>
      <c r="J377" s="185">
        <f t="shared" si="60"/>
        <v>0</v>
      </c>
      <c r="K377" s="186"/>
      <c r="L377" s="187"/>
      <c r="M377" s="188" t="s">
        <v>1</v>
      </c>
      <c r="N377" s="189" t="s">
        <v>38</v>
      </c>
      <c r="O377" s="58"/>
      <c r="P377" s="151">
        <f t="shared" si="61"/>
        <v>0</v>
      </c>
      <c r="Q377" s="151">
        <v>1.95E-2</v>
      </c>
      <c r="R377" s="151">
        <f t="shared" si="62"/>
        <v>1.95E-2</v>
      </c>
      <c r="S377" s="151">
        <v>0</v>
      </c>
      <c r="T377" s="152">
        <f t="shared" si="63"/>
        <v>0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53" t="s">
        <v>283</v>
      </c>
      <c r="AT377" s="153" t="s">
        <v>230</v>
      </c>
      <c r="AU377" s="153" t="s">
        <v>135</v>
      </c>
      <c r="AY377" s="17" t="s">
        <v>127</v>
      </c>
      <c r="BE377" s="154">
        <f t="shared" si="64"/>
        <v>0</v>
      </c>
      <c r="BF377" s="154">
        <f t="shared" si="65"/>
        <v>0</v>
      </c>
      <c r="BG377" s="154">
        <f t="shared" si="66"/>
        <v>0</v>
      </c>
      <c r="BH377" s="154">
        <f t="shared" si="67"/>
        <v>0</v>
      </c>
      <c r="BI377" s="154">
        <f t="shared" si="68"/>
        <v>0</v>
      </c>
      <c r="BJ377" s="17" t="s">
        <v>135</v>
      </c>
      <c r="BK377" s="154">
        <f t="shared" si="69"/>
        <v>0</v>
      </c>
      <c r="BL377" s="17" t="s">
        <v>207</v>
      </c>
      <c r="BM377" s="153" t="s">
        <v>852</v>
      </c>
    </row>
    <row r="378" spans="1:65" s="2" customFormat="1" ht="16.5" customHeight="1">
      <c r="A378" s="32"/>
      <c r="B378" s="140"/>
      <c r="C378" s="179" t="s">
        <v>853</v>
      </c>
      <c r="D378" s="179" t="s">
        <v>230</v>
      </c>
      <c r="E378" s="180" t="s">
        <v>854</v>
      </c>
      <c r="F378" s="181" t="s">
        <v>855</v>
      </c>
      <c r="G378" s="182" t="s">
        <v>133</v>
      </c>
      <c r="H378" s="183">
        <v>1</v>
      </c>
      <c r="I378" s="184"/>
      <c r="J378" s="185">
        <f t="shared" si="60"/>
        <v>0</v>
      </c>
      <c r="K378" s="186"/>
      <c r="L378" s="187"/>
      <c r="M378" s="188" t="s">
        <v>1</v>
      </c>
      <c r="N378" s="189" t="s">
        <v>38</v>
      </c>
      <c r="O378" s="58"/>
      <c r="P378" s="151">
        <f t="shared" si="61"/>
        <v>0</v>
      </c>
      <c r="Q378" s="151">
        <v>0</v>
      </c>
      <c r="R378" s="151">
        <f t="shared" si="62"/>
        <v>0</v>
      </c>
      <c r="S378" s="151">
        <v>0</v>
      </c>
      <c r="T378" s="152">
        <f t="shared" si="63"/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3" t="s">
        <v>283</v>
      </c>
      <c r="AT378" s="153" t="s">
        <v>230</v>
      </c>
      <c r="AU378" s="153" t="s">
        <v>135</v>
      </c>
      <c r="AY378" s="17" t="s">
        <v>127</v>
      </c>
      <c r="BE378" s="154">
        <f t="shared" si="64"/>
        <v>0</v>
      </c>
      <c r="BF378" s="154">
        <f t="shared" si="65"/>
        <v>0</v>
      </c>
      <c r="BG378" s="154">
        <f t="shared" si="66"/>
        <v>0</v>
      </c>
      <c r="BH378" s="154">
        <f t="shared" si="67"/>
        <v>0</v>
      </c>
      <c r="BI378" s="154">
        <f t="shared" si="68"/>
        <v>0</v>
      </c>
      <c r="BJ378" s="17" t="s">
        <v>135</v>
      </c>
      <c r="BK378" s="154">
        <f t="shared" si="69"/>
        <v>0</v>
      </c>
      <c r="BL378" s="17" t="s">
        <v>207</v>
      </c>
      <c r="BM378" s="153" t="s">
        <v>469</v>
      </c>
    </row>
    <row r="379" spans="1:65" s="2" customFormat="1" ht="21.75" customHeight="1">
      <c r="A379" s="32"/>
      <c r="B379" s="140"/>
      <c r="C379" s="141" t="s">
        <v>856</v>
      </c>
      <c r="D379" s="141" t="s">
        <v>130</v>
      </c>
      <c r="E379" s="142" t="s">
        <v>857</v>
      </c>
      <c r="F379" s="143" t="s">
        <v>858</v>
      </c>
      <c r="G379" s="144" t="s">
        <v>133</v>
      </c>
      <c r="H379" s="145">
        <v>1</v>
      </c>
      <c r="I379" s="146"/>
      <c r="J379" s="147">
        <f t="shared" si="60"/>
        <v>0</v>
      </c>
      <c r="K379" s="148"/>
      <c r="L379" s="33"/>
      <c r="M379" s="149" t="s">
        <v>1</v>
      </c>
      <c r="N379" s="150" t="s">
        <v>38</v>
      </c>
      <c r="O379" s="58"/>
      <c r="P379" s="151">
        <f t="shared" si="61"/>
        <v>0</v>
      </c>
      <c r="Q379" s="151">
        <v>0</v>
      </c>
      <c r="R379" s="151">
        <f t="shared" si="62"/>
        <v>0</v>
      </c>
      <c r="S379" s="151">
        <v>0</v>
      </c>
      <c r="T379" s="152">
        <f t="shared" si="63"/>
        <v>0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3" t="s">
        <v>207</v>
      </c>
      <c r="AT379" s="153" t="s">
        <v>130</v>
      </c>
      <c r="AU379" s="153" t="s">
        <v>135</v>
      </c>
      <c r="AY379" s="17" t="s">
        <v>127</v>
      </c>
      <c r="BE379" s="154">
        <f t="shared" si="64"/>
        <v>0</v>
      </c>
      <c r="BF379" s="154">
        <f t="shared" si="65"/>
        <v>0</v>
      </c>
      <c r="BG379" s="154">
        <f t="shared" si="66"/>
        <v>0</v>
      </c>
      <c r="BH379" s="154">
        <f t="shared" si="67"/>
        <v>0</v>
      </c>
      <c r="BI379" s="154">
        <f t="shared" si="68"/>
        <v>0</v>
      </c>
      <c r="BJ379" s="17" t="s">
        <v>135</v>
      </c>
      <c r="BK379" s="154">
        <f t="shared" si="69"/>
        <v>0</v>
      </c>
      <c r="BL379" s="17" t="s">
        <v>207</v>
      </c>
      <c r="BM379" s="153" t="s">
        <v>859</v>
      </c>
    </row>
    <row r="380" spans="1:65" s="2" customFormat="1" ht="16.5" customHeight="1">
      <c r="A380" s="32"/>
      <c r="B380" s="140"/>
      <c r="C380" s="179" t="s">
        <v>860</v>
      </c>
      <c r="D380" s="179" t="s">
        <v>230</v>
      </c>
      <c r="E380" s="180" t="s">
        <v>861</v>
      </c>
      <c r="F380" s="181" t="s">
        <v>862</v>
      </c>
      <c r="G380" s="182" t="s">
        <v>133</v>
      </c>
      <c r="H380" s="183">
        <v>1</v>
      </c>
      <c r="I380" s="184"/>
      <c r="J380" s="185">
        <f t="shared" si="60"/>
        <v>0</v>
      </c>
      <c r="K380" s="186"/>
      <c r="L380" s="187"/>
      <c r="M380" s="188" t="s">
        <v>1</v>
      </c>
      <c r="N380" s="189" t="s">
        <v>38</v>
      </c>
      <c r="O380" s="58"/>
      <c r="P380" s="151">
        <f t="shared" si="61"/>
        <v>0</v>
      </c>
      <c r="Q380" s="151">
        <v>1.4999999999999999E-4</v>
      </c>
      <c r="R380" s="151">
        <f t="shared" si="62"/>
        <v>1.4999999999999999E-4</v>
      </c>
      <c r="S380" s="151">
        <v>0</v>
      </c>
      <c r="T380" s="152">
        <f t="shared" si="63"/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3" t="s">
        <v>283</v>
      </c>
      <c r="AT380" s="153" t="s">
        <v>230</v>
      </c>
      <c r="AU380" s="153" t="s">
        <v>135</v>
      </c>
      <c r="AY380" s="17" t="s">
        <v>127</v>
      </c>
      <c r="BE380" s="154">
        <f t="shared" si="64"/>
        <v>0</v>
      </c>
      <c r="BF380" s="154">
        <f t="shared" si="65"/>
        <v>0</v>
      </c>
      <c r="BG380" s="154">
        <f t="shared" si="66"/>
        <v>0</v>
      </c>
      <c r="BH380" s="154">
        <f t="shared" si="67"/>
        <v>0</v>
      </c>
      <c r="BI380" s="154">
        <f t="shared" si="68"/>
        <v>0</v>
      </c>
      <c r="BJ380" s="17" t="s">
        <v>135</v>
      </c>
      <c r="BK380" s="154">
        <f t="shared" si="69"/>
        <v>0</v>
      </c>
      <c r="BL380" s="17" t="s">
        <v>207</v>
      </c>
      <c r="BM380" s="153" t="s">
        <v>863</v>
      </c>
    </row>
    <row r="381" spans="1:65" s="2" customFormat="1" ht="21.75" customHeight="1">
      <c r="A381" s="32"/>
      <c r="B381" s="140"/>
      <c r="C381" s="141" t="s">
        <v>864</v>
      </c>
      <c r="D381" s="141" t="s">
        <v>130</v>
      </c>
      <c r="E381" s="142" t="s">
        <v>865</v>
      </c>
      <c r="F381" s="143" t="s">
        <v>866</v>
      </c>
      <c r="G381" s="144" t="s">
        <v>133</v>
      </c>
      <c r="H381" s="145">
        <v>1</v>
      </c>
      <c r="I381" s="146"/>
      <c r="J381" s="147">
        <f t="shared" si="60"/>
        <v>0</v>
      </c>
      <c r="K381" s="148"/>
      <c r="L381" s="33"/>
      <c r="M381" s="149" t="s">
        <v>1</v>
      </c>
      <c r="N381" s="150" t="s">
        <v>38</v>
      </c>
      <c r="O381" s="58"/>
      <c r="P381" s="151">
        <f t="shared" si="61"/>
        <v>0</v>
      </c>
      <c r="Q381" s="151">
        <v>0</v>
      </c>
      <c r="R381" s="151">
        <f t="shared" si="62"/>
        <v>0</v>
      </c>
      <c r="S381" s="151">
        <v>0</v>
      </c>
      <c r="T381" s="152">
        <f t="shared" si="63"/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53" t="s">
        <v>207</v>
      </c>
      <c r="AT381" s="153" t="s">
        <v>130</v>
      </c>
      <c r="AU381" s="153" t="s">
        <v>135</v>
      </c>
      <c r="AY381" s="17" t="s">
        <v>127</v>
      </c>
      <c r="BE381" s="154">
        <f t="shared" si="64"/>
        <v>0</v>
      </c>
      <c r="BF381" s="154">
        <f t="shared" si="65"/>
        <v>0</v>
      </c>
      <c r="BG381" s="154">
        <f t="shared" si="66"/>
        <v>0</v>
      </c>
      <c r="BH381" s="154">
        <f t="shared" si="67"/>
        <v>0</v>
      </c>
      <c r="BI381" s="154">
        <f t="shared" si="68"/>
        <v>0</v>
      </c>
      <c r="BJ381" s="17" t="s">
        <v>135</v>
      </c>
      <c r="BK381" s="154">
        <f t="shared" si="69"/>
        <v>0</v>
      </c>
      <c r="BL381" s="17" t="s">
        <v>207</v>
      </c>
      <c r="BM381" s="153" t="s">
        <v>867</v>
      </c>
    </row>
    <row r="382" spans="1:65" s="2" customFormat="1" ht="21.75" customHeight="1">
      <c r="A382" s="32"/>
      <c r="B382" s="140"/>
      <c r="C382" s="179" t="s">
        <v>868</v>
      </c>
      <c r="D382" s="179" t="s">
        <v>230</v>
      </c>
      <c r="E382" s="180" t="s">
        <v>869</v>
      </c>
      <c r="F382" s="181" t="s">
        <v>870</v>
      </c>
      <c r="G382" s="182" t="s">
        <v>133</v>
      </c>
      <c r="H382" s="183">
        <v>1</v>
      </c>
      <c r="I382" s="184"/>
      <c r="J382" s="185">
        <f t="shared" si="60"/>
        <v>0</v>
      </c>
      <c r="K382" s="186"/>
      <c r="L382" s="187"/>
      <c r="M382" s="188" t="s">
        <v>1</v>
      </c>
      <c r="N382" s="189" t="s">
        <v>38</v>
      </c>
      <c r="O382" s="58"/>
      <c r="P382" s="151">
        <f t="shared" si="61"/>
        <v>0</v>
      </c>
      <c r="Q382" s="151">
        <v>0</v>
      </c>
      <c r="R382" s="151">
        <f t="shared" si="62"/>
        <v>0</v>
      </c>
      <c r="S382" s="151">
        <v>0</v>
      </c>
      <c r="T382" s="152">
        <f t="shared" si="63"/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53" t="s">
        <v>283</v>
      </c>
      <c r="AT382" s="153" t="s">
        <v>230</v>
      </c>
      <c r="AU382" s="153" t="s">
        <v>135</v>
      </c>
      <c r="AY382" s="17" t="s">
        <v>127</v>
      </c>
      <c r="BE382" s="154">
        <f t="shared" si="64"/>
        <v>0</v>
      </c>
      <c r="BF382" s="154">
        <f t="shared" si="65"/>
        <v>0</v>
      </c>
      <c r="BG382" s="154">
        <f t="shared" si="66"/>
        <v>0</v>
      </c>
      <c r="BH382" s="154">
        <f t="shared" si="67"/>
        <v>0</v>
      </c>
      <c r="BI382" s="154">
        <f t="shared" si="68"/>
        <v>0</v>
      </c>
      <c r="BJ382" s="17" t="s">
        <v>135</v>
      </c>
      <c r="BK382" s="154">
        <f t="shared" si="69"/>
        <v>0</v>
      </c>
      <c r="BL382" s="17" t="s">
        <v>207</v>
      </c>
      <c r="BM382" s="153" t="s">
        <v>484</v>
      </c>
    </row>
    <row r="383" spans="1:65" s="2" customFormat="1" ht="33" customHeight="1">
      <c r="A383" s="32"/>
      <c r="B383" s="140"/>
      <c r="C383" s="141" t="s">
        <v>871</v>
      </c>
      <c r="D383" s="141" t="s">
        <v>130</v>
      </c>
      <c r="E383" s="142" t="s">
        <v>872</v>
      </c>
      <c r="F383" s="143" t="s">
        <v>873</v>
      </c>
      <c r="G383" s="144" t="s">
        <v>133</v>
      </c>
      <c r="H383" s="145">
        <v>4</v>
      </c>
      <c r="I383" s="146"/>
      <c r="J383" s="147">
        <f t="shared" si="60"/>
        <v>0</v>
      </c>
      <c r="K383" s="148"/>
      <c r="L383" s="33"/>
      <c r="M383" s="149" t="s">
        <v>1</v>
      </c>
      <c r="N383" s="150" t="s">
        <v>38</v>
      </c>
      <c r="O383" s="58"/>
      <c r="P383" s="151">
        <f t="shared" si="61"/>
        <v>0</v>
      </c>
      <c r="Q383" s="151">
        <v>0</v>
      </c>
      <c r="R383" s="151">
        <f t="shared" si="62"/>
        <v>0</v>
      </c>
      <c r="S383" s="151">
        <v>0</v>
      </c>
      <c r="T383" s="152">
        <f t="shared" si="63"/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53" t="s">
        <v>207</v>
      </c>
      <c r="AT383" s="153" t="s">
        <v>130</v>
      </c>
      <c r="AU383" s="153" t="s">
        <v>135</v>
      </c>
      <c r="AY383" s="17" t="s">
        <v>127</v>
      </c>
      <c r="BE383" s="154">
        <f t="shared" si="64"/>
        <v>0</v>
      </c>
      <c r="BF383" s="154">
        <f t="shared" si="65"/>
        <v>0</v>
      </c>
      <c r="BG383" s="154">
        <f t="shared" si="66"/>
        <v>0</v>
      </c>
      <c r="BH383" s="154">
        <f t="shared" si="67"/>
        <v>0</v>
      </c>
      <c r="BI383" s="154">
        <f t="shared" si="68"/>
        <v>0</v>
      </c>
      <c r="BJ383" s="17" t="s">
        <v>135</v>
      </c>
      <c r="BK383" s="154">
        <f t="shared" si="69"/>
        <v>0</v>
      </c>
      <c r="BL383" s="17" t="s">
        <v>207</v>
      </c>
      <c r="BM383" s="153" t="s">
        <v>499</v>
      </c>
    </row>
    <row r="384" spans="1:65" s="2" customFormat="1" ht="21.75" customHeight="1">
      <c r="A384" s="32"/>
      <c r="B384" s="140"/>
      <c r="C384" s="179" t="s">
        <v>874</v>
      </c>
      <c r="D384" s="179" t="s">
        <v>230</v>
      </c>
      <c r="E384" s="180" t="s">
        <v>875</v>
      </c>
      <c r="F384" s="181" t="s">
        <v>876</v>
      </c>
      <c r="G384" s="182" t="s">
        <v>133</v>
      </c>
      <c r="H384" s="183">
        <v>1</v>
      </c>
      <c r="I384" s="184"/>
      <c r="J384" s="185">
        <f t="shared" si="60"/>
        <v>0</v>
      </c>
      <c r="K384" s="186"/>
      <c r="L384" s="187"/>
      <c r="M384" s="188" t="s">
        <v>1</v>
      </c>
      <c r="N384" s="189" t="s">
        <v>38</v>
      </c>
      <c r="O384" s="58"/>
      <c r="P384" s="151">
        <f t="shared" si="61"/>
        <v>0</v>
      </c>
      <c r="Q384" s="151">
        <v>0</v>
      </c>
      <c r="R384" s="151">
        <f t="shared" si="62"/>
        <v>0</v>
      </c>
      <c r="S384" s="151">
        <v>0</v>
      </c>
      <c r="T384" s="152">
        <f t="shared" si="63"/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53" t="s">
        <v>283</v>
      </c>
      <c r="AT384" s="153" t="s">
        <v>230</v>
      </c>
      <c r="AU384" s="153" t="s">
        <v>135</v>
      </c>
      <c r="AY384" s="17" t="s">
        <v>127</v>
      </c>
      <c r="BE384" s="154">
        <f t="shared" si="64"/>
        <v>0</v>
      </c>
      <c r="BF384" s="154">
        <f t="shared" si="65"/>
        <v>0</v>
      </c>
      <c r="BG384" s="154">
        <f t="shared" si="66"/>
        <v>0</v>
      </c>
      <c r="BH384" s="154">
        <f t="shared" si="67"/>
        <v>0</v>
      </c>
      <c r="BI384" s="154">
        <f t="shared" si="68"/>
        <v>0</v>
      </c>
      <c r="BJ384" s="17" t="s">
        <v>135</v>
      </c>
      <c r="BK384" s="154">
        <f t="shared" si="69"/>
        <v>0</v>
      </c>
      <c r="BL384" s="17" t="s">
        <v>207</v>
      </c>
      <c r="BM384" s="153" t="s">
        <v>491</v>
      </c>
    </row>
    <row r="385" spans="1:65" s="2" customFormat="1" ht="16.5" customHeight="1">
      <c r="A385" s="32"/>
      <c r="B385" s="140"/>
      <c r="C385" s="179" t="s">
        <v>877</v>
      </c>
      <c r="D385" s="179" t="s">
        <v>230</v>
      </c>
      <c r="E385" s="180" t="s">
        <v>878</v>
      </c>
      <c r="F385" s="181" t="s">
        <v>879</v>
      </c>
      <c r="G385" s="182" t="s">
        <v>153</v>
      </c>
      <c r="H385" s="183">
        <v>3</v>
      </c>
      <c r="I385" s="184"/>
      <c r="J385" s="185">
        <f t="shared" si="60"/>
        <v>0</v>
      </c>
      <c r="K385" s="186"/>
      <c r="L385" s="187"/>
      <c r="M385" s="188" t="s">
        <v>1</v>
      </c>
      <c r="N385" s="189" t="s">
        <v>38</v>
      </c>
      <c r="O385" s="58"/>
      <c r="P385" s="151">
        <f t="shared" si="61"/>
        <v>0</v>
      </c>
      <c r="Q385" s="151">
        <v>3.1E-4</v>
      </c>
      <c r="R385" s="151">
        <f t="shared" si="62"/>
        <v>9.3000000000000005E-4</v>
      </c>
      <c r="S385" s="151">
        <v>0</v>
      </c>
      <c r="T385" s="152">
        <f t="shared" si="63"/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3" t="s">
        <v>283</v>
      </c>
      <c r="AT385" s="153" t="s">
        <v>230</v>
      </c>
      <c r="AU385" s="153" t="s">
        <v>135</v>
      </c>
      <c r="AY385" s="17" t="s">
        <v>127</v>
      </c>
      <c r="BE385" s="154">
        <f t="shared" si="64"/>
        <v>0</v>
      </c>
      <c r="BF385" s="154">
        <f t="shared" si="65"/>
        <v>0</v>
      </c>
      <c r="BG385" s="154">
        <f t="shared" si="66"/>
        <v>0</v>
      </c>
      <c r="BH385" s="154">
        <f t="shared" si="67"/>
        <v>0</v>
      </c>
      <c r="BI385" s="154">
        <f t="shared" si="68"/>
        <v>0</v>
      </c>
      <c r="BJ385" s="17" t="s">
        <v>135</v>
      </c>
      <c r="BK385" s="154">
        <f t="shared" si="69"/>
        <v>0</v>
      </c>
      <c r="BL385" s="17" t="s">
        <v>207</v>
      </c>
      <c r="BM385" s="153" t="s">
        <v>880</v>
      </c>
    </row>
    <row r="386" spans="1:65" s="2" customFormat="1" ht="44.25" customHeight="1">
      <c r="A386" s="32"/>
      <c r="B386" s="140"/>
      <c r="C386" s="141" t="s">
        <v>881</v>
      </c>
      <c r="D386" s="141" t="s">
        <v>130</v>
      </c>
      <c r="E386" s="142" t="s">
        <v>882</v>
      </c>
      <c r="F386" s="143" t="s">
        <v>883</v>
      </c>
      <c r="G386" s="144" t="s">
        <v>133</v>
      </c>
      <c r="H386" s="145">
        <v>4</v>
      </c>
      <c r="I386" s="146"/>
      <c r="J386" s="147">
        <f t="shared" si="60"/>
        <v>0</v>
      </c>
      <c r="K386" s="148"/>
      <c r="L386" s="33"/>
      <c r="M386" s="149" t="s">
        <v>1</v>
      </c>
      <c r="N386" s="150" t="s">
        <v>38</v>
      </c>
      <c r="O386" s="58"/>
      <c r="P386" s="151">
        <f t="shared" si="61"/>
        <v>0</v>
      </c>
      <c r="Q386" s="151">
        <v>0</v>
      </c>
      <c r="R386" s="151">
        <f t="shared" si="62"/>
        <v>0</v>
      </c>
      <c r="S386" s="151">
        <v>0</v>
      </c>
      <c r="T386" s="152">
        <f t="shared" si="63"/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53" t="s">
        <v>207</v>
      </c>
      <c r="AT386" s="153" t="s">
        <v>130</v>
      </c>
      <c r="AU386" s="153" t="s">
        <v>135</v>
      </c>
      <c r="AY386" s="17" t="s">
        <v>127</v>
      </c>
      <c r="BE386" s="154">
        <f t="shared" si="64"/>
        <v>0</v>
      </c>
      <c r="BF386" s="154">
        <f t="shared" si="65"/>
        <v>0</v>
      </c>
      <c r="BG386" s="154">
        <f t="shared" si="66"/>
        <v>0</v>
      </c>
      <c r="BH386" s="154">
        <f t="shared" si="67"/>
        <v>0</v>
      </c>
      <c r="BI386" s="154">
        <f t="shared" si="68"/>
        <v>0</v>
      </c>
      <c r="BJ386" s="17" t="s">
        <v>135</v>
      </c>
      <c r="BK386" s="154">
        <f t="shared" si="69"/>
        <v>0</v>
      </c>
      <c r="BL386" s="17" t="s">
        <v>207</v>
      </c>
      <c r="BM386" s="153" t="s">
        <v>507</v>
      </c>
    </row>
    <row r="387" spans="1:65" s="2" customFormat="1" ht="33" customHeight="1">
      <c r="A387" s="32"/>
      <c r="B387" s="140"/>
      <c r="C387" s="141" t="s">
        <v>884</v>
      </c>
      <c r="D387" s="141" t="s">
        <v>130</v>
      </c>
      <c r="E387" s="142" t="s">
        <v>885</v>
      </c>
      <c r="F387" s="143" t="s">
        <v>886</v>
      </c>
      <c r="G387" s="144" t="s">
        <v>133</v>
      </c>
      <c r="H387" s="145">
        <v>1</v>
      </c>
      <c r="I387" s="146"/>
      <c r="J387" s="147">
        <f t="shared" si="60"/>
        <v>0</v>
      </c>
      <c r="K387" s="148"/>
      <c r="L387" s="33"/>
      <c r="M387" s="149" t="s">
        <v>1</v>
      </c>
      <c r="N387" s="150" t="s">
        <v>38</v>
      </c>
      <c r="O387" s="58"/>
      <c r="P387" s="151">
        <f t="shared" si="61"/>
        <v>0</v>
      </c>
      <c r="Q387" s="151">
        <v>0</v>
      </c>
      <c r="R387" s="151">
        <f t="shared" si="62"/>
        <v>0</v>
      </c>
      <c r="S387" s="151">
        <v>0</v>
      </c>
      <c r="T387" s="152">
        <f t="shared" si="63"/>
        <v>0</v>
      </c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R387" s="153" t="s">
        <v>207</v>
      </c>
      <c r="AT387" s="153" t="s">
        <v>130</v>
      </c>
      <c r="AU387" s="153" t="s">
        <v>135</v>
      </c>
      <c r="AY387" s="17" t="s">
        <v>127</v>
      </c>
      <c r="BE387" s="154">
        <f t="shared" si="64"/>
        <v>0</v>
      </c>
      <c r="BF387" s="154">
        <f t="shared" si="65"/>
        <v>0</v>
      </c>
      <c r="BG387" s="154">
        <f t="shared" si="66"/>
        <v>0</v>
      </c>
      <c r="BH387" s="154">
        <f t="shared" si="67"/>
        <v>0</v>
      </c>
      <c r="BI387" s="154">
        <f t="shared" si="68"/>
        <v>0</v>
      </c>
      <c r="BJ387" s="17" t="s">
        <v>135</v>
      </c>
      <c r="BK387" s="154">
        <f t="shared" si="69"/>
        <v>0</v>
      </c>
      <c r="BL387" s="17" t="s">
        <v>207</v>
      </c>
      <c r="BM387" s="153" t="s">
        <v>515</v>
      </c>
    </row>
    <row r="388" spans="1:65" s="2" customFormat="1" ht="33" customHeight="1">
      <c r="A388" s="32"/>
      <c r="B388" s="140"/>
      <c r="C388" s="141" t="s">
        <v>887</v>
      </c>
      <c r="D388" s="141" t="s">
        <v>130</v>
      </c>
      <c r="E388" s="142" t="s">
        <v>888</v>
      </c>
      <c r="F388" s="143" t="s">
        <v>889</v>
      </c>
      <c r="G388" s="144" t="s">
        <v>133</v>
      </c>
      <c r="H388" s="145">
        <v>1</v>
      </c>
      <c r="I388" s="146"/>
      <c r="J388" s="147">
        <f t="shared" si="60"/>
        <v>0</v>
      </c>
      <c r="K388" s="148"/>
      <c r="L388" s="33"/>
      <c r="M388" s="149" t="s">
        <v>1</v>
      </c>
      <c r="N388" s="150" t="s">
        <v>38</v>
      </c>
      <c r="O388" s="58"/>
      <c r="P388" s="151">
        <f t="shared" si="61"/>
        <v>0</v>
      </c>
      <c r="Q388" s="151">
        <v>0</v>
      </c>
      <c r="R388" s="151">
        <f t="shared" si="62"/>
        <v>0</v>
      </c>
      <c r="S388" s="151">
        <v>0</v>
      </c>
      <c r="T388" s="152">
        <f t="shared" si="63"/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53" t="s">
        <v>207</v>
      </c>
      <c r="AT388" s="153" t="s">
        <v>130</v>
      </c>
      <c r="AU388" s="153" t="s">
        <v>135</v>
      </c>
      <c r="AY388" s="17" t="s">
        <v>127</v>
      </c>
      <c r="BE388" s="154">
        <f t="shared" si="64"/>
        <v>0</v>
      </c>
      <c r="BF388" s="154">
        <f t="shared" si="65"/>
        <v>0</v>
      </c>
      <c r="BG388" s="154">
        <f t="shared" si="66"/>
        <v>0</v>
      </c>
      <c r="BH388" s="154">
        <f t="shared" si="67"/>
        <v>0</v>
      </c>
      <c r="BI388" s="154">
        <f t="shared" si="68"/>
        <v>0</v>
      </c>
      <c r="BJ388" s="17" t="s">
        <v>135</v>
      </c>
      <c r="BK388" s="154">
        <f t="shared" si="69"/>
        <v>0</v>
      </c>
      <c r="BL388" s="17" t="s">
        <v>207</v>
      </c>
      <c r="BM388" s="153" t="s">
        <v>526</v>
      </c>
    </row>
    <row r="389" spans="1:65" s="2" customFormat="1" ht="33" customHeight="1">
      <c r="A389" s="32"/>
      <c r="B389" s="140"/>
      <c r="C389" s="141" t="s">
        <v>890</v>
      </c>
      <c r="D389" s="141" t="s">
        <v>130</v>
      </c>
      <c r="E389" s="142" t="s">
        <v>891</v>
      </c>
      <c r="F389" s="143" t="s">
        <v>892</v>
      </c>
      <c r="G389" s="144" t="s">
        <v>133</v>
      </c>
      <c r="H389" s="145">
        <v>1</v>
      </c>
      <c r="I389" s="146"/>
      <c r="J389" s="147">
        <f t="shared" si="60"/>
        <v>0</v>
      </c>
      <c r="K389" s="148"/>
      <c r="L389" s="33"/>
      <c r="M389" s="149" t="s">
        <v>1</v>
      </c>
      <c r="N389" s="150" t="s">
        <v>38</v>
      </c>
      <c r="O389" s="58"/>
      <c r="P389" s="151">
        <f t="shared" si="61"/>
        <v>0</v>
      </c>
      <c r="Q389" s="151">
        <v>0</v>
      </c>
      <c r="R389" s="151">
        <f t="shared" si="62"/>
        <v>0</v>
      </c>
      <c r="S389" s="151">
        <v>0</v>
      </c>
      <c r="T389" s="152">
        <f t="shared" si="63"/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3" t="s">
        <v>207</v>
      </c>
      <c r="AT389" s="153" t="s">
        <v>130</v>
      </c>
      <c r="AU389" s="153" t="s">
        <v>135</v>
      </c>
      <c r="AY389" s="17" t="s">
        <v>127</v>
      </c>
      <c r="BE389" s="154">
        <f t="shared" si="64"/>
        <v>0</v>
      </c>
      <c r="BF389" s="154">
        <f t="shared" si="65"/>
        <v>0</v>
      </c>
      <c r="BG389" s="154">
        <f t="shared" si="66"/>
        <v>0</v>
      </c>
      <c r="BH389" s="154">
        <f t="shared" si="67"/>
        <v>0</v>
      </c>
      <c r="BI389" s="154">
        <f t="shared" si="68"/>
        <v>0</v>
      </c>
      <c r="BJ389" s="17" t="s">
        <v>135</v>
      </c>
      <c r="BK389" s="154">
        <f t="shared" si="69"/>
        <v>0</v>
      </c>
      <c r="BL389" s="17" t="s">
        <v>207</v>
      </c>
      <c r="BM389" s="153" t="s">
        <v>542</v>
      </c>
    </row>
    <row r="390" spans="1:65" s="2" customFormat="1" ht="21.75" customHeight="1">
      <c r="A390" s="32"/>
      <c r="B390" s="140"/>
      <c r="C390" s="141" t="s">
        <v>893</v>
      </c>
      <c r="D390" s="141" t="s">
        <v>130</v>
      </c>
      <c r="E390" s="142" t="s">
        <v>894</v>
      </c>
      <c r="F390" s="143" t="s">
        <v>895</v>
      </c>
      <c r="G390" s="144" t="s">
        <v>133</v>
      </c>
      <c r="H390" s="145">
        <v>1</v>
      </c>
      <c r="I390" s="146"/>
      <c r="J390" s="147">
        <f t="shared" si="60"/>
        <v>0</v>
      </c>
      <c r="K390" s="148"/>
      <c r="L390" s="33"/>
      <c r="M390" s="149" t="s">
        <v>1</v>
      </c>
      <c r="N390" s="150" t="s">
        <v>38</v>
      </c>
      <c r="O390" s="58"/>
      <c r="P390" s="151">
        <f t="shared" si="61"/>
        <v>0</v>
      </c>
      <c r="Q390" s="151">
        <v>0</v>
      </c>
      <c r="R390" s="151">
        <f t="shared" si="62"/>
        <v>0</v>
      </c>
      <c r="S390" s="151">
        <v>8.8099999999999998E-2</v>
      </c>
      <c r="T390" s="152">
        <f t="shared" si="63"/>
        <v>8.8099999999999998E-2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53" t="s">
        <v>207</v>
      </c>
      <c r="AT390" s="153" t="s">
        <v>130</v>
      </c>
      <c r="AU390" s="153" t="s">
        <v>135</v>
      </c>
      <c r="AY390" s="17" t="s">
        <v>127</v>
      </c>
      <c r="BE390" s="154">
        <f t="shared" si="64"/>
        <v>0</v>
      </c>
      <c r="BF390" s="154">
        <f t="shared" si="65"/>
        <v>0</v>
      </c>
      <c r="BG390" s="154">
        <f t="shared" si="66"/>
        <v>0</v>
      </c>
      <c r="BH390" s="154">
        <f t="shared" si="67"/>
        <v>0</v>
      </c>
      <c r="BI390" s="154">
        <f t="shared" si="68"/>
        <v>0</v>
      </c>
      <c r="BJ390" s="17" t="s">
        <v>135</v>
      </c>
      <c r="BK390" s="154">
        <f t="shared" si="69"/>
        <v>0</v>
      </c>
      <c r="BL390" s="17" t="s">
        <v>207</v>
      </c>
      <c r="BM390" s="153" t="s">
        <v>896</v>
      </c>
    </row>
    <row r="391" spans="1:65" s="2" customFormat="1" ht="21.75" customHeight="1">
      <c r="A391" s="32"/>
      <c r="B391" s="140"/>
      <c r="C391" s="141" t="s">
        <v>897</v>
      </c>
      <c r="D391" s="141" t="s">
        <v>130</v>
      </c>
      <c r="E391" s="142" t="s">
        <v>898</v>
      </c>
      <c r="F391" s="143" t="s">
        <v>899</v>
      </c>
      <c r="G391" s="144" t="s">
        <v>133</v>
      </c>
      <c r="H391" s="145">
        <v>2</v>
      </c>
      <c r="I391" s="146"/>
      <c r="J391" s="147">
        <f t="shared" si="60"/>
        <v>0</v>
      </c>
      <c r="K391" s="148"/>
      <c r="L391" s="33"/>
      <c r="M391" s="149" t="s">
        <v>1</v>
      </c>
      <c r="N391" s="150" t="s">
        <v>38</v>
      </c>
      <c r="O391" s="58"/>
      <c r="P391" s="151">
        <f t="shared" si="61"/>
        <v>0</v>
      </c>
      <c r="Q391" s="151">
        <v>0</v>
      </c>
      <c r="R391" s="151">
        <f t="shared" si="62"/>
        <v>0</v>
      </c>
      <c r="S391" s="151">
        <v>0.1104</v>
      </c>
      <c r="T391" s="152">
        <f t="shared" si="63"/>
        <v>0.2208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3" t="s">
        <v>207</v>
      </c>
      <c r="AT391" s="153" t="s">
        <v>130</v>
      </c>
      <c r="AU391" s="153" t="s">
        <v>135</v>
      </c>
      <c r="AY391" s="17" t="s">
        <v>127</v>
      </c>
      <c r="BE391" s="154">
        <f t="shared" si="64"/>
        <v>0</v>
      </c>
      <c r="BF391" s="154">
        <f t="shared" si="65"/>
        <v>0</v>
      </c>
      <c r="BG391" s="154">
        <f t="shared" si="66"/>
        <v>0</v>
      </c>
      <c r="BH391" s="154">
        <f t="shared" si="67"/>
        <v>0</v>
      </c>
      <c r="BI391" s="154">
        <f t="shared" si="68"/>
        <v>0</v>
      </c>
      <c r="BJ391" s="17" t="s">
        <v>135</v>
      </c>
      <c r="BK391" s="154">
        <f t="shared" si="69"/>
        <v>0</v>
      </c>
      <c r="BL391" s="17" t="s">
        <v>207</v>
      </c>
      <c r="BM391" s="153" t="s">
        <v>900</v>
      </c>
    </row>
    <row r="392" spans="1:65" s="2" customFormat="1" ht="24">
      <c r="A392" s="32"/>
      <c r="B392" s="140"/>
      <c r="C392" s="141" t="s">
        <v>901</v>
      </c>
      <c r="D392" s="141" t="s">
        <v>130</v>
      </c>
      <c r="E392" s="142" t="s">
        <v>902</v>
      </c>
      <c r="F392" s="143" t="s">
        <v>1197</v>
      </c>
      <c r="G392" s="144" t="s">
        <v>133</v>
      </c>
      <c r="H392" s="145">
        <v>1</v>
      </c>
      <c r="I392" s="146"/>
      <c r="J392" s="147">
        <f t="shared" si="60"/>
        <v>0</v>
      </c>
      <c r="K392" s="148"/>
      <c r="L392" s="33"/>
      <c r="M392" s="149" t="s">
        <v>1</v>
      </c>
      <c r="N392" s="150" t="s">
        <v>38</v>
      </c>
      <c r="O392" s="58"/>
      <c r="P392" s="151">
        <f t="shared" si="61"/>
        <v>0</v>
      </c>
      <c r="Q392" s="151">
        <v>0</v>
      </c>
      <c r="R392" s="151">
        <f t="shared" si="62"/>
        <v>0</v>
      </c>
      <c r="S392" s="151">
        <v>0</v>
      </c>
      <c r="T392" s="152">
        <f t="shared" si="63"/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3" t="s">
        <v>207</v>
      </c>
      <c r="AT392" s="153" t="s">
        <v>130</v>
      </c>
      <c r="AU392" s="153" t="s">
        <v>135</v>
      </c>
      <c r="AY392" s="17" t="s">
        <v>127</v>
      </c>
      <c r="BE392" s="154">
        <f t="shared" si="64"/>
        <v>0</v>
      </c>
      <c r="BF392" s="154">
        <f t="shared" si="65"/>
        <v>0</v>
      </c>
      <c r="BG392" s="154">
        <f t="shared" si="66"/>
        <v>0</v>
      </c>
      <c r="BH392" s="154">
        <f t="shared" si="67"/>
        <v>0</v>
      </c>
      <c r="BI392" s="154">
        <f t="shared" si="68"/>
        <v>0</v>
      </c>
      <c r="BJ392" s="17" t="s">
        <v>135</v>
      </c>
      <c r="BK392" s="154">
        <f t="shared" si="69"/>
        <v>0</v>
      </c>
      <c r="BL392" s="17" t="s">
        <v>207</v>
      </c>
      <c r="BM392" s="153" t="s">
        <v>903</v>
      </c>
    </row>
    <row r="393" spans="1:65" s="2" customFormat="1" ht="21.75" customHeight="1">
      <c r="A393" s="32"/>
      <c r="B393" s="140"/>
      <c r="C393" s="141" t="s">
        <v>904</v>
      </c>
      <c r="D393" s="141" t="s">
        <v>130</v>
      </c>
      <c r="E393" s="142" t="s">
        <v>905</v>
      </c>
      <c r="F393" s="143" t="s">
        <v>906</v>
      </c>
      <c r="G393" s="144" t="s">
        <v>524</v>
      </c>
      <c r="H393" s="145">
        <v>1</v>
      </c>
      <c r="I393" s="146"/>
      <c r="J393" s="147">
        <f t="shared" si="60"/>
        <v>0</v>
      </c>
      <c r="K393" s="148"/>
      <c r="L393" s="33"/>
      <c r="M393" s="149" t="s">
        <v>1</v>
      </c>
      <c r="N393" s="150" t="s">
        <v>38</v>
      </c>
      <c r="O393" s="58"/>
      <c r="P393" s="151">
        <f t="shared" si="61"/>
        <v>0</v>
      </c>
      <c r="Q393" s="151">
        <v>0</v>
      </c>
      <c r="R393" s="151">
        <f t="shared" si="62"/>
        <v>0</v>
      </c>
      <c r="S393" s="151">
        <v>0</v>
      </c>
      <c r="T393" s="152">
        <f t="shared" si="63"/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53" t="s">
        <v>207</v>
      </c>
      <c r="AT393" s="153" t="s">
        <v>130</v>
      </c>
      <c r="AU393" s="153" t="s">
        <v>135</v>
      </c>
      <c r="AY393" s="17" t="s">
        <v>127</v>
      </c>
      <c r="BE393" s="154">
        <f t="shared" si="64"/>
        <v>0</v>
      </c>
      <c r="BF393" s="154">
        <f t="shared" si="65"/>
        <v>0</v>
      </c>
      <c r="BG393" s="154">
        <f t="shared" si="66"/>
        <v>0</v>
      </c>
      <c r="BH393" s="154">
        <f t="shared" si="67"/>
        <v>0</v>
      </c>
      <c r="BI393" s="154">
        <f t="shared" si="68"/>
        <v>0</v>
      </c>
      <c r="BJ393" s="17" t="s">
        <v>135</v>
      </c>
      <c r="BK393" s="154">
        <f t="shared" si="69"/>
        <v>0</v>
      </c>
      <c r="BL393" s="17" t="s">
        <v>207</v>
      </c>
      <c r="BM393" s="153" t="s">
        <v>907</v>
      </c>
    </row>
    <row r="394" spans="1:65" s="2" customFormat="1" ht="21.75" customHeight="1">
      <c r="A394" s="32"/>
      <c r="B394" s="140"/>
      <c r="C394" s="141" t="s">
        <v>908</v>
      </c>
      <c r="D394" s="141" t="s">
        <v>130</v>
      </c>
      <c r="E394" s="142" t="s">
        <v>909</v>
      </c>
      <c r="F394" s="143" t="s">
        <v>910</v>
      </c>
      <c r="G394" s="144" t="s">
        <v>524</v>
      </c>
      <c r="H394" s="145">
        <v>1</v>
      </c>
      <c r="I394" s="146"/>
      <c r="J394" s="147">
        <f t="shared" si="60"/>
        <v>0</v>
      </c>
      <c r="K394" s="148"/>
      <c r="L394" s="33"/>
      <c r="M394" s="149" t="s">
        <v>1</v>
      </c>
      <c r="N394" s="150" t="s">
        <v>38</v>
      </c>
      <c r="O394" s="58"/>
      <c r="P394" s="151">
        <f t="shared" si="61"/>
        <v>0</v>
      </c>
      <c r="Q394" s="151">
        <v>0</v>
      </c>
      <c r="R394" s="151">
        <f t="shared" si="62"/>
        <v>0</v>
      </c>
      <c r="S394" s="151">
        <v>0</v>
      </c>
      <c r="T394" s="152">
        <f t="shared" si="63"/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3" t="s">
        <v>207</v>
      </c>
      <c r="AT394" s="153" t="s">
        <v>130</v>
      </c>
      <c r="AU394" s="153" t="s">
        <v>135</v>
      </c>
      <c r="AY394" s="17" t="s">
        <v>127</v>
      </c>
      <c r="BE394" s="154">
        <f t="shared" si="64"/>
        <v>0</v>
      </c>
      <c r="BF394" s="154">
        <f t="shared" si="65"/>
        <v>0</v>
      </c>
      <c r="BG394" s="154">
        <f t="shared" si="66"/>
        <v>0</v>
      </c>
      <c r="BH394" s="154">
        <f t="shared" si="67"/>
        <v>0</v>
      </c>
      <c r="BI394" s="154">
        <f t="shared" si="68"/>
        <v>0</v>
      </c>
      <c r="BJ394" s="17" t="s">
        <v>135</v>
      </c>
      <c r="BK394" s="154">
        <f t="shared" si="69"/>
        <v>0</v>
      </c>
      <c r="BL394" s="17" t="s">
        <v>207</v>
      </c>
      <c r="BM394" s="153" t="s">
        <v>911</v>
      </c>
    </row>
    <row r="395" spans="1:65" s="12" customFormat="1" ht="22.9" customHeight="1">
      <c r="B395" s="127"/>
      <c r="D395" s="128" t="s">
        <v>71</v>
      </c>
      <c r="E395" s="138" t="s">
        <v>912</v>
      </c>
      <c r="F395" s="138" t="s">
        <v>913</v>
      </c>
      <c r="I395" s="130"/>
      <c r="J395" s="139">
        <f>BK395</f>
        <v>0</v>
      </c>
      <c r="L395" s="127"/>
      <c r="M395" s="132"/>
      <c r="N395" s="133"/>
      <c r="O395" s="133"/>
      <c r="P395" s="134">
        <f>SUM(P396:P414)</f>
        <v>0</v>
      </c>
      <c r="Q395" s="133"/>
      <c r="R395" s="134">
        <f>SUM(R396:R414)</f>
        <v>4.1288799999999994E-2</v>
      </c>
      <c r="S395" s="133"/>
      <c r="T395" s="135">
        <f>SUM(T396:T414)</f>
        <v>0</v>
      </c>
      <c r="AR395" s="128" t="s">
        <v>135</v>
      </c>
      <c r="AT395" s="136" t="s">
        <v>71</v>
      </c>
      <c r="AU395" s="136" t="s">
        <v>80</v>
      </c>
      <c r="AY395" s="128" t="s">
        <v>127</v>
      </c>
      <c r="BK395" s="137">
        <f>SUM(BK396:BK414)</f>
        <v>0</v>
      </c>
    </row>
    <row r="396" spans="1:65" s="2" customFormat="1" ht="16.5" customHeight="1">
      <c r="A396" s="32"/>
      <c r="B396" s="140"/>
      <c r="C396" s="141" t="s">
        <v>914</v>
      </c>
      <c r="D396" s="141" t="s">
        <v>130</v>
      </c>
      <c r="E396" s="142" t="s">
        <v>915</v>
      </c>
      <c r="F396" s="143" t="s">
        <v>916</v>
      </c>
      <c r="G396" s="144" t="s">
        <v>139</v>
      </c>
      <c r="H396" s="145">
        <v>4.1399999999999997</v>
      </c>
      <c r="I396" s="146"/>
      <c r="J396" s="147">
        <f>ROUND(I396*H396,2)</f>
        <v>0</v>
      </c>
      <c r="K396" s="148"/>
      <c r="L396" s="33"/>
      <c r="M396" s="149" t="s">
        <v>1</v>
      </c>
      <c r="N396" s="150" t="s">
        <v>38</v>
      </c>
      <c r="O396" s="58"/>
      <c r="P396" s="151">
        <f>O396*H396</f>
        <v>0</v>
      </c>
      <c r="Q396" s="151">
        <v>0</v>
      </c>
      <c r="R396" s="151">
        <f>Q396*H396</f>
        <v>0</v>
      </c>
      <c r="S396" s="151">
        <v>0</v>
      </c>
      <c r="T396" s="152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53" t="s">
        <v>207</v>
      </c>
      <c r="AT396" s="153" t="s">
        <v>130</v>
      </c>
      <c r="AU396" s="153" t="s">
        <v>135</v>
      </c>
      <c r="AY396" s="17" t="s">
        <v>127</v>
      </c>
      <c r="BE396" s="154">
        <f>IF(N396="základní",J396,0)</f>
        <v>0</v>
      </c>
      <c r="BF396" s="154">
        <f>IF(N396="snížená",J396,0)</f>
        <v>0</v>
      </c>
      <c r="BG396" s="154">
        <f>IF(N396="zákl. přenesená",J396,0)</f>
        <v>0</v>
      </c>
      <c r="BH396" s="154">
        <f>IF(N396="sníž. přenesená",J396,0)</f>
        <v>0</v>
      </c>
      <c r="BI396" s="154">
        <f>IF(N396="nulová",J396,0)</f>
        <v>0</v>
      </c>
      <c r="BJ396" s="17" t="s">
        <v>135</v>
      </c>
      <c r="BK396" s="154">
        <f>ROUND(I396*H396,2)</f>
        <v>0</v>
      </c>
      <c r="BL396" s="17" t="s">
        <v>207</v>
      </c>
      <c r="BM396" s="153" t="s">
        <v>917</v>
      </c>
    </row>
    <row r="397" spans="1:65" s="14" customFormat="1">
      <c r="B397" s="163"/>
      <c r="D397" s="156" t="s">
        <v>141</v>
      </c>
      <c r="E397" s="164" t="s">
        <v>1</v>
      </c>
      <c r="F397" s="165" t="s">
        <v>918</v>
      </c>
      <c r="H397" s="166">
        <v>4.1399999999999997</v>
      </c>
      <c r="I397" s="167"/>
      <c r="L397" s="163"/>
      <c r="M397" s="168"/>
      <c r="N397" s="169"/>
      <c r="O397" s="169"/>
      <c r="P397" s="169"/>
      <c r="Q397" s="169"/>
      <c r="R397" s="169"/>
      <c r="S397" s="169"/>
      <c r="T397" s="170"/>
      <c r="AT397" s="164" t="s">
        <v>141</v>
      </c>
      <c r="AU397" s="164" t="s">
        <v>135</v>
      </c>
      <c r="AV397" s="14" t="s">
        <v>135</v>
      </c>
      <c r="AW397" s="14" t="s">
        <v>29</v>
      </c>
      <c r="AX397" s="14" t="s">
        <v>80</v>
      </c>
      <c r="AY397" s="164" t="s">
        <v>127</v>
      </c>
    </row>
    <row r="398" spans="1:65" s="2" customFormat="1" ht="16.5" customHeight="1">
      <c r="A398" s="32"/>
      <c r="B398" s="140"/>
      <c r="C398" s="141" t="s">
        <v>919</v>
      </c>
      <c r="D398" s="141" t="s">
        <v>130</v>
      </c>
      <c r="E398" s="142" t="s">
        <v>920</v>
      </c>
      <c r="F398" s="143" t="s">
        <v>921</v>
      </c>
      <c r="G398" s="144" t="s">
        <v>139</v>
      </c>
      <c r="H398" s="145">
        <v>4.1399999999999997</v>
      </c>
      <c r="I398" s="146"/>
      <c r="J398" s="147">
        <f>ROUND(I398*H398,2)</f>
        <v>0</v>
      </c>
      <c r="K398" s="148"/>
      <c r="L398" s="33"/>
      <c r="M398" s="149" t="s">
        <v>1</v>
      </c>
      <c r="N398" s="150" t="s">
        <v>38</v>
      </c>
      <c r="O398" s="58"/>
      <c r="P398" s="151">
        <f>O398*H398</f>
        <v>0</v>
      </c>
      <c r="Q398" s="151">
        <v>2.9999999999999997E-4</v>
      </c>
      <c r="R398" s="151">
        <f>Q398*H398</f>
        <v>1.2419999999999998E-3</v>
      </c>
      <c r="S398" s="151">
        <v>0</v>
      </c>
      <c r="T398" s="152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3" t="s">
        <v>207</v>
      </c>
      <c r="AT398" s="153" t="s">
        <v>130</v>
      </c>
      <c r="AU398" s="153" t="s">
        <v>135</v>
      </c>
      <c r="AY398" s="17" t="s">
        <v>127</v>
      </c>
      <c r="BE398" s="154">
        <f>IF(N398="základní",J398,0)</f>
        <v>0</v>
      </c>
      <c r="BF398" s="154">
        <f>IF(N398="snížená",J398,0)</f>
        <v>0</v>
      </c>
      <c r="BG398" s="154">
        <f>IF(N398="zákl. přenesená",J398,0)</f>
        <v>0</v>
      </c>
      <c r="BH398" s="154">
        <f>IF(N398="sníž. přenesená",J398,0)</f>
        <v>0</v>
      </c>
      <c r="BI398" s="154">
        <f>IF(N398="nulová",J398,0)</f>
        <v>0</v>
      </c>
      <c r="BJ398" s="17" t="s">
        <v>135</v>
      </c>
      <c r="BK398" s="154">
        <f>ROUND(I398*H398,2)</f>
        <v>0</v>
      </c>
      <c r="BL398" s="17" t="s">
        <v>207</v>
      </c>
      <c r="BM398" s="153" t="s">
        <v>922</v>
      </c>
    </row>
    <row r="399" spans="1:65" s="2" customFormat="1" ht="21.75" customHeight="1">
      <c r="A399" s="32"/>
      <c r="B399" s="140"/>
      <c r="C399" s="141" t="s">
        <v>923</v>
      </c>
      <c r="D399" s="141" t="s">
        <v>130</v>
      </c>
      <c r="E399" s="142" t="s">
        <v>924</v>
      </c>
      <c r="F399" s="143" t="s">
        <v>925</v>
      </c>
      <c r="G399" s="144" t="s">
        <v>139</v>
      </c>
      <c r="H399" s="145">
        <v>4.1399999999999997</v>
      </c>
      <c r="I399" s="146"/>
      <c r="J399" s="147">
        <f>ROUND(I399*H399,2)</f>
        <v>0</v>
      </c>
      <c r="K399" s="148"/>
      <c r="L399" s="33"/>
      <c r="M399" s="149" t="s">
        <v>1</v>
      </c>
      <c r="N399" s="150" t="s">
        <v>38</v>
      </c>
      <c r="O399" s="58"/>
      <c r="P399" s="151">
        <f>O399*H399</f>
        <v>0</v>
      </c>
      <c r="Q399" s="151">
        <v>7.4999999999999997E-3</v>
      </c>
      <c r="R399" s="151">
        <f>Q399*H399</f>
        <v>3.1049999999999998E-2</v>
      </c>
      <c r="S399" s="151">
        <v>0</v>
      </c>
      <c r="T399" s="152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3" t="s">
        <v>207</v>
      </c>
      <c r="AT399" s="153" t="s">
        <v>130</v>
      </c>
      <c r="AU399" s="153" t="s">
        <v>135</v>
      </c>
      <c r="AY399" s="17" t="s">
        <v>127</v>
      </c>
      <c r="BE399" s="154">
        <f>IF(N399="základní",J399,0)</f>
        <v>0</v>
      </c>
      <c r="BF399" s="154">
        <f>IF(N399="snížená",J399,0)</f>
        <v>0</v>
      </c>
      <c r="BG399" s="154">
        <f>IF(N399="zákl. přenesená",J399,0)</f>
        <v>0</v>
      </c>
      <c r="BH399" s="154">
        <f>IF(N399="sníž. přenesená",J399,0)</f>
        <v>0</v>
      </c>
      <c r="BI399" s="154">
        <f>IF(N399="nulová",J399,0)</f>
        <v>0</v>
      </c>
      <c r="BJ399" s="17" t="s">
        <v>135</v>
      </c>
      <c r="BK399" s="154">
        <f>ROUND(I399*H399,2)</f>
        <v>0</v>
      </c>
      <c r="BL399" s="17" t="s">
        <v>207</v>
      </c>
      <c r="BM399" s="153" t="s">
        <v>926</v>
      </c>
    </row>
    <row r="400" spans="1:65" s="2" customFormat="1" ht="44.25" customHeight="1">
      <c r="A400" s="32"/>
      <c r="B400" s="140"/>
      <c r="C400" s="141" t="s">
        <v>927</v>
      </c>
      <c r="D400" s="141" t="s">
        <v>130</v>
      </c>
      <c r="E400" s="142" t="s">
        <v>928</v>
      </c>
      <c r="F400" s="143" t="s">
        <v>929</v>
      </c>
      <c r="G400" s="144" t="s">
        <v>139</v>
      </c>
      <c r="H400" s="145">
        <v>4.1399999999999997</v>
      </c>
      <c r="I400" s="146"/>
      <c r="J400" s="147">
        <f>ROUND(I400*H400,2)</f>
        <v>0</v>
      </c>
      <c r="K400" s="148"/>
      <c r="L400" s="33"/>
      <c r="M400" s="149" t="s">
        <v>1</v>
      </c>
      <c r="N400" s="150" t="s">
        <v>38</v>
      </c>
      <c r="O400" s="58"/>
      <c r="P400" s="151">
        <f>O400*H400</f>
        <v>0</v>
      </c>
      <c r="Q400" s="151">
        <v>0</v>
      </c>
      <c r="R400" s="151">
        <f>Q400*H400</f>
        <v>0</v>
      </c>
      <c r="S400" s="151">
        <v>0</v>
      </c>
      <c r="T400" s="152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53" t="s">
        <v>207</v>
      </c>
      <c r="AT400" s="153" t="s">
        <v>130</v>
      </c>
      <c r="AU400" s="153" t="s">
        <v>135</v>
      </c>
      <c r="AY400" s="17" t="s">
        <v>127</v>
      </c>
      <c r="BE400" s="154">
        <f>IF(N400="základní",J400,0)</f>
        <v>0</v>
      </c>
      <c r="BF400" s="154">
        <f>IF(N400="snížená",J400,0)</f>
        <v>0</v>
      </c>
      <c r="BG400" s="154">
        <f>IF(N400="zákl. přenesená",J400,0)</f>
        <v>0</v>
      </c>
      <c r="BH400" s="154">
        <f>IF(N400="sníž. přenesená",J400,0)</f>
        <v>0</v>
      </c>
      <c r="BI400" s="154">
        <f>IF(N400="nulová",J400,0)</f>
        <v>0</v>
      </c>
      <c r="BJ400" s="17" t="s">
        <v>135</v>
      </c>
      <c r="BK400" s="154">
        <f>ROUND(I400*H400,2)</f>
        <v>0</v>
      </c>
      <c r="BL400" s="17" t="s">
        <v>207</v>
      </c>
      <c r="BM400" s="153" t="s">
        <v>567</v>
      </c>
    </row>
    <row r="401" spans="1:65" s="2" customFormat="1" ht="33" customHeight="1">
      <c r="A401" s="32"/>
      <c r="B401" s="140"/>
      <c r="C401" s="141" t="s">
        <v>930</v>
      </c>
      <c r="D401" s="141" t="s">
        <v>130</v>
      </c>
      <c r="E401" s="142" t="s">
        <v>931</v>
      </c>
      <c r="F401" s="143" t="s">
        <v>932</v>
      </c>
      <c r="G401" s="144" t="s">
        <v>139</v>
      </c>
      <c r="H401" s="145">
        <v>4.1399999999999997</v>
      </c>
      <c r="I401" s="146"/>
      <c r="J401" s="147">
        <f>ROUND(I401*H401,2)</f>
        <v>0</v>
      </c>
      <c r="K401" s="148"/>
      <c r="L401" s="33"/>
      <c r="M401" s="149" t="s">
        <v>1</v>
      </c>
      <c r="N401" s="150" t="s">
        <v>38</v>
      </c>
      <c r="O401" s="58"/>
      <c r="P401" s="151">
        <f>O401*H401</f>
        <v>0</v>
      </c>
      <c r="Q401" s="151">
        <v>0</v>
      </c>
      <c r="R401" s="151">
        <f>Q401*H401</f>
        <v>0</v>
      </c>
      <c r="S401" s="151">
        <v>0</v>
      </c>
      <c r="T401" s="152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53" t="s">
        <v>207</v>
      </c>
      <c r="AT401" s="153" t="s">
        <v>130</v>
      </c>
      <c r="AU401" s="153" t="s">
        <v>135</v>
      </c>
      <c r="AY401" s="17" t="s">
        <v>127</v>
      </c>
      <c r="BE401" s="154">
        <f>IF(N401="základní",J401,0)</f>
        <v>0</v>
      </c>
      <c r="BF401" s="154">
        <f>IF(N401="snížená",J401,0)</f>
        <v>0</v>
      </c>
      <c r="BG401" s="154">
        <f>IF(N401="zákl. přenesená",J401,0)</f>
        <v>0</v>
      </c>
      <c r="BH401" s="154">
        <f>IF(N401="sníž. přenesená",J401,0)</f>
        <v>0</v>
      </c>
      <c r="BI401" s="154">
        <f>IF(N401="nulová",J401,0)</f>
        <v>0</v>
      </c>
      <c r="BJ401" s="17" t="s">
        <v>135</v>
      </c>
      <c r="BK401" s="154">
        <f>ROUND(I401*H401,2)</f>
        <v>0</v>
      </c>
      <c r="BL401" s="17" t="s">
        <v>207</v>
      </c>
      <c r="BM401" s="153" t="s">
        <v>576</v>
      </c>
    </row>
    <row r="402" spans="1:65" s="2" customFormat="1" ht="16.5" customHeight="1">
      <c r="A402" s="32"/>
      <c r="B402" s="140"/>
      <c r="C402" s="179" t="s">
        <v>933</v>
      </c>
      <c r="D402" s="179" t="s">
        <v>230</v>
      </c>
      <c r="E402" s="180" t="s">
        <v>934</v>
      </c>
      <c r="F402" s="181" t="s">
        <v>935</v>
      </c>
      <c r="G402" s="182" t="s">
        <v>139</v>
      </c>
      <c r="H402" s="183">
        <v>4.5540000000000003</v>
      </c>
      <c r="I402" s="184"/>
      <c r="J402" s="185">
        <f>ROUND(I402*H402,2)</f>
        <v>0</v>
      </c>
      <c r="K402" s="186"/>
      <c r="L402" s="187"/>
      <c r="M402" s="188" t="s">
        <v>1</v>
      </c>
      <c r="N402" s="189" t="s">
        <v>38</v>
      </c>
      <c r="O402" s="58"/>
      <c r="P402" s="151">
        <f>O402*H402</f>
        <v>0</v>
      </c>
      <c r="Q402" s="151">
        <v>0</v>
      </c>
      <c r="R402" s="151">
        <f>Q402*H402</f>
        <v>0</v>
      </c>
      <c r="S402" s="151">
        <v>0</v>
      </c>
      <c r="T402" s="152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53" t="s">
        <v>283</v>
      </c>
      <c r="AT402" s="153" t="s">
        <v>230</v>
      </c>
      <c r="AU402" s="153" t="s">
        <v>135</v>
      </c>
      <c r="AY402" s="17" t="s">
        <v>127</v>
      </c>
      <c r="BE402" s="154">
        <f>IF(N402="základní",J402,0)</f>
        <v>0</v>
      </c>
      <c r="BF402" s="154">
        <f>IF(N402="snížená",J402,0)</f>
        <v>0</v>
      </c>
      <c r="BG402" s="154">
        <f>IF(N402="zákl. přenesená",J402,0)</f>
        <v>0</v>
      </c>
      <c r="BH402" s="154">
        <f>IF(N402="sníž. přenesená",J402,0)</f>
        <v>0</v>
      </c>
      <c r="BI402" s="154">
        <f>IF(N402="nulová",J402,0)</f>
        <v>0</v>
      </c>
      <c r="BJ402" s="17" t="s">
        <v>135</v>
      </c>
      <c r="BK402" s="154">
        <f>ROUND(I402*H402,2)</f>
        <v>0</v>
      </c>
      <c r="BL402" s="17" t="s">
        <v>207</v>
      </c>
      <c r="BM402" s="153" t="s">
        <v>585</v>
      </c>
    </row>
    <row r="403" spans="1:65" s="14" customFormat="1">
      <c r="B403" s="163"/>
      <c r="D403" s="156" t="s">
        <v>141</v>
      </c>
      <c r="E403" s="164" t="s">
        <v>1</v>
      </c>
      <c r="F403" s="165" t="s">
        <v>936</v>
      </c>
      <c r="H403" s="166">
        <v>4.5540000000000003</v>
      </c>
      <c r="I403" s="167"/>
      <c r="L403" s="163"/>
      <c r="M403" s="168"/>
      <c r="N403" s="169"/>
      <c r="O403" s="169"/>
      <c r="P403" s="169"/>
      <c r="Q403" s="169"/>
      <c r="R403" s="169"/>
      <c r="S403" s="169"/>
      <c r="T403" s="170"/>
      <c r="AT403" s="164" t="s">
        <v>141</v>
      </c>
      <c r="AU403" s="164" t="s">
        <v>135</v>
      </c>
      <c r="AV403" s="14" t="s">
        <v>135</v>
      </c>
      <c r="AW403" s="14" t="s">
        <v>29</v>
      </c>
      <c r="AX403" s="14" t="s">
        <v>80</v>
      </c>
      <c r="AY403" s="164" t="s">
        <v>127</v>
      </c>
    </row>
    <row r="404" spans="1:65" s="2" customFormat="1" ht="21.75" customHeight="1">
      <c r="A404" s="32"/>
      <c r="B404" s="140"/>
      <c r="C404" s="141" t="s">
        <v>937</v>
      </c>
      <c r="D404" s="141" t="s">
        <v>130</v>
      </c>
      <c r="E404" s="142" t="s">
        <v>938</v>
      </c>
      <c r="F404" s="143" t="s">
        <v>939</v>
      </c>
      <c r="G404" s="144" t="s">
        <v>139</v>
      </c>
      <c r="H404" s="145">
        <v>4.1399999999999997</v>
      </c>
      <c r="I404" s="146"/>
      <c r="J404" s="147">
        <f t="shared" ref="J404:J409" si="70">ROUND(I404*H404,2)</f>
        <v>0</v>
      </c>
      <c r="K404" s="148"/>
      <c r="L404" s="33"/>
      <c r="M404" s="149" t="s">
        <v>1</v>
      </c>
      <c r="N404" s="150" t="s">
        <v>38</v>
      </c>
      <c r="O404" s="58"/>
      <c r="P404" s="151">
        <f t="shared" ref="P404:P409" si="71">O404*H404</f>
        <v>0</v>
      </c>
      <c r="Q404" s="151">
        <v>0</v>
      </c>
      <c r="R404" s="151">
        <f t="shared" ref="R404:R409" si="72">Q404*H404</f>
        <v>0</v>
      </c>
      <c r="S404" s="151">
        <v>0</v>
      </c>
      <c r="T404" s="152">
        <f t="shared" ref="T404:T409" si="73"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53" t="s">
        <v>207</v>
      </c>
      <c r="AT404" s="153" t="s">
        <v>130</v>
      </c>
      <c r="AU404" s="153" t="s">
        <v>135</v>
      </c>
      <c r="AY404" s="17" t="s">
        <v>127</v>
      </c>
      <c r="BE404" s="154">
        <f t="shared" ref="BE404:BE409" si="74">IF(N404="základní",J404,0)</f>
        <v>0</v>
      </c>
      <c r="BF404" s="154">
        <f t="shared" ref="BF404:BF409" si="75">IF(N404="snížená",J404,0)</f>
        <v>0</v>
      </c>
      <c r="BG404" s="154">
        <f t="shared" ref="BG404:BG409" si="76">IF(N404="zákl. přenesená",J404,0)</f>
        <v>0</v>
      </c>
      <c r="BH404" s="154">
        <f t="shared" ref="BH404:BH409" si="77">IF(N404="sníž. přenesená",J404,0)</f>
        <v>0</v>
      </c>
      <c r="BI404" s="154">
        <f t="shared" ref="BI404:BI409" si="78">IF(N404="nulová",J404,0)</f>
        <v>0</v>
      </c>
      <c r="BJ404" s="17" t="s">
        <v>135</v>
      </c>
      <c r="BK404" s="154">
        <f t="shared" ref="BK404:BK409" si="79">ROUND(I404*H404,2)</f>
        <v>0</v>
      </c>
      <c r="BL404" s="17" t="s">
        <v>207</v>
      </c>
      <c r="BM404" s="153" t="s">
        <v>940</v>
      </c>
    </row>
    <row r="405" spans="1:65" s="2" customFormat="1" ht="33" customHeight="1">
      <c r="A405" s="32"/>
      <c r="B405" s="140"/>
      <c r="C405" s="141" t="s">
        <v>941</v>
      </c>
      <c r="D405" s="141" t="s">
        <v>130</v>
      </c>
      <c r="E405" s="142" t="s">
        <v>942</v>
      </c>
      <c r="F405" s="143" t="s">
        <v>943</v>
      </c>
      <c r="G405" s="144" t="s">
        <v>139</v>
      </c>
      <c r="H405" s="145">
        <v>4.1399999999999997</v>
      </c>
      <c r="I405" s="146"/>
      <c r="J405" s="147">
        <f t="shared" si="70"/>
        <v>0</v>
      </c>
      <c r="K405" s="148"/>
      <c r="L405" s="33"/>
      <c r="M405" s="149" t="s">
        <v>1</v>
      </c>
      <c r="N405" s="150" t="s">
        <v>38</v>
      </c>
      <c r="O405" s="58"/>
      <c r="P405" s="151">
        <f t="shared" si="71"/>
        <v>0</v>
      </c>
      <c r="Q405" s="151">
        <v>6.2E-4</v>
      </c>
      <c r="R405" s="151">
        <f t="shared" si="72"/>
        <v>2.5667999999999997E-3</v>
      </c>
      <c r="S405" s="151">
        <v>0</v>
      </c>
      <c r="T405" s="152">
        <f t="shared" si="73"/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3" t="s">
        <v>207</v>
      </c>
      <c r="AT405" s="153" t="s">
        <v>130</v>
      </c>
      <c r="AU405" s="153" t="s">
        <v>135</v>
      </c>
      <c r="AY405" s="17" t="s">
        <v>127</v>
      </c>
      <c r="BE405" s="154">
        <f t="shared" si="74"/>
        <v>0</v>
      </c>
      <c r="BF405" s="154">
        <f t="shared" si="75"/>
        <v>0</v>
      </c>
      <c r="BG405" s="154">
        <f t="shared" si="76"/>
        <v>0</v>
      </c>
      <c r="BH405" s="154">
        <f t="shared" si="77"/>
        <v>0</v>
      </c>
      <c r="BI405" s="154">
        <f t="shared" si="78"/>
        <v>0</v>
      </c>
      <c r="BJ405" s="17" t="s">
        <v>135</v>
      </c>
      <c r="BK405" s="154">
        <f t="shared" si="79"/>
        <v>0</v>
      </c>
      <c r="BL405" s="17" t="s">
        <v>207</v>
      </c>
      <c r="BM405" s="153" t="s">
        <v>944</v>
      </c>
    </row>
    <row r="406" spans="1:65" s="2" customFormat="1" ht="21.75" customHeight="1">
      <c r="A406" s="32"/>
      <c r="B406" s="140"/>
      <c r="C406" s="141" t="s">
        <v>945</v>
      </c>
      <c r="D406" s="141" t="s">
        <v>130</v>
      </c>
      <c r="E406" s="142" t="s">
        <v>946</v>
      </c>
      <c r="F406" s="143" t="s">
        <v>947</v>
      </c>
      <c r="G406" s="144" t="s">
        <v>139</v>
      </c>
      <c r="H406" s="145">
        <v>4.1399999999999997</v>
      </c>
      <c r="I406" s="146"/>
      <c r="J406" s="147">
        <f t="shared" si="70"/>
        <v>0</v>
      </c>
      <c r="K406" s="148"/>
      <c r="L406" s="33"/>
      <c r="M406" s="149" t="s">
        <v>1</v>
      </c>
      <c r="N406" s="150" t="s">
        <v>38</v>
      </c>
      <c r="O406" s="58"/>
      <c r="P406" s="151">
        <f t="shared" si="71"/>
        <v>0</v>
      </c>
      <c r="Q406" s="151">
        <v>0</v>
      </c>
      <c r="R406" s="151">
        <f t="shared" si="72"/>
        <v>0</v>
      </c>
      <c r="S406" s="151">
        <v>0</v>
      </c>
      <c r="T406" s="152">
        <f t="shared" si="73"/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53" t="s">
        <v>207</v>
      </c>
      <c r="AT406" s="153" t="s">
        <v>130</v>
      </c>
      <c r="AU406" s="153" t="s">
        <v>135</v>
      </c>
      <c r="AY406" s="17" t="s">
        <v>127</v>
      </c>
      <c r="BE406" s="154">
        <f t="shared" si="74"/>
        <v>0</v>
      </c>
      <c r="BF406" s="154">
        <f t="shared" si="75"/>
        <v>0</v>
      </c>
      <c r="BG406" s="154">
        <f t="shared" si="76"/>
        <v>0</v>
      </c>
      <c r="BH406" s="154">
        <f t="shared" si="77"/>
        <v>0</v>
      </c>
      <c r="BI406" s="154">
        <f t="shared" si="78"/>
        <v>0</v>
      </c>
      <c r="BJ406" s="17" t="s">
        <v>135</v>
      </c>
      <c r="BK406" s="154">
        <f t="shared" si="79"/>
        <v>0</v>
      </c>
      <c r="BL406" s="17" t="s">
        <v>207</v>
      </c>
      <c r="BM406" s="153" t="s">
        <v>592</v>
      </c>
    </row>
    <row r="407" spans="1:65" s="2" customFormat="1" ht="21.75" customHeight="1">
      <c r="A407" s="32"/>
      <c r="B407" s="140"/>
      <c r="C407" s="179" t="s">
        <v>948</v>
      </c>
      <c r="D407" s="179" t="s">
        <v>230</v>
      </c>
      <c r="E407" s="180" t="s">
        <v>949</v>
      </c>
      <c r="F407" s="181" t="s">
        <v>950</v>
      </c>
      <c r="G407" s="182" t="s">
        <v>951</v>
      </c>
      <c r="H407" s="183">
        <v>5</v>
      </c>
      <c r="I407" s="184"/>
      <c r="J407" s="185">
        <f t="shared" si="70"/>
        <v>0</v>
      </c>
      <c r="K407" s="186"/>
      <c r="L407" s="187"/>
      <c r="M407" s="188" t="s">
        <v>1</v>
      </c>
      <c r="N407" s="189" t="s">
        <v>38</v>
      </c>
      <c r="O407" s="58"/>
      <c r="P407" s="151">
        <f t="shared" si="71"/>
        <v>0</v>
      </c>
      <c r="Q407" s="151">
        <v>0</v>
      </c>
      <c r="R407" s="151">
        <f t="shared" si="72"/>
        <v>0</v>
      </c>
      <c r="S407" s="151">
        <v>0</v>
      </c>
      <c r="T407" s="152">
        <f t="shared" si="73"/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3" t="s">
        <v>283</v>
      </c>
      <c r="AT407" s="153" t="s">
        <v>230</v>
      </c>
      <c r="AU407" s="153" t="s">
        <v>135</v>
      </c>
      <c r="AY407" s="17" t="s">
        <v>127</v>
      </c>
      <c r="BE407" s="154">
        <f t="shared" si="74"/>
        <v>0</v>
      </c>
      <c r="BF407" s="154">
        <f t="shared" si="75"/>
        <v>0</v>
      </c>
      <c r="BG407" s="154">
        <f t="shared" si="76"/>
        <v>0</v>
      </c>
      <c r="BH407" s="154">
        <f t="shared" si="77"/>
        <v>0</v>
      </c>
      <c r="BI407" s="154">
        <f t="shared" si="78"/>
        <v>0</v>
      </c>
      <c r="BJ407" s="17" t="s">
        <v>135</v>
      </c>
      <c r="BK407" s="154">
        <f t="shared" si="79"/>
        <v>0</v>
      </c>
      <c r="BL407" s="17" t="s">
        <v>207</v>
      </c>
      <c r="BM407" s="153" t="s">
        <v>600</v>
      </c>
    </row>
    <row r="408" spans="1:65" s="2" customFormat="1" ht="16.5" customHeight="1">
      <c r="A408" s="32"/>
      <c r="B408" s="140"/>
      <c r="C408" s="141" t="s">
        <v>952</v>
      </c>
      <c r="D408" s="141" t="s">
        <v>130</v>
      </c>
      <c r="E408" s="142" t="s">
        <v>953</v>
      </c>
      <c r="F408" s="143" t="s">
        <v>954</v>
      </c>
      <c r="G408" s="144" t="s">
        <v>153</v>
      </c>
      <c r="H408" s="145">
        <v>8</v>
      </c>
      <c r="I408" s="146"/>
      <c r="J408" s="147">
        <f t="shared" si="70"/>
        <v>0</v>
      </c>
      <c r="K408" s="148"/>
      <c r="L408" s="33"/>
      <c r="M408" s="149" t="s">
        <v>1</v>
      </c>
      <c r="N408" s="150" t="s">
        <v>38</v>
      </c>
      <c r="O408" s="58"/>
      <c r="P408" s="151">
        <f t="shared" si="71"/>
        <v>0</v>
      </c>
      <c r="Q408" s="151">
        <v>3.0000000000000001E-5</v>
      </c>
      <c r="R408" s="151">
        <f t="shared" si="72"/>
        <v>2.4000000000000001E-4</v>
      </c>
      <c r="S408" s="151">
        <v>0</v>
      </c>
      <c r="T408" s="152">
        <f t="shared" si="73"/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3" t="s">
        <v>207</v>
      </c>
      <c r="AT408" s="153" t="s">
        <v>130</v>
      </c>
      <c r="AU408" s="153" t="s">
        <v>135</v>
      </c>
      <c r="AY408" s="17" t="s">
        <v>127</v>
      </c>
      <c r="BE408" s="154">
        <f t="shared" si="74"/>
        <v>0</v>
      </c>
      <c r="BF408" s="154">
        <f t="shared" si="75"/>
        <v>0</v>
      </c>
      <c r="BG408" s="154">
        <f t="shared" si="76"/>
        <v>0</v>
      </c>
      <c r="BH408" s="154">
        <f t="shared" si="77"/>
        <v>0</v>
      </c>
      <c r="BI408" s="154">
        <f t="shared" si="78"/>
        <v>0</v>
      </c>
      <c r="BJ408" s="17" t="s">
        <v>135</v>
      </c>
      <c r="BK408" s="154">
        <f t="shared" si="79"/>
        <v>0</v>
      </c>
      <c r="BL408" s="17" t="s">
        <v>207</v>
      </c>
      <c r="BM408" s="153" t="s">
        <v>955</v>
      </c>
    </row>
    <row r="409" spans="1:65" s="2" customFormat="1" ht="16.5" customHeight="1">
      <c r="A409" s="32"/>
      <c r="B409" s="140"/>
      <c r="C409" s="141" t="s">
        <v>956</v>
      </c>
      <c r="D409" s="141" t="s">
        <v>130</v>
      </c>
      <c r="E409" s="142" t="s">
        <v>957</v>
      </c>
      <c r="F409" s="143" t="s">
        <v>958</v>
      </c>
      <c r="G409" s="144" t="s">
        <v>153</v>
      </c>
      <c r="H409" s="145">
        <v>36.299999999999997</v>
      </c>
      <c r="I409" s="146"/>
      <c r="J409" s="147">
        <f t="shared" si="70"/>
        <v>0</v>
      </c>
      <c r="K409" s="148"/>
      <c r="L409" s="33"/>
      <c r="M409" s="149" t="s">
        <v>1</v>
      </c>
      <c r="N409" s="150" t="s">
        <v>38</v>
      </c>
      <c r="O409" s="58"/>
      <c r="P409" s="151">
        <f t="shared" si="71"/>
        <v>0</v>
      </c>
      <c r="Q409" s="151">
        <v>1E-4</v>
      </c>
      <c r="R409" s="151">
        <f t="shared" si="72"/>
        <v>3.63E-3</v>
      </c>
      <c r="S409" s="151">
        <v>0</v>
      </c>
      <c r="T409" s="152">
        <f t="shared" si="73"/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3" t="s">
        <v>207</v>
      </c>
      <c r="AT409" s="153" t="s">
        <v>130</v>
      </c>
      <c r="AU409" s="153" t="s">
        <v>135</v>
      </c>
      <c r="AY409" s="17" t="s">
        <v>127</v>
      </c>
      <c r="BE409" s="154">
        <f t="shared" si="74"/>
        <v>0</v>
      </c>
      <c r="BF409" s="154">
        <f t="shared" si="75"/>
        <v>0</v>
      </c>
      <c r="BG409" s="154">
        <f t="shared" si="76"/>
        <v>0</v>
      </c>
      <c r="BH409" s="154">
        <f t="shared" si="77"/>
        <v>0</v>
      </c>
      <c r="BI409" s="154">
        <f t="shared" si="78"/>
        <v>0</v>
      </c>
      <c r="BJ409" s="17" t="s">
        <v>135</v>
      </c>
      <c r="BK409" s="154">
        <f t="shared" si="79"/>
        <v>0</v>
      </c>
      <c r="BL409" s="17" t="s">
        <v>207</v>
      </c>
      <c r="BM409" s="153" t="s">
        <v>959</v>
      </c>
    </row>
    <row r="410" spans="1:65" s="14" customFormat="1">
      <c r="B410" s="163"/>
      <c r="D410" s="156" t="s">
        <v>141</v>
      </c>
      <c r="E410" s="164" t="s">
        <v>1</v>
      </c>
      <c r="F410" s="165" t="s">
        <v>960</v>
      </c>
      <c r="H410" s="166">
        <v>36.299999999999997</v>
      </c>
      <c r="I410" s="167"/>
      <c r="L410" s="163"/>
      <c r="M410" s="168"/>
      <c r="N410" s="169"/>
      <c r="O410" s="169"/>
      <c r="P410" s="169"/>
      <c r="Q410" s="169"/>
      <c r="R410" s="169"/>
      <c r="S410" s="169"/>
      <c r="T410" s="170"/>
      <c r="AT410" s="164" t="s">
        <v>141</v>
      </c>
      <c r="AU410" s="164" t="s">
        <v>135</v>
      </c>
      <c r="AV410" s="14" t="s">
        <v>135</v>
      </c>
      <c r="AW410" s="14" t="s">
        <v>29</v>
      </c>
      <c r="AX410" s="14" t="s">
        <v>80</v>
      </c>
      <c r="AY410" s="164" t="s">
        <v>127</v>
      </c>
    </row>
    <row r="411" spans="1:65" s="2" customFormat="1" ht="16.5" customHeight="1">
      <c r="A411" s="32"/>
      <c r="B411" s="140"/>
      <c r="C411" s="141" t="s">
        <v>961</v>
      </c>
      <c r="D411" s="141" t="s">
        <v>130</v>
      </c>
      <c r="E411" s="142" t="s">
        <v>962</v>
      </c>
      <c r="F411" s="143" t="s">
        <v>963</v>
      </c>
      <c r="G411" s="144" t="s">
        <v>133</v>
      </c>
      <c r="H411" s="145">
        <v>18</v>
      </c>
      <c r="I411" s="146"/>
      <c r="J411" s="147">
        <f>ROUND(I411*H411,2)</f>
        <v>0</v>
      </c>
      <c r="K411" s="148"/>
      <c r="L411" s="33"/>
      <c r="M411" s="149" t="s">
        <v>1</v>
      </c>
      <c r="N411" s="150" t="s">
        <v>38</v>
      </c>
      <c r="O411" s="58"/>
      <c r="P411" s="151">
        <f>O411*H411</f>
        <v>0</v>
      </c>
      <c r="Q411" s="151">
        <v>0</v>
      </c>
      <c r="R411" s="151">
        <f>Q411*H411</f>
        <v>0</v>
      </c>
      <c r="S411" s="151">
        <v>0</v>
      </c>
      <c r="T411" s="152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53" t="s">
        <v>207</v>
      </c>
      <c r="AT411" s="153" t="s">
        <v>130</v>
      </c>
      <c r="AU411" s="153" t="s">
        <v>135</v>
      </c>
      <c r="AY411" s="17" t="s">
        <v>127</v>
      </c>
      <c r="BE411" s="154">
        <f>IF(N411="základní",J411,0)</f>
        <v>0</v>
      </c>
      <c r="BF411" s="154">
        <f>IF(N411="snížená",J411,0)</f>
        <v>0</v>
      </c>
      <c r="BG411" s="154">
        <f>IF(N411="zákl. přenesená",J411,0)</f>
        <v>0</v>
      </c>
      <c r="BH411" s="154">
        <f>IF(N411="sníž. přenesená",J411,0)</f>
        <v>0</v>
      </c>
      <c r="BI411" s="154">
        <f>IF(N411="nulová",J411,0)</f>
        <v>0</v>
      </c>
      <c r="BJ411" s="17" t="s">
        <v>135</v>
      </c>
      <c r="BK411" s="154">
        <f>ROUND(I411*H411,2)</f>
        <v>0</v>
      </c>
      <c r="BL411" s="17" t="s">
        <v>207</v>
      </c>
      <c r="BM411" s="153" t="s">
        <v>964</v>
      </c>
    </row>
    <row r="412" spans="1:65" s="2" customFormat="1" ht="16.5" customHeight="1">
      <c r="A412" s="32"/>
      <c r="B412" s="140"/>
      <c r="C412" s="141" t="s">
        <v>965</v>
      </c>
      <c r="D412" s="141" t="s">
        <v>130</v>
      </c>
      <c r="E412" s="142" t="s">
        <v>966</v>
      </c>
      <c r="F412" s="143" t="s">
        <v>967</v>
      </c>
      <c r="G412" s="144" t="s">
        <v>153</v>
      </c>
      <c r="H412" s="145">
        <v>8</v>
      </c>
      <c r="I412" s="146"/>
      <c r="J412" s="147">
        <f>ROUND(I412*H412,2)</f>
        <v>0</v>
      </c>
      <c r="K412" s="148"/>
      <c r="L412" s="33"/>
      <c r="M412" s="149" t="s">
        <v>1</v>
      </c>
      <c r="N412" s="150" t="s">
        <v>38</v>
      </c>
      <c r="O412" s="58"/>
      <c r="P412" s="151">
        <f>O412*H412</f>
        <v>0</v>
      </c>
      <c r="Q412" s="151">
        <v>3.2000000000000003E-4</v>
      </c>
      <c r="R412" s="151">
        <f>Q412*H412</f>
        <v>2.5600000000000002E-3</v>
      </c>
      <c r="S412" s="151">
        <v>0</v>
      </c>
      <c r="T412" s="152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53" t="s">
        <v>207</v>
      </c>
      <c r="AT412" s="153" t="s">
        <v>130</v>
      </c>
      <c r="AU412" s="153" t="s">
        <v>135</v>
      </c>
      <c r="AY412" s="17" t="s">
        <v>127</v>
      </c>
      <c r="BE412" s="154">
        <f>IF(N412="základní",J412,0)</f>
        <v>0</v>
      </c>
      <c r="BF412" s="154">
        <f>IF(N412="snížená",J412,0)</f>
        <v>0</v>
      </c>
      <c r="BG412" s="154">
        <f>IF(N412="zákl. přenesená",J412,0)</f>
        <v>0</v>
      </c>
      <c r="BH412" s="154">
        <f>IF(N412="sníž. přenesená",J412,0)</f>
        <v>0</v>
      </c>
      <c r="BI412" s="154">
        <f>IF(N412="nulová",J412,0)</f>
        <v>0</v>
      </c>
      <c r="BJ412" s="17" t="s">
        <v>135</v>
      </c>
      <c r="BK412" s="154">
        <f>ROUND(I412*H412,2)</f>
        <v>0</v>
      </c>
      <c r="BL412" s="17" t="s">
        <v>207</v>
      </c>
      <c r="BM412" s="153" t="s">
        <v>968</v>
      </c>
    </row>
    <row r="413" spans="1:65" s="2" customFormat="1" ht="44.25" customHeight="1">
      <c r="A413" s="32"/>
      <c r="B413" s="140"/>
      <c r="C413" s="141" t="s">
        <v>969</v>
      </c>
      <c r="D413" s="141" t="s">
        <v>130</v>
      </c>
      <c r="E413" s="142" t="s">
        <v>970</v>
      </c>
      <c r="F413" s="143" t="s">
        <v>971</v>
      </c>
      <c r="G413" s="144" t="s">
        <v>286</v>
      </c>
      <c r="H413" s="145">
        <v>0.25</v>
      </c>
      <c r="I413" s="146"/>
      <c r="J413" s="147">
        <f>ROUND(I413*H413,2)</f>
        <v>0</v>
      </c>
      <c r="K413" s="148"/>
      <c r="L413" s="33"/>
      <c r="M413" s="149" t="s">
        <v>1</v>
      </c>
      <c r="N413" s="150" t="s">
        <v>38</v>
      </c>
      <c r="O413" s="58"/>
      <c r="P413" s="151">
        <f>O413*H413</f>
        <v>0</v>
      </c>
      <c r="Q413" s="151">
        <v>0</v>
      </c>
      <c r="R413" s="151">
        <f>Q413*H413</f>
        <v>0</v>
      </c>
      <c r="S413" s="151">
        <v>0</v>
      </c>
      <c r="T413" s="152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53" t="s">
        <v>207</v>
      </c>
      <c r="AT413" s="153" t="s">
        <v>130</v>
      </c>
      <c r="AU413" s="153" t="s">
        <v>135</v>
      </c>
      <c r="AY413" s="17" t="s">
        <v>127</v>
      </c>
      <c r="BE413" s="154">
        <f>IF(N413="základní",J413,0)</f>
        <v>0</v>
      </c>
      <c r="BF413" s="154">
        <f>IF(N413="snížená",J413,0)</f>
        <v>0</v>
      </c>
      <c r="BG413" s="154">
        <f>IF(N413="zákl. přenesená",J413,0)</f>
        <v>0</v>
      </c>
      <c r="BH413" s="154">
        <f>IF(N413="sníž. přenesená",J413,0)</f>
        <v>0</v>
      </c>
      <c r="BI413" s="154">
        <f>IF(N413="nulová",J413,0)</f>
        <v>0</v>
      </c>
      <c r="BJ413" s="17" t="s">
        <v>135</v>
      </c>
      <c r="BK413" s="154">
        <f>ROUND(I413*H413,2)</f>
        <v>0</v>
      </c>
      <c r="BL413" s="17" t="s">
        <v>207</v>
      </c>
      <c r="BM413" s="153" t="s">
        <v>618</v>
      </c>
    </row>
    <row r="414" spans="1:65" s="2" customFormat="1" ht="44.25" customHeight="1">
      <c r="A414" s="32"/>
      <c r="B414" s="140"/>
      <c r="C414" s="141" t="s">
        <v>972</v>
      </c>
      <c r="D414" s="141" t="s">
        <v>130</v>
      </c>
      <c r="E414" s="142" t="s">
        <v>973</v>
      </c>
      <c r="F414" s="143" t="s">
        <v>974</v>
      </c>
      <c r="G414" s="144" t="s">
        <v>286</v>
      </c>
      <c r="H414" s="145">
        <v>0.25</v>
      </c>
      <c r="I414" s="146"/>
      <c r="J414" s="147">
        <f>ROUND(I414*H414,2)</f>
        <v>0</v>
      </c>
      <c r="K414" s="148"/>
      <c r="L414" s="33"/>
      <c r="M414" s="149" t="s">
        <v>1</v>
      </c>
      <c r="N414" s="150" t="s">
        <v>38</v>
      </c>
      <c r="O414" s="58"/>
      <c r="P414" s="151">
        <f>O414*H414</f>
        <v>0</v>
      </c>
      <c r="Q414" s="151">
        <v>0</v>
      </c>
      <c r="R414" s="151">
        <f>Q414*H414</f>
        <v>0</v>
      </c>
      <c r="S414" s="151">
        <v>0</v>
      </c>
      <c r="T414" s="152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53" t="s">
        <v>207</v>
      </c>
      <c r="AT414" s="153" t="s">
        <v>130</v>
      </c>
      <c r="AU414" s="153" t="s">
        <v>135</v>
      </c>
      <c r="AY414" s="17" t="s">
        <v>127</v>
      </c>
      <c r="BE414" s="154">
        <f>IF(N414="základní",J414,0)</f>
        <v>0</v>
      </c>
      <c r="BF414" s="154">
        <f>IF(N414="snížená",J414,0)</f>
        <v>0</v>
      </c>
      <c r="BG414" s="154">
        <f>IF(N414="zákl. přenesená",J414,0)</f>
        <v>0</v>
      </c>
      <c r="BH414" s="154">
        <f>IF(N414="sníž. přenesená",J414,0)</f>
        <v>0</v>
      </c>
      <c r="BI414" s="154">
        <f>IF(N414="nulová",J414,0)</f>
        <v>0</v>
      </c>
      <c r="BJ414" s="17" t="s">
        <v>135</v>
      </c>
      <c r="BK414" s="154">
        <f>ROUND(I414*H414,2)</f>
        <v>0</v>
      </c>
      <c r="BL414" s="17" t="s">
        <v>207</v>
      </c>
      <c r="BM414" s="153" t="s">
        <v>626</v>
      </c>
    </row>
    <row r="415" spans="1:65" s="12" customFormat="1" ht="22.9" customHeight="1">
      <c r="B415" s="127"/>
      <c r="D415" s="128" t="s">
        <v>71</v>
      </c>
      <c r="E415" s="138" t="s">
        <v>975</v>
      </c>
      <c r="F415" s="138" t="s">
        <v>976</v>
      </c>
      <c r="I415" s="130"/>
      <c r="J415" s="139">
        <f>BK415</f>
        <v>0</v>
      </c>
      <c r="L415" s="127"/>
      <c r="M415" s="132"/>
      <c r="N415" s="133"/>
      <c r="O415" s="133"/>
      <c r="P415" s="134">
        <f>SUM(P416:P417)</f>
        <v>0</v>
      </c>
      <c r="Q415" s="133"/>
      <c r="R415" s="134">
        <f>SUM(R416:R417)</f>
        <v>0</v>
      </c>
      <c r="S415" s="133"/>
      <c r="T415" s="135">
        <f>SUM(T416:T417)</f>
        <v>0.378</v>
      </c>
      <c r="AR415" s="128" t="s">
        <v>135</v>
      </c>
      <c r="AT415" s="136" t="s">
        <v>71</v>
      </c>
      <c r="AU415" s="136" t="s">
        <v>80</v>
      </c>
      <c r="AY415" s="128" t="s">
        <v>127</v>
      </c>
      <c r="BK415" s="137">
        <f>SUM(BK416:BK417)</f>
        <v>0</v>
      </c>
    </row>
    <row r="416" spans="1:65" s="2" customFormat="1" ht="16.5" customHeight="1">
      <c r="A416" s="32"/>
      <c r="B416" s="140"/>
      <c r="C416" s="141" t="s">
        <v>977</v>
      </c>
      <c r="D416" s="141" t="s">
        <v>130</v>
      </c>
      <c r="E416" s="142" t="s">
        <v>978</v>
      </c>
      <c r="F416" s="143" t="s">
        <v>979</v>
      </c>
      <c r="G416" s="144" t="s">
        <v>139</v>
      </c>
      <c r="H416" s="145">
        <v>18.899999999999999</v>
      </c>
      <c r="I416" s="146"/>
      <c r="J416" s="147">
        <f>ROUND(I416*H416,2)</f>
        <v>0</v>
      </c>
      <c r="K416" s="148"/>
      <c r="L416" s="33"/>
      <c r="M416" s="149" t="s">
        <v>1</v>
      </c>
      <c r="N416" s="150" t="s">
        <v>38</v>
      </c>
      <c r="O416" s="58"/>
      <c r="P416" s="151">
        <f>O416*H416</f>
        <v>0</v>
      </c>
      <c r="Q416" s="151">
        <v>0</v>
      </c>
      <c r="R416" s="151">
        <f>Q416*H416</f>
        <v>0</v>
      </c>
      <c r="S416" s="151">
        <v>0.02</v>
      </c>
      <c r="T416" s="152">
        <f>S416*H416</f>
        <v>0.378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3" t="s">
        <v>207</v>
      </c>
      <c r="AT416" s="153" t="s">
        <v>130</v>
      </c>
      <c r="AU416" s="153" t="s">
        <v>135</v>
      </c>
      <c r="AY416" s="17" t="s">
        <v>127</v>
      </c>
      <c r="BE416" s="154">
        <f>IF(N416="základní",J416,0)</f>
        <v>0</v>
      </c>
      <c r="BF416" s="154">
        <f>IF(N416="snížená",J416,0)</f>
        <v>0</v>
      </c>
      <c r="BG416" s="154">
        <f>IF(N416="zákl. přenesená",J416,0)</f>
        <v>0</v>
      </c>
      <c r="BH416" s="154">
        <f>IF(N416="sníž. přenesená",J416,0)</f>
        <v>0</v>
      </c>
      <c r="BI416" s="154">
        <f>IF(N416="nulová",J416,0)</f>
        <v>0</v>
      </c>
      <c r="BJ416" s="17" t="s">
        <v>135</v>
      </c>
      <c r="BK416" s="154">
        <f>ROUND(I416*H416,2)</f>
        <v>0</v>
      </c>
      <c r="BL416" s="17" t="s">
        <v>207</v>
      </c>
      <c r="BM416" s="153" t="s">
        <v>980</v>
      </c>
    </row>
    <row r="417" spans="1:65" s="14" customFormat="1">
      <c r="B417" s="163"/>
      <c r="D417" s="156" t="s">
        <v>141</v>
      </c>
      <c r="E417" s="164" t="s">
        <v>1</v>
      </c>
      <c r="F417" s="165" t="s">
        <v>226</v>
      </c>
      <c r="H417" s="166">
        <v>18.899999999999999</v>
      </c>
      <c r="I417" s="167"/>
      <c r="L417" s="163"/>
      <c r="M417" s="168"/>
      <c r="N417" s="169"/>
      <c r="O417" s="169"/>
      <c r="P417" s="169"/>
      <c r="Q417" s="169"/>
      <c r="R417" s="169"/>
      <c r="S417" s="169"/>
      <c r="T417" s="170"/>
      <c r="AT417" s="164" t="s">
        <v>141</v>
      </c>
      <c r="AU417" s="164" t="s">
        <v>135</v>
      </c>
      <c r="AV417" s="14" t="s">
        <v>135</v>
      </c>
      <c r="AW417" s="14" t="s">
        <v>29</v>
      </c>
      <c r="AX417" s="14" t="s">
        <v>80</v>
      </c>
      <c r="AY417" s="164" t="s">
        <v>127</v>
      </c>
    </row>
    <row r="418" spans="1:65" s="12" customFormat="1" ht="22.9" customHeight="1">
      <c r="B418" s="127"/>
      <c r="D418" s="128" t="s">
        <v>71</v>
      </c>
      <c r="E418" s="138" t="s">
        <v>981</v>
      </c>
      <c r="F418" s="138" t="s">
        <v>982</v>
      </c>
      <c r="I418" s="130"/>
      <c r="J418" s="139">
        <f>BK418</f>
        <v>0</v>
      </c>
      <c r="L418" s="127"/>
      <c r="M418" s="132"/>
      <c r="N418" s="133"/>
      <c r="O418" s="133"/>
      <c r="P418" s="134">
        <f>SUM(P419:P444)</f>
        <v>0</v>
      </c>
      <c r="Q418" s="133"/>
      <c r="R418" s="134">
        <f>SUM(R419:R444)</f>
        <v>0.34784470000000001</v>
      </c>
      <c r="S418" s="133"/>
      <c r="T418" s="135">
        <f>SUM(T419:T444)</f>
        <v>0</v>
      </c>
      <c r="AR418" s="128" t="s">
        <v>135</v>
      </c>
      <c r="AT418" s="136" t="s">
        <v>71</v>
      </c>
      <c r="AU418" s="136" t="s">
        <v>80</v>
      </c>
      <c r="AY418" s="128" t="s">
        <v>127</v>
      </c>
      <c r="BK418" s="137">
        <f>SUM(BK419:BK444)</f>
        <v>0</v>
      </c>
    </row>
    <row r="419" spans="1:65" s="2" customFormat="1" ht="16.5" customHeight="1">
      <c r="A419" s="32"/>
      <c r="B419" s="140"/>
      <c r="C419" s="141" t="s">
        <v>983</v>
      </c>
      <c r="D419" s="141" t="s">
        <v>130</v>
      </c>
      <c r="E419" s="142" t="s">
        <v>984</v>
      </c>
      <c r="F419" s="143" t="s">
        <v>985</v>
      </c>
      <c r="G419" s="144" t="s">
        <v>139</v>
      </c>
      <c r="H419" s="145">
        <v>42.853000000000002</v>
      </c>
      <c r="I419" s="146"/>
      <c r="J419" s="147">
        <f>ROUND(I419*H419,2)</f>
        <v>0</v>
      </c>
      <c r="K419" s="148"/>
      <c r="L419" s="33"/>
      <c r="M419" s="149" t="s">
        <v>1</v>
      </c>
      <c r="N419" s="150" t="s">
        <v>38</v>
      </c>
      <c r="O419" s="58"/>
      <c r="P419" s="151">
        <f>O419*H419</f>
        <v>0</v>
      </c>
      <c r="Q419" s="151">
        <v>0</v>
      </c>
      <c r="R419" s="151">
        <f>Q419*H419</f>
        <v>0</v>
      </c>
      <c r="S419" s="151">
        <v>0</v>
      </c>
      <c r="T419" s="152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3" t="s">
        <v>207</v>
      </c>
      <c r="AT419" s="153" t="s">
        <v>130</v>
      </c>
      <c r="AU419" s="153" t="s">
        <v>135</v>
      </c>
      <c r="AY419" s="17" t="s">
        <v>127</v>
      </c>
      <c r="BE419" s="154">
        <f>IF(N419="základní",J419,0)</f>
        <v>0</v>
      </c>
      <c r="BF419" s="154">
        <f>IF(N419="snížená",J419,0)</f>
        <v>0</v>
      </c>
      <c r="BG419" s="154">
        <f>IF(N419="zákl. přenesená",J419,0)</f>
        <v>0</v>
      </c>
      <c r="BH419" s="154">
        <f>IF(N419="sníž. přenesená",J419,0)</f>
        <v>0</v>
      </c>
      <c r="BI419" s="154">
        <f>IF(N419="nulová",J419,0)</f>
        <v>0</v>
      </c>
      <c r="BJ419" s="17" t="s">
        <v>135</v>
      </c>
      <c r="BK419" s="154">
        <f>ROUND(I419*H419,2)</f>
        <v>0</v>
      </c>
      <c r="BL419" s="17" t="s">
        <v>207</v>
      </c>
      <c r="BM419" s="153" t="s">
        <v>986</v>
      </c>
    </row>
    <row r="420" spans="1:65" s="14" customFormat="1">
      <c r="B420" s="163"/>
      <c r="D420" s="156" t="s">
        <v>141</v>
      </c>
      <c r="E420" s="164" t="s">
        <v>1</v>
      </c>
      <c r="F420" s="165" t="s">
        <v>987</v>
      </c>
      <c r="H420" s="166">
        <v>42.853000000000002</v>
      </c>
      <c r="I420" s="167"/>
      <c r="L420" s="163"/>
      <c r="M420" s="168"/>
      <c r="N420" s="169"/>
      <c r="O420" s="169"/>
      <c r="P420" s="169"/>
      <c r="Q420" s="169"/>
      <c r="R420" s="169"/>
      <c r="S420" s="169"/>
      <c r="T420" s="170"/>
      <c r="AT420" s="164" t="s">
        <v>141</v>
      </c>
      <c r="AU420" s="164" t="s">
        <v>135</v>
      </c>
      <c r="AV420" s="14" t="s">
        <v>135</v>
      </c>
      <c r="AW420" s="14" t="s">
        <v>29</v>
      </c>
      <c r="AX420" s="14" t="s">
        <v>80</v>
      </c>
      <c r="AY420" s="164" t="s">
        <v>127</v>
      </c>
    </row>
    <row r="421" spans="1:65" s="2" customFormat="1" ht="21.75" customHeight="1">
      <c r="A421" s="32"/>
      <c r="B421" s="140"/>
      <c r="C421" s="141" t="s">
        <v>988</v>
      </c>
      <c r="D421" s="141" t="s">
        <v>130</v>
      </c>
      <c r="E421" s="142" t="s">
        <v>989</v>
      </c>
      <c r="F421" s="143" t="s">
        <v>990</v>
      </c>
      <c r="G421" s="144" t="s">
        <v>139</v>
      </c>
      <c r="H421" s="145">
        <v>42.853000000000002</v>
      </c>
      <c r="I421" s="146"/>
      <c r="J421" s="147">
        <f>ROUND(I421*H421,2)</f>
        <v>0</v>
      </c>
      <c r="K421" s="148"/>
      <c r="L421" s="33"/>
      <c r="M421" s="149" t="s">
        <v>1</v>
      </c>
      <c r="N421" s="150" t="s">
        <v>38</v>
      </c>
      <c r="O421" s="58"/>
      <c r="P421" s="151">
        <f>O421*H421</f>
        <v>0</v>
      </c>
      <c r="Q421" s="151">
        <v>2.0000000000000001E-4</v>
      </c>
      <c r="R421" s="151">
        <f>Q421*H421</f>
        <v>8.5706000000000011E-3</v>
      </c>
      <c r="S421" s="151">
        <v>0</v>
      </c>
      <c r="T421" s="152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53" t="s">
        <v>207</v>
      </c>
      <c r="AT421" s="153" t="s">
        <v>130</v>
      </c>
      <c r="AU421" s="153" t="s">
        <v>135</v>
      </c>
      <c r="AY421" s="17" t="s">
        <v>127</v>
      </c>
      <c r="BE421" s="154">
        <f>IF(N421="základní",J421,0)</f>
        <v>0</v>
      </c>
      <c r="BF421" s="154">
        <f>IF(N421="snížená",J421,0)</f>
        <v>0</v>
      </c>
      <c r="BG421" s="154">
        <f>IF(N421="zákl. přenesená",J421,0)</f>
        <v>0</v>
      </c>
      <c r="BH421" s="154">
        <f>IF(N421="sníž. přenesená",J421,0)</f>
        <v>0</v>
      </c>
      <c r="BI421" s="154">
        <f>IF(N421="nulová",J421,0)</f>
        <v>0</v>
      </c>
      <c r="BJ421" s="17" t="s">
        <v>135</v>
      </c>
      <c r="BK421" s="154">
        <f>ROUND(I421*H421,2)</f>
        <v>0</v>
      </c>
      <c r="BL421" s="17" t="s">
        <v>207</v>
      </c>
      <c r="BM421" s="153" t="s">
        <v>991</v>
      </c>
    </row>
    <row r="422" spans="1:65" s="2" customFormat="1" ht="21.75" customHeight="1">
      <c r="A422" s="32"/>
      <c r="B422" s="140"/>
      <c r="C422" s="141" t="s">
        <v>992</v>
      </c>
      <c r="D422" s="141" t="s">
        <v>130</v>
      </c>
      <c r="E422" s="142" t="s">
        <v>993</v>
      </c>
      <c r="F422" s="143" t="s">
        <v>994</v>
      </c>
      <c r="G422" s="144" t="s">
        <v>139</v>
      </c>
      <c r="H422" s="145">
        <v>46.993000000000002</v>
      </c>
      <c r="I422" s="146"/>
      <c r="J422" s="147">
        <f>ROUND(I422*H422,2)</f>
        <v>0</v>
      </c>
      <c r="K422" s="148"/>
      <c r="L422" s="33"/>
      <c r="M422" s="149" t="s">
        <v>1</v>
      </c>
      <c r="N422" s="150" t="s">
        <v>38</v>
      </c>
      <c r="O422" s="58"/>
      <c r="P422" s="151">
        <f>O422*H422</f>
        <v>0</v>
      </c>
      <c r="Q422" s="151">
        <v>0</v>
      </c>
      <c r="R422" s="151">
        <f>Q422*H422</f>
        <v>0</v>
      </c>
      <c r="S422" s="151">
        <v>0</v>
      </c>
      <c r="T422" s="152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3" t="s">
        <v>207</v>
      </c>
      <c r="AT422" s="153" t="s">
        <v>130</v>
      </c>
      <c r="AU422" s="153" t="s">
        <v>135</v>
      </c>
      <c r="AY422" s="17" t="s">
        <v>127</v>
      </c>
      <c r="BE422" s="154">
        <f>IF(N422="základní",J422,0)</f>
        <v>0</v>
      </c>
      <c r="BF422" s="154">
        <f>IF(N422="snížená",J422,0)</f>
        <v>0</v>
      </c>
      <c r="BG422" s="154">
        <f>IF(N422="zákl. přenesená",J422,0)</f>
        <v>0</v>
      </c>
      <c r="BH422" s="154">
        <f>IF(N422="sníž. přenesená",J422,0)</f>
        <v>0</v>
      </c>
      <c r="BI422" s="154">
        <f>IF(N422="nulová",J422,0)</f>
        <v>0</v>
      </c>
      <c r="BJ422" s="17" t="s">
        <v>135</v>
      </c>
      <c r="BK422" s="154">
        <f>ROUND(I422*H422,2)</f>
        <v>0</v>
      </c>
      <c r="BL422" s="17" t="s">
        <v>207</v>
      </c>
      <c r="BM422" s="153" t="s">
        <v>995</v>
      </c>
    </row>
    <row r="423" spans="1:65" s="14" customFormat="1">
      <c r="B423" s="163"/>
      <c r="D423" s="156" t="s">
        <v>141</v>
      </c>
      <c r="E423" s="164" t="s">
        <v>1</v>
      </c>
      <c r="F423" s="165" t="s">
        <v>166</v>
      </c>
      <c r="H423" s="166">
        <v>46.993000000000002</v>
      </c>
      <c r="I423" s="167"/>
      <c r="L423" s="163"/>
      <c r="M423" s="168"/>
      <c r="N423" s="169"/>
      <c r="O423" s="169"/>
      <c r="P423" s="169"/>
      <c r="Q423" s="169"/>
      <c r="R423" s="169"/>
      <c r="S423" s="169"/>
      <c r="T423" s="170"/>
      <c r="AT423" s="164" t="s">
        <v>141</v>
      </c>
      <c r="AU423" s="164" t="s">
        <v>135</v>
      </c>
      <c r="AV423" s="14" t="s">
        <v>135</v>
      </c>
      <c r="AW423" s="14" t="s">
        <v>29</v>
      </c>
      <c r="AX423" s="14" t="s">
        <v>80</v>
      </c>
      <c r="AY423" s="164" t="s">
        <v>127</v>
      </c>
    </row>
    <row r="424" spans="1:65" s="2" customFormat="1" ht="21.75" customHeight="1">
      <c r="A424" s="32"/>
      <c r="B424" s="140"/>
      <c r="C424" s="141" t="s">
        <v>996</v>
      </c>
      <c r="D424" s="141" t="s">
        <v>130</v>
      </c>
      <c r="E424" s="142" t="s">
        <v>997</v>
      </c>
      <c r="F424" s="143" t="s">
        <v>998</v>
      </c>
      <c r="G424" s="144" t="s">
        <v>139</v>
      </c>
      <c r="H424" s="145">
        <v>23.952999999999999</v>
      </c>
      <c r="I424" s="146"/>
      <c r="J424" s="147">
        <f>ROUND(I424*H424,2)</f>
        <v>0</v>
      </c>
      <c r="K424" s="148"/>
      <c r="L424" s="33"/>
      <c r="M424" s="149" t="s">
        <v>1</v>
      </c>
      <c r="N424" s="150" t="s">
        <v>38</v>
      </c>
      <c r="O424" s="58"/>
      <c r="P424" s="151">
        <f>O424*H424</f>
        <v>0</v>
      </c>
      <c r="Q424" s="151">
        <v>7.4999999999999997E-3</v>
      </c>
      <c r="R424" s="151">
        <f>Q424*H424</f>
        <v>0.17964749999999999</v>
      </c>
      <c r="S424" s="151">
        <v>0</v>
      </c>
      <c r="T424" s="152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53" t="s">
        <v>207</v>
      </c>
      <c r="AT424" s="153" t="s">
        <v>130</v>
      </c>
      <c r="AU424" s="153" t="s">
        <v>135</v>
      </c>
      <c r="AY424" s="17" t="s">
        <v>127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7" t="s">
        <v>135</v>
      </c>
      <c r="BK424" s="154">
        <f>ROUND(I424*H424,2)</f>
        <v>0</v>
      </c>
      <c r="BL424" s="17" t="s">
        <v>207</v>
      </c>
      <c r="BM424" s="153" t="s">
        <v>999</v>
      </c>
    </row>
    <row r="425" spans="1:65" s="14" customFormat="1">
      <c r="B425" s="163"/>
      <c r="D425" s="156" t="s">
        <v>141</v>
      </c>
      <c r="E425" s="164" t="s">
        <v>1</v>
      </c>
      <c r="F425" s="165" t="s">
        <v>1000</v>
      </c>
      <c r="H425" s="166">
        <v>23.952999999999999</v>
      </c>
      <c r="I425" s="167"/>
      <c r="L425" s="163"/>
      <c r="M425" s="168"/>
      <c r="N425" s="169"/>
      <c r="O425" s="169"/>
      <c r="P425" s="169"/>
      <c r="Q425" s="169"/>
      <c r="R425" s="169"/>
      <c r="S425" s="169"/>
      <c r="T425" s="170"/>
      <c r="AT425" s="164" t="s">
        <v>141</v>
      </c>
      <c r="AU425" s="164" t="s">
        <v>135</v>
      </c>
      <c r="AV425" s="14" t="s">
        <v>135</v>
      </c>
      <c r="AW425" s="14" t="s">
        <v>29</v>
      </c>
      <c r="AX425" s="14" t="s">
        <v>80</v>
      </c>
      <c r="AY425" s="164" t="s">
        <v>127</v>
      </c>
    </row>
    <row r="426" spans="1:65" s="2" customFormat="1" ht="21.75" customHeight="1">
      <c r="A426" s="32"/>
      <c r="B426" s="140"/>
      <c r="C426" s="141" t="s">
        <v>1001</v>
      </c>
      <c r="D426" s="141" t="s">
        <v>130</v>
      </c>
      <c r="E426" s="142" t="s">
        <v>1002</v>
      </c>
      <c r="F426" s="143" t="s">
        <v>1003</v>
      </c>
      <c r="G426" s="144" t="s">
        <v>139</v>
      </c>
      <c r="H426" s="145">
        <v>23.952999999999999</v>
      </c>
      <c r="I426" s="146"/>
      <c r="J426" s="147">
        <f>ROUND(I426*H426,2)</f>
        <v>0</v>
      </c>
      <c r="K426" s="148"/>
      <c r="L426" s="33"/>
      <c r="M426" s="149" t="s">
        <v>1</v>
      </c>
      <c r="N426" s="150" t="s">
        <v>38</v>
      </c>
      <c r="O426" s="58"/>
      <c r="P426" s="151">
        <f>O426*H426</f>
        <v>0</v>
      </c>
      <c r="Q426" s="151">
        <v>0</v>
      </c>
      <c r="R426" s="151">
        <f>Q426*H426</f>
        <v>0</v>
      </c>
      <c r="S426" s="151">
        <v>0</v>
      </c>
      <c r="T426" s="152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53" t="s">
        <v>207</v>
      </c>
      <c r="AT426" s="153" t="s">
        <v>130</v>
      </c>
      <c r="AU426" s="153" t="s">
        <v>135</v>
      </c>
      <c r="AY426" s="17" t="s">
        <v>127</v>
      </c>
      <c r="BE426" s="154">
        <f>IF(N426="základní",J426,0)</f>
        <v>0</v>
      </c>
      <c r="BF426" s="154">
        <f>IF(N426="snížená",J426,0)</f>
        <v>0</v>
      </c>
      <c r="BG426" s="154">
        <f>IF(N426="zákl. přenesená",J426,0)</f>
        <v>0</v>
      </c>
      <c r="BH426" s="154">
        <f>IF(N426="sníž. přenesená",J426,0)</f>
        <v>0</v>
      </c>
      <c r="BI426" s="154">
        <f>IF(N426="nulová",J426,0)</f>
        <v>0</v>
      </c>
      <c r="BJ426" s="17" t="s">
        <v>135</v>
      </c>
      <c r="BK426" s="154">
        <f>ROUND(I426*H426,2)</f>
        <v>0</v>
      </c>
      <c r="BL426" s="17" t="s">
        <v>207</v>
      </c>
      <c r="BM426" s="153" t="s">
        <v>642</v>
      </c>
    </row>
    <row r="427" spans="1:65" s="2" customFormat="1" ht="16.5" customHeight="1">
      <c r="A427" s="32"/>
      <c r="B427" s="140"/>
      <c r="C427" s="141" t="s">
        <v>1004</v>
      </c>
      <c r="D427" s="141" t="s">
        <v>130</v>
      </c>
      <c r="E427" s="142" t="s">
        <v>1005</v>
      </c>
      <c r="F427" s="143" t="s">
        <v>1006</v>
      </c>
      <c r="G427" s="144" t="s">
        <v>139</v>
      </c>
      <c r="H427" s="145">
        <v>42.853000000000002</v>
      </c>
      <c r="I427" s="146"/>
      <c r="J427" s="147">
        <f>ROUND(I427*H427,2)</f>
        <v>0</v>
      </c>
      <c r="K427" s="148"/>
      <c r="L427" s="33"/>
      <c r="M427" s="149" t="s">
        <v>1</v>
      </c>
      <c r="N427" s="150" t="s">
        <v>38</v>
      </c>
      <c r="O427" s="58"/>
      <c r="P427" s="151">
        <f>O427*H427</f>
        <v>0</v>
      </c>
      <c r="Q427" s="151">
        <v>6.9999999999999999E-4</v>
      </c>
      <c r="R427" s="151">
        <f>Q427*H427</f>
        <v>2.9997100000000002E-2</v>
      </c>
      <c r="S427" s="151">
        <v>0</v>
      </c>
      <c r="T427" s="152">
        <f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53" t="s">
        <v>207</v>
      </c>
      <c r="AT427" s="153" t="s">
        <v>130</v>
      </c>
      <c r="AU427" s="153" t="s">
        <v>135</v>
      </c>
      <c r="AY427" s="17" t="s">
        <v>127</v>
      </c>
      <c r="BE427" s="154">
        <f>IF(N427="základní",J427,0)</f>
        <v>0</v>
      </c>
      <c r="BF427" s="154">
        <f>IF(N427="snížená",J427,0)</f>
        <v>0</v>
      </c>
      <c r="BG427" s="154">
        <f>IF(N427="zákl. přenesená",J427,0)</f>
        <v>0</v>
      </c>
      <c r="BH427" s="154">
        <f>IF(N427="sníž. přenesená",J427,0)</f>
        <v>0</v>
      </c>
      <c r="BI427" s="154">
        <f>IF(N427="nulová",J427,0)</f>
        <v>0</v>
      </c>
      <c r="BJ427" s="17" t="s">
        <v>135</v>
      </c>
      <c r="BK427" s="154">
        <f>ROUND(I427*H427,2)</f>
        <v>0</v>
      </c>
      <c r="BL427" s="17" t="s">
        <v>207</v>
      </c>
      <c r="BM427" s="153" t="s">
        <v>1007</v>
      </c>
    </row>
    <row r="428" spans="1:65" s="2" customFormat="1" ht="33" customHeight="1">
      <c r="A428" s="32"/>
      <c r="B428" s="140"/>
      <c r="C428" s="179" t="s">
        <v>1008</v>
      </c>
      <c r="D428" s="179" t="s">
        <v>230</v>
      </c>
      <c r="E428" s="180" t="s">
        <v>1009</v>
      </c>
      <c r="F428" s="181" t="s">
        <v>1010</v>
      </c>
      <c r="G428" s="182" t="s">
        <v>139</v>
      </c>
      <c r="H428" s="183">
        <v>47.137999999999998</v>
      </c>
      <c r="I428" s="184"/>
      <c r="J428" s="185">
        <f>ROUND(I428*H428,2)</f>
        <v>0</v>
      </c>
      <c r="K428" s="186"/>
      <c r="L428" s="187"/>
      <c r="M428" s="188" t="s">
        <v>1</v>
      </c>
      <c r="N428" s="189" t="s">
        <v>38</v>
      </c>
      <c r="O428" s="58"/>
      <c r="P428" s="151">
        <f>O428*H428</f>
        <v>0</v>
      </c>
      <c r="Q428" s="151">
        <v>2.7499999999999998E-3</v>
      </c>
      <c r="R428" s="151">
        <f>Q428*H428</f>
        <v>0.12962949999999998</v>
      </c>
      <c r="S428" s="151">
        <v>0</v>
      </c>
      <c r="T428" s="152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53" t="s">
        <v>283</v>
      </c>
      <c r="AT428" s="153" t="s">
        <v>230</v>
      </c>
      <c r="AU428" s="153" t="s">
        <v>135</v>
      </c>
      <c r="AY428" s="17" t="s">
        <v>127</v>
      </c>
      <c r="BE428" s="154">
        <f>IF(N428="základní",J428,0)</f>
        <v>0</v>
      </c>
      <c r="BF428" s="154">
        <f>IF(N428="snížená",J428,0)</f>
        <v>0</v>
      </c>
      <c r="BG428" s="154">
        <f>IF(N428="zákl. přenesená",J428,0)</f>
        <v>0</v>
      </c>
      <c r="BH428" s="154">
        <f>IF(N428="sníž. přenesená",J428,0)</f>
        <v>0</v>
      </c>
      <c r="BI428" s="154">
        <f>IF(N428="nulová",J428,0)</f>
        <v>0</v>
      </c>
      <c r="BJ428" s="17" t="s">
        <v>135</v>
      </c>
      <c r="BK428" s="154">
        <f>ROUND(I428*H428,2)</f>
        <v>0</v>
      </c>
      <c r="BL428" s="17" t="s">
        <v>207</v>
      </c>
      <c r="BM428" s="153" t="s">
        <v>1011</v>
      </c>
    </row>
    <row r="429" spans="1:65" s="14" customFormat="1">
      <c r="B429" s="163"/>
      <c r="D429" s="156" t="s">
        <v>141</v>
      </c>
      <c r="E429" s="164" t="s">
        <v>1</v>
      </c>
      <c r="F429" s="165" t="s">
        <v>1012</v>
      </c>
      <c r="H429" s="166">
        <v>47.137999999999998</v>
      </c>
      <c r="I429" s="167"/>
      <c r="L429" s="163"/>
      <c r="M429" s="168"/>
      <c r="N429" s="169"/>
      <c r="O429" s="169"/>
      <c r="P429" s="169"/>
      <c r="Q429" s="169"/>
      <c r="R429" s="169"/>
      <c r="S429" s="169"/>
      <c r="T429" s="170"/>
      <c r="AT429" s="164" t="s">
        <v>141</v>
      </c>
      <c r="AU429" s="164" t="s">
        <v>135</v>
      </c>
      <c r="AV429" s="14" t="s">
        <v>135</v>
      </c>
      <c r="AW429" s="14" t="s">
        <v>29</v>
      </c>
      <c r="AX429" s="14" t="s">
        <v>80</v>
      </c>
      <c r="AY429" s="164" t="s">
        <v>127</v>
      </c>
    </row>
    <row r="430" spans="1:65" s="2" customFormat="1" ht="21.75" customHeight="1">
      <c r="A430" s="32"/>
      <c r="B430" s="140"/>
      <c r="C430" s="141" t="s">
        <v>1013</v>
      </c>
      <c r="D430" s="141" t="s">
        <v>130</v>
      </c>
      <c r="E430" s="142" t="s">
        <v>1014</v>
      </c>
      <c r="F430" s="143" t="s">
        <v>1015</v>
      </c>
      <c r="G430" s="144" t="s">
        <v>153</v>
      </c>
      <c r="H430" s="145">
        <v>31.24</v>
      </c>
      <c r="I430" s="146"/>
      <c r="J430" s="147">
        <f>ROUND(I430*H430,2)</f>
        <v>0</v>
      </c>
      <c r="K430" s="148"/>
      <c r="L430" s="33"/>
      <c r="M430" s="149" t="s">
        <v>1</v>
      </c>
      <c r="N430" s="150" t="s">
        <v>38</v>
      </c>
      <c r="O430" s="58"/>
      <c r="P430" s="151">
        <f>O430*H430</f>
        <v>0</v>
      </c>
      <c r="Q430" s="151">
        <v>0</v>
      </c>
      <c r="R430" s="151">
        <f>Q430*H430</f>
        <v>0</v>
      </c>
      <c r="S430" s="151">
        <v>0</v>
      </c>
      <c r="T430" s="152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3" t="s">
        <v>207</v>
      </c>
      <c r="AT430" s="153" t="s">
        <v>130</v>
      </c>
      <c r="AU430" s="153" t="s">
        <v>135</v>
      </c>
      <c r="AY430" s="17" t="s">
        <v>127</v>
      </c>
      <c r="BE430" s="154">
        <f>IF(N430="základní",J430,0)</f>
        <v>0</v>
      </c>
      <c r="BF430" s="154">
        <f>IF(N430="snížená",J430,0)</f>
        <v>0</v>
      </c>
      <c r="BG430" s="154">
        <f>IF(N430="zákl. přenesená",J430,0)</f>
        <v>0</v>
      </c>
      <c r="BH430" s="154">
        <f>IF(N430="sníž. přenesená",J430,0)</f>
        <v>0</v>
      </c>
      <c r="BI430" s="154">
        <f>IF(N430="nulová",J430,0)</f>
        <v>0</v>
      </c>
      <c r="BJ430" s="17" t="s">
        <v>135</v>
      </c>
      <c r="BK430" s="154">
        <f>ROUND(I430*H430,2)</f>
        <v>0</v>
      </c>
      <c r="BL430" s="17" t="s">
        <v>207</v>
      </c>
      <c r="BM430" s="153" t="s">
        <v>666</v>
      </c>
    </row>
    <row r="431" spans="1:65" s="14" customFormat="1">
      <c r="B431" s="163"/>
      <c r="D431" s="156" t="s">
        <v>141</v>
      </c>
      <c r="E431" s="164" t="s">
        <v>1</v>
      </c>
      <c r="F431" s="165" t="s">
        <v>1016</v>
      </c>
      <c r="H431" s="166">
        <v>14.3</v>
      </c>
      <c r="I431" s="167"/>
      <c r="L431" s="163"/>
      <c r="M431" s="168"/>
      <c r="N431" s="169"/>
      <c r="O431" s="169"/>
      <c r="P431" s="169"/>
      <c r="Q431" s="169"/>
      <c r="R431" s="169"/>
      <c r="S431" s="169"/>
      <c r="T431" s="170"/>
      <c r="AT431" s="164" t="s">
        <v>141</v>
      </c>
      <c r="AU431" s="164" t="s">
        <v>135</v>
      </c>
      <c r="AV431" s="14" t="s">
        <v>135</v>
      </c>
      <c r="AW431" s="14" t="s">
        <v>29</v>
      </c>
      <c r="AX431" s="14" t="s">
        <v>72</v>
      </c>
      <c r="AY431" s="164" t="s">
        <v>127</v>
      </c>
    </row>
    <row r="432" spans="1:65" s="14" customFormat="1">
      <c r="B432" s="163"/>
      <c r="D432" s="156" t="s">
        <v>141</v>
      </c>
      <c r="E432" s="164" t="s">
        <v>1</v>
      </c>
      <c r="F432" s="165" t="s">
        <v>1017</v>
      </c>
      <c r="H432" s="166">
        <v>8.8000000000000007</v>
      </c>
      <c r="I432" s="167"/>
      <c r="L432" s="163"/>
      <c r="M432" s="168"/>
      <c r="N432" s="169"/>
      <c r="O432" s="169"/>
      <c r="P432" s="169"/>
      <c r="Q432" s="169"/>
      <c r="R432" s="169"/>
      <c r="S432" s="169"/>
      <c r="T432" s="170"/>
      <c r="AT432" s="164" t="s">
        <v>141</v>
      </c>
      <c r="AU432" s="164" t="s">
        <v>135</v>
      </c>
      <c r="AV432" s="14" t="s">
        <v>135</v>
      </c>
      <c r="AW432" s="14" t="s">
        <v>29</v>
      </c>
      <c r="AX432" s="14" t="s">
        <v>72</v>
      </c>
      <c r="AY432" s="164" t="s">
        <v>127</v>
      </c>
    </row>
    <row r="433" spans="1:65" s="14" customFormat="1">
      <c r="B433" s="163"/>
      <c r="D433" s="156" t="s">
        <v>141</v>
      </c>
      <c r="E433" s="164" t="s">
        <v>1</v>
      </c>
      <c r="F433" s="165" t="s">
        <v>1018</v>
      </c>
      <c r="H433" s="166">
        <v>8.14</v>
      </c>
      <c r="I433" s="167"/>
      <c r="L433" s="163"/>
      <c r="M433" s="168"/>
      <c r="N433" s="169"/>
      <c r="O433" s="169"/>
      <c r="P433" s="169"/>
      <c r="Q433" s="169"/>
      <c r="R433" s="169"/>
      <c r="S433" s="169"/>
      <c r="T433" s="170"/>
      <c r="AT433" s="164" t="s">
        <v>141</v>
      </c>
      <c r="AU433" s="164" t="s">
        <v>135</v>
      </c>
      <c r="AV433" s="14" t="s">
        <v>135</v>
      </c>
      <c r="AW433" s="14" t="s">
        <v>29</v>
      </c>
      <c r="AX433" s="14" t="s">
        <v>72</v>
      </c>
      <c r="AY433" s="164" t="s">
        <v>127</v>
      </c>
    </row>
    <row r="434" spans="1:65" s="15" customFormat="1">
      <c r="B434" s="171"/>
      <c r="D434" s="156" t="s">
        <v>141</v>
      </c>
      <c r="E434" s="172" t="s">
        <v>1</v>
      </c>
      <c r="F434" s="173" t="s">
        <v>146</v>
      </c>
      <c r="H434" s="174">
        <v>31.240000000000002</v>
      </c>
      <c r="I434" s="175"/>
      <c r="L434" s="171"/>
      <c r="M434" s="176"/>
      <c r="N434" s="177"/>
      <c r="O434" s="177"/>
      <c r="P434" s="177"/>
      <c r="Q434" s="177"/>
      <c r="R434" s="177"/>
      <c r="S434" s="177"/>
      <c r="T434" s="178"/>
      <c r="AT434" s="172" t="s">
        <v>141</v>
      </c>
      <c r="AU434" s="172" t="s">
        <v>135</v>
      </c>
      <c r="AV434" s="15" t="s">
        <v>134</v>
      </c>
      <c r="AW434" s="15" t="s">
        <v>29</v>
      </c>
      <c r="AX434" s="15" t="s">
        <v>80</v>
      </c>
      <c r="AY434" s="172" t="s">
        <v>127</v>
      </c>
    </row>
    <row r="435" spans="1:65" s="2" customFormat="1" ht="21.75" customHeight="1">
      <c r="A435" s="32"/>
      <c r="B435" s="140"/>
      <c r="C435" s="141" t="s">
        <v>1019</v>
      </c>
      <c r="D435" s="141" t="s">
        <v>130</v>
      </c>
      <c r="E435" s="142" t="s">
        <v>1020</v>
      </c>
      <c r="F435" s="143" t="s">
        <v>1021</v>
      </c>
      <c r="G435" s="144" t="s">
        <v>153</v>
      </c>
      <c r="H435" s="145">
        <v>42.1</v>
      </c>
      <c r="I435" s="146"/>
      <c r="J435" s="147">
        <f>ROUND(I435*H435,2)</f>
        <v>0</v>
      </c>
      <c r="K435" s="148"/>
      <c r="L435" s="33"/>
      <c r="M435" s="149" t="s">
        <v>1</v>
      </c>
      <c r="N435" s="150" t="s">
        <v>38</v>
      </c>
      <c r="O435" s="58"/>
      <c r="P435" s="151">
        <f>O435*H435</f>
        <v>0</v>
      </c>
      <c r="Q435" s="151">
        <v>0</v>
      </c>
      <c r="R435" s="151">
        <f>Q435*H435</f>
        <v>0</v>
      </c>
      <c r="S435" s="151">
        <v>0</v>
      </c>
      <c r="T435" s="152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53" t="s">
        <v>207</v>
      </c>
      <c r="AT435" s="153" t="s">
        <v>130</v>
      </c>
      <c r="AU435" s="153" t="s">
        <v>135</v>
      </c>
      <c r="AY435" s="17" t="s">
        <v>127</v>
      </c>
      <c r="BE435" s="154">
        <f>IF(N435="základní",J435,0)</f>
        <v>0</v>
      </c>
      <c r="BF435" s="154">
        <f>IF(N435="snížená",J435,0)</f>
        <v>0</v>
      </c>
      <c r="BG435" s="154">
        <f>IF(N435="zákl. přenesená",J435,0)</f>
        <v>0</v>
      </c>
      <c r="BH435" s="154">
        <f>IF(N435="sníž. přenesená",J435,0)</f>
        <v>0</v>
      </c>
      <c r="BI435" s="154">
        <f>IF(N435="nulová",J435,0)</f>
        <v>0</v>
      </c>
      <c r="BJ435" s="17" t="s">
        <v>135</v>
      </c>
      <c r="BK435" s="154">
        <f>ROUND(I435*H435,2)</f>
        <v>0</v>
      </c>
      <c r="BL435" s="17" t="s">
        <v>207</v>
      </c>
      <c r="BM435" s="153" t="s">
        <v>670</v>
      </c>
    </row>
    <row r="436" spans="1:65" s="14" customFormat="1">
      <c r="B436" s="163"/>
      <c r="D436" s="156" t="s">
        <v>141</v>
      </c>
      <c r="E436" s="164" t="s">
        <v>1</v>
      </c>
      <c r="F436" s="165" t="s">
        <v>1016</v>
      </c>
      <c r="H436" s="166">
        <v>14.3</v>
      </c>
      <c r="I436" s="167"/>
      <c r="L436" s="163"/>
      <c r="M436" s="168"/>
      <c r="N436" s="169"/>
      <c r="O436" s="169"/>
      <c r="P436" s="169"/>
      <c r="Q436" s="169"/>
      <c r="R436" s="169"/>
      <c r="S436" s="169"/>
      <c r="T436" s="170"/>
      <c r="AT436" s="164" t="s">
        <v>141</v>
      </c>
      <c r="AU436" s="164" t="s">
        <v>135</v>
      </c>
      <c r="AV436" s="14" t="s">
        <v>135</v>
      </c>
      <c r="AW436" s="14" t="s">
        <v>29</v>
      </c>
      <c r="AX436" s="14" t="s">
        <v>72</v>
      </c>
      <c r="AY436" s="164" t="s">
        <v>127</v>
      </c>
    </row>
    <row r="437" spans="1:65" s="14" customFormat="1">
      <c r="B437" s="163"/>
      <c r="D437" s="156" t="s">
        <v>141</v>
      </c>
      <c r="E437" s="164" t="s">
        <v>1</v>
      </c>
      <c r="F437" s="165" t="s">
        <v>1017</v>
      </c>
      <c r="H437" s="166">
        <v>8.8000000000000007</v>
      </c>
      <c r="I437" s="167"/>
      <c r="L437" s="163"/>
      <c r="M437" s="168"/>
      <c r="N437" s="169"/>
      <c r="O437" s="169"/>
      <c r="P437" s="169"/>
      <c r="Q437" s="169"/>
      <c r="R437" s="169"/>
      <c r="S437" s="169"/>
      <c r="T437" s="170"/>
      <c r="AT437" s="164" t="s">
        <v>141</v>
      </c>
      <c r="AU437" s="164" t="s">
        <v>135</v>
      </c>
      <c r="AV437" s="14" t="s">
        <v>135</v>
      </c>
      <c r="AW437" s="14" t="s">
        <v>29</v>
      </c>
      <c r="AX437" s="14" t="s">
        <v>72</v>
      </c>
      <c r="AY437" s="164" t="s">
        <v>127</v>
      </c>
    </row>
    <row r="438" spans="1:65" s="14" customFormat="1">
      <c r="B438" s="163"/>
      <c r="D438" s="156" t="s">
        <v>141</v>
      </c>
      <c r="E438" s="164" t="s">
        <v>1</v>
      </c>
      <c r="F438" s="165" t="s">
        <v>1022</v>
      </c>
      <c r="H438" s="166">
        <v>19</v>
      </c>
      <c r="I438" s="167"/>
      <c r="L438" s="163"/>
      <c r="M438" s="168"/>
      <c r="N438" s="169"/>
      <c r="O438" s="169"/>
      <c r="P438" s="169"/>
      <c r="Q438" s="169"/>
      <c r="R438" s="169"/>
      <c r="S438" s="169"/>
      <c r="T438" s="170"/>
      <c r="AT438" s="164" t="s">
        <v>141</v>
      </c>
      <c r="AU438" s="164" t="s">
        <v>135</v>
      </c>
      <c r="AV438" s="14" t="s">
        <v>135</v>
      </c>
      <c r="AW438" s="14" t="s">
        <v>29</v>
      </c>
      <c r="AX438" s="14" t="s">
        <v>72</v>
      </c>
      <c r="AY438" s="164" t="s">
        <v>127</v>
      </c>
    </row>
    <row r="439" spans="1:65" s="15" customFormat="1">
      <c r="B439" s="171"/>
      <c r="D439" s="156" t="s">
        <v>141</v>
      </c>
      <c r="E439" s="172" t="s">
        <v>1</v>
      </c>
      <c r="F439" s="173" t="s">
        <v>146</v>
      </c>
      <c r="H439" s="174">
        <v>42.1</v>
      </c>
      <c r="I439" s="175"/>
      <c r="L439" s="171"/>
      <c r="M439" s="176"/>
      <c r="N439" s="177"/>
      <c r="O439" s="177"/>
      <c r="P439" s="177"/>
      <c r="Q439" s="177"/>
      <c r="R439" s="177"/>
      <c r="S439" s="177"/>
      <c r="T439" s="178"/>
      <c r="AT439" s="172" t="s">
        <v>141</v>
      </c>
      <c r="AU439" s="172" t="s">
        <v>135</v>
      </c>
      <c r="AV439" s="15" t="s">
        <v>134</v>
      </c>
      <c r="AW439" s="15" t="s">
        <v>29</v>
      </c>
      <c r="AX439" s="15" t="s">
        <v>80</v>
      </c>
      <c r="AY439" s="172" t="s">
        <v>127</v>
      </c>
    </row>
    <row r="440" spans="1:65" s="2" customFormat="1" ht="16.5" customHeight="1">
      <c r="A440" s="32"/>
      <c r="B440" s="140"/>
      <c r="C440" s="179" t="s">
        <v>1023</v>
      </c>
      <c r="D440" s="179" t="s">
        <v>230</v>
      </c>
      <c r="E440" s="180" t="s">
        <v>1024</v>
      </c>
      <c r="F440" s="181" t="s">
        <v>1025</v>
      </c>
      <c r="G440" s="182" t="s">
        <v>153</v>
      </c>
      <c r="H440" s="183">
        <v>46.31</v>
      </c>
      <c r="I440" s="184"/>
      <c r="J440" s="185">
        <f>ROUND(I440*H440,2)</f>
        <v>0</v>
      </c>
      <c r="K440" s="186"/>
      <c r="L440" s="187"/>
      <c r="M440" s="188" t="s">
        <v>1</v>
      </c>
      <c r="N440" s="189" t="s">
        <v>38</v>
      </c>
      <c r="O440" s="58"/>
      <c r="P440" s="151">
        <f>O440*H440</f>
        <v>0</v>
      </c>
      <c r="Q440" s="151">
        <v>0</v>
      </c>
      <c r="R440" s="151">
        <f>Q440*H440</f>
        <v>0</v>
      </c>
      <c r="S440" s="151">
        <v>0</v>
      </c>
      <c r="T440" s="152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3" t="s">
        <v>283</v>
      </c>
      <c r="AT440" s="153" t="s">
        <v>230</v>
      </c>
      <c r="AU440" s="153" t="s">
        <v>135</v>
      </c>
      <c r="AY440" s="17" t="s">
        <v>127</v>
      </c>
      <c r="BE440" s="154">
        <f>IF(N440="základní",J440,0)</f>
        <v>0</v>
      </c>
      <c r="BF440" s="154">
        <f>IF(N440="snížená",J440,0)</f>
        <v>0</v>
      </c>
      <c r="BG440" s="154">
        <f>IF(N440="zákl. přenesená",J440,0)</f>
        <v>0</v>
      </c>
      <c r="BH440" s="154">
        <f>IF(N440="sníž. přenesená",J440,0)</f>
        <v>0</v>
      </c>
      <c r="BI440" s="154">
        <f>IF(N440="nulová",J440,0)</f>
        <v>0</v>
      </c>
      <c r="BJ440" s="17" t="s">
        <v>135</v>
      </c>
      <c r="BK440" s="154">
        <f>ROUND(I440*H440,2)</f>
        <v>0</v>
      </c>
      <c r="BL440" s="17" t="s">
        <v>207</v>
      </c>
      <c r="BM440" s="153" t="s">
        <v>678</v>
      </c>
    </row>
    <row r="441" spans="1:65" s="14" customFormat="1">
      <c r="B441" s="163"/>
      <c r="D441" s="156" t="s">
        <v>141</v>
      </c>
      <c r="E441" s="164" t="s">
        <v>1</v>
      </c>
      <c r="F441" s="165" t="s">
        <v>1026</v>
      </c>
      <c r="H441" s="166">
        <v>46.31</v>
      </c>
      <c r="I441" s="167"/>
      <c r="L441" s="163"/>
      <c r="M441" s="168"/>
      <c r="N441" s="169"/>
      <c r="O441" s="169"/>
      <c r="P441" s="169"/>
      <c r="Q441" s="169"/>
      <c r="R441" s="169"/>
      <c r="S441" s="169"/>
      <c r="T441" s="170"/>
      <c r="AT441" s="164" t="s">
        <v>141</v>
      </c>
      <c r="AU441" s="164" t="s">
        <v>135</v>
      </c>
      <c r="AV441" s="14" t="s">
        <v>135</v>
      </c>
      <c r="AW441" s="14" t="s">
        <v>29</v>
      </c>
      <c r="AX441" s="14" t="s">
        <v>80</v>
      </c>
      <c r="AY441" s="164" t="s">
        <v>127</v>
      </c>
    </row>
    <row r="442" spans="1:65" s="2" customFormat="1" ht="21.75" customHeight="1">
      <c r="A442" s="32"/>
      <c r="B442" s="140"/>
      <c r="C442" s="141" t="s">
        <v>1027</v>
      </c>
      <c r="D442" s="141" t="s">
        <v>130</v>
      </c>
      <c r="E442" s="142" t="s">
        <v>1028</v>
      </c>
      <c r="F442" s="143" t="s">
        <v>1029</v>
      </c>
      <c r="G442" s="144" t="s">
        <v>139</v>
      </c>
      <c r="H442" s="145">
        <v>42.853000000000002</v>
      </c>
      <c r="I442" s="146"/>
      <c r="J442" s="147">
        <f>ROUND(I442*H442,2)</f>
        <v>0</v>
      </c>
      <c r="K442" s="148"/>
      <c r="L442" s="33"/>
      <c r="M442" s="149" t="s">
        <v>1</v>
      </c>
      <c r="N442" s="150" t="s">
        <v>38</v>
      </c>
      <c r="O442" s="58"/>
      <c r="P442" s="151">
        <f>O442*H442</f>
        <v>0</v>
      </c>
      <c r="Q442" s="151">
        <v>0</v>
      </c>
      <c r="R442" s="151">
        <f>Q442*H442</f>
        <v>0</v>
      </c>
      <c r="S442" s="151">
        <v>0</v>
      </c>
      <c r="T442" s="152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3" t="s">
        <v>207</v>
      </c>
      <c r="AT442" s="153" t="s">
        <v>130</v>
      </c>
      <c r="AU442" s="153" t="s">
        <v>135</v>
      </c>
      <c r="AY442" s="17" t="s">
        <v>127</v>
      </c>
      <c r="BE442" s="154">
        <f>IF(N442="základní",J442,0)</f>
        <v>0</v>
      </c>
      <c r="BF442" s="154">
        <f>IF(N442="snížená",J442,0)</f>
        <v>0</v>
      </c>
      <c r="BG442" s="154">
        <f>IF(N442="zákl. přenesená",J442,0)</f>
        <v>0</v>
      </c>
      <c r="BH442" s="154">
        <f>IF(N442="sníž. přenesená",J442,0)</f>
        <v>0</v>
      </c>
      <c r="BI442" s="154">
        <f>IF(N442="nulová",J442,0)</f>
        <v>0</v>
      </c>
      <c r="BJ442" s="17" t="s">
        <v>135</v>
      </c>
      <c r="BK442" s="154">
        <f>ROUND(I442*H442,2)</f>
        <v>0</v>
      </c>
      <c r="BL442" s="17" t="s">
        <v>207</v>
      </c>
      <c r="BM442" s="153" t="s">
        <v>686</v>
      </c>
    </row>
    <row r="443" spans="1:65" s="2" customFormat="1" ht="21.75" customHeight="1">
      <c r="A443" s="32"/>
      <c r="B443" s="140"/>
      <c r="C443" s="141" t="s">
        <v>1030</v>
      </c>
      <c r="D443" s="141" t="s">
        <v>130</v>
      </c>
      <c r="E443" s="142" t="s">
        <v>1031</v>
      </c>
      <c r="F443" s="143" t="s">
        <v>1032</v>
      </c>
      <c r="G443" s="144" t="s">
        <v>286</v>
      </c>
      <c r="H443" s="145">
        <v>0.34799999999999998</v>
      </c>
      <c r="I443" s="146"/>
      <c r="J443" s="147">
        <f>ROUND(I443*H443,2)</f>
        <v>0</v>
      </c>
      <c r="K443" s="148"/>
      <c r="L443" s="33"/>
      <c r="M443" s="149" t="s">
        <v>1</v>
      </c>
      <c r="N443" s="150" t="s">
        <v>38</v>
      </c>
      <c r="O443" s="58"/>
      <c r="P443" s="151">
        <f>O443*H443</f>
        <v>0</v>
      </c>
      <c r="Q443" s="151">
        <v>0</v>
      </c>
      <c r="R443" s="151">
        <f>Q443*H443</f>
        <v>0</v>
      </c>
      <c r="S443" s="151">
        <v>0</v>
      </c>
      <c r="T443" s="152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53" t="s">
        <v>207</v>
      </c>
      <c r="AT443" s="153" t="s">
        <v>130</v>
      </c>
      <c r="AU443" s="153" t="s">
        <v>135</v>
      </c>
      <c r="AY443" s="17" t="s">
        <v>127</v>
      </c>
      <c r="BE443" s="154">
        <f>IF(N443="základní",J443,0)</f>
        <v>0</v>
      </c>
      <c r="BF443" s="154">
        <f>IF(N443="snížená",J443,0)</f>
        <v>0</v>
      </c>
      <c r="BG443" s="154">
        <f>IF(N443="zákl. přenesená",J443,0)</f>
        <v>0</v>
      </c>
      <c r="BH443" s="154">
        <f>IF(N443="sníž. přenesená",J443,0)</f>
        <v>0</v>
      </c>
      <c r="BI443" s="154">
        <f>IF(N443="nulová",J443,0)</f>
        <v>0</v>
      </c>
      <c r="BJ443" s="17" t="s">
        <v>135</v>
      </c>
      <c r="BK443" s="154">
        <f>ROUND(I443*H443,2)</f>
        <v>0</v>
      </c>
      <c r="BL443" s="17" t="s">
        <v>207</v>
      </c>
      <c r="BM443" s="153" t="s">
        <v>1033</v>
      </c>
    </row>
    <row r="444" spans="1:65" s="2" customFormat="1" ht="21.75" customHeight="1">
      <c r="A444" s="32"/>
      <c r="B444" s="140"/>
      <c r="C444" s="141" t="s">
        <v>1034</v>
      </c>
      <c r="D444" s="141" t="s">
        <v>130</v>
      </c>
      <c r="E444" s="142" t="s">
        <v>1035</v>
      </c>
      <c r="F444" s="143" t="s">
        <v>1036</v>
      </c>
      <c r="G444" s="144" t="s">
        <v>286</v>
      </c>
      <c r="H444" s="145">
        <v>0.34799999999999998</v>
      </c>
      <c r="I444" s="146"/>
      <c r="J444" s="147">
        <f>ROUND(I444*H444,2)</f>
        <v>0</v>
      </c>
      <c r="K444" s="148"/>
      <c r="L444" s="33"/>
      <c r="M444" s="149" t="s">
        <v>1</v>
      </c>
      <c r="N444" s="150" t="s">
        <v>38</v>
      </c>
      <c r="O444" s="58"/>
      <c r="P444" s="151">
        <f>O444*H444</f>
        <v>0</v>
      </c>
      <c r="Q444" s="151">
        <v>0</v>
      </c>
      <c r="R444" s="151">
        <f>Q444*H444</f>
        <v>0</v>
      </c>
      <c r="S444" s="151">
        <v>0</v>
      </c>
      <c r="T444" s="152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3" t="s">
        <v>207</v>
      </c>
      <c r="AT444" s="153" t="s">
        <v>130</v>
      </c>
      <c r="AU444" s="153" t="s">
        <v>135</v>
      </c>
      <c r="AY444" s="17" t="s">
        <v>127</v>
      </c>
      <c r="BE444" s="154">
        <f>IF(N444="základní",J444,0)</f>
        <v>0</v>
      </c>
      <c r="BF444" s="154">
        <f>IF(N444="snížená",J444,0)</f>
        <v>0</v>
      </c>
      <c r="BG444" s="154">
        <f>IF(N444="zákl. přenesená",J444,0)</f>
        <v>0</v>
      </c>
      <c r="BH444" s="154">
        <f>IF(N444="sníž. přenesená",J444,0)</f>
        <v>0</v>
      </c>
      <c r="BI444" s="154">
        <f>IF(N444="nulová",J444,0)</f>
        <v>0</v>
      </c>
      <c r="BJ444" s="17" t="s">
        <v>135</v>
      </c>
      <c r="BK444" s="154">
        <f>ROUND(I444*H444,2)</f>
        <v>0</v>
      </c>
      <c r="BL444" s="17" t="s">
        <v>207</v>
      </c>
      <c r="BM444" s="153" t="s">
        <v>1037</v>
      </c>
    </row>
    <row r="445" spans="1:65" s="12" customFormat="1" ht="22.9" customHeight="1">
      <c r="B445" s="127"/>
      <c r="D445" s="128" t="s">
        <v>71</v>
      </c>
      <c r="E445" s="138" t="s">
        <v>1038</v>
      </c>
      <c r="F445" s="138" t="s">
        <v>1039</v>
      </c>
      <c r="I445" s="130"/>
      <c r="J445" s="139">
        <f>BK445</f>
        <v>0</v>
      </c>
      <c r="L445" s="127"/>
      <c r="M445" s="132"/>
      <c r="N445" s="133"/>
      <c r="O445" s="133"/>
      <c r="P445" s="134">
        <f>SUM(P446:P462)</f>
        <v>0</v>
      </c>
      <c r="Q445" s="133"/>
      <c r="R445" s="134">
        <f>SUM(R446:R462)</f>
        <v>0.41624680000000003</v>
      </c>
      <c r="S445" s="133"/>
      <c r="T445" s="135">
        <f>SUM(T446:T462)</f>
        <v>0</v>
      </c>
      <c r="AR445" s="128" t="s">
        <v>135</v>
      </c>
      <c r="AT445" s="136" t="s">
        <v>71</v>
      </c>
      <c r="AU445" s="136" t="s">
        <v>80</v>
      </c>
      <c r="AY445" s="128" t="s">
        <v>127</v>
      </c>
      <c r="BK445" s="137">
        <f>SUM(BK446:BK462)</f>
        <v>0</v>
      </c>
    </row>
    <row r="446" spans="1:65" s="2" customFormat="1" ht="16.5" customHeight="1">
      <c r="A446" s="32"/>
      <c r="B446" s="140"/>
      <c r="C446" s="141" t="s">
        <v>1040</v>
      </c>
      <c r="D446" s="141" t="s">
        <v>130</v>
      </c>
      <c r="E446" s="142" t="s">
        <v>1041</v>
      </c>
      <c r="F446" s="143" t="s">
        <v>1042</v>
      </c>
      <c r="G446" s="144" t="s">
        <v>139</v>
      </c>
      <c r="H446" s="145">
        <v>19.72</v>
      </c>
      <c r="I446" s="146"/>
      <c r="J446" s="147">
        <f>ROUND(I446*H446,2)</f>
        <v>0</v>
      </c>
      <c r="K446" s="148"/>
      <c r="L446" s="33"/>
      <c r="M446" s="149" t="s">
        <v>1</v>
      </c>
      <c r="N446" s="150" t="s">
        <v>38</v>
      </c>
      <c r="O446" s="58"/>
      <c r="P446" s="151">
        <f>O446*H446</f>
        <v>0</v>
      </c>
      <c r="Q446" s="151">
        <v>0</v>
      </c>
      <c r="R446" s="151">
        <f>Q446*H446</f>
        <v>0</v>
      </c>
      <c r="S446" s="151">
        <v>0</v>
      </c>
      <c r="T446" s="152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3" t="s">
        <v>207</v>
      </c>
      <c r="AT446" s="153" t="s">
        <v>130</v>
      </c>
      <c r="AU446" s="153" t="s">
        <v>135</v>
      </c>
      <c r="AY446" s="17" t="s">
        <v>127</v>
      </c>
      <c r="BE446" s="154">
        <f>IF(N446="základní",J446,0)</f>
        <v>0</v>
      </c>
      <c r="BF446" s="154">
        <f>IF(N446="snížená",J446,0)</f>
        <v>0</v>
      </c>
      <c r="BG446" s="154">
        <f>IF(N446="zákl. přenesená",J446,0)</f>
        <v>0</v>
      </c>
      <c r="BH446" s="154">
        <f>IF(N446="sníž. přenesená",J446,0)</f>
        <v>0</v>
      </c>
      <c r="BI446" s="154">
        <f>IF(N446="nulová",J446,0)</f>
        <v>0</v>
      </c>
      <c r="BJ446" s="17" t="s">
        <v>135</v>
      </c>
      <c r="BK446" s="154">
        <f>ROUND(I446*H446,2)</f>
        <v>0</v>
      </c>
      <c r="BL446" s="17" t="s">
        <v>207</v>
      </c>
      <c r="BM446" s="153" t="s">
        <v>1043</v>
      </c>
    </row>
    <row r="447" spans="1:65" s="14" customFormat="1">
      <c r="B447" s="163"/>
      <c r="D447" s="156" t="s">
        <v>141</v>
      </c>
      <c r="E447" s="164" t="s">
        <v>1</v>
      </c>
      <c r="F447" s="165" t="s">
        <v>1044</v>
      </c>
      <c r="H447" s="166">
        <v>19.72</v>
      </c>
      <c r="I447" s="167"/>
      <c r="L447" s="163"/>
      <c r="M447" s="168"/>
      <c r="N447" s="169"/>
      <c r="O447" s="169"/>
      <c r="P447" s="169"/>
      <c r="Q447" s="169"/>
      <c r="R447" s="169"/>
      <c r="S447" s="169"/>
      <c r="T447" s="170"/>
      <c r="AT447" s="164" t="s">
        <v>141</v>
      </c>
      <c r="AU447" s="164" t="s">
        <v>135</v>
      </c>
      <c r="AV447" s="14" t="s">
        <v>135</v>
      </c>
      <c r="AW447" s="14" t="s">
        <v>29</v>
      </c>
      <c r="AX447" s="14" t="s">
        <v>80</v>
      </c>
      <c r="AY447" s="164" t="s">
        <v>127</v>
      </c>
    </row>
    <row r="448" spans="1:65" s="2" customFormat="1" ht="16.5" customHeight="1">
      <c r="A448" s="32"/>
      <c r="B448" s="140"/>
      <c r="C448" s="141" t="s">
        <v>1045</v>
      </c>
      <c r="D448" s="141" t="s">
        <v>130</v>
      </c>
      <c r="E448" s="142" t="s">
        <v>1046</v>
      </c>
      <c r="F448" s="143" t="s">
        <v>1047</v>
      </c>
      <c r="G448" s="144" t="s">
        <v>139</v>
      </c>
      <c r="H448" s="145">
        <v>19.72</v>
      </c>
      <c r="I448" s="146"/>
      <c r="J448" s="147">
        <f>ROUND(I448*H448,2)</f>
        <v>0</v>
      </c>
      <c r="K448" s="148"/>
      <c r="L448" s="33"/>
      <c r="M448" s="149" t="s">
        <v>1</v>
      </c>
      <c r="N448" s="150" t="s">
        <v>38</v>
      </c>
      <c r="O448" s="58"/>
      <c r="P448" s="151">
        <f>O448*H448</f>
        <v>0</v>
      </c>
      <c r="Q448" s="151">
        <v>2.9999999999999997E-4</v>
      </c>
      <c r="R448" s="151">
        <f>Q448*H448</f>
        <v>5.9159999999999994E-3</v>
      </c>
      <c r="S448" s="151">
        <v>0</v>
      </c>
      <c r="T448" s="152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53" t="s">
        <v>207</v>
      </c>
      <c r="AT448" s="153" t="s">
        <v>130</v>
      </c>
      <c r="AU448" s="153" t="s">
        <v>135</v>
      </c>
      <c r="AY448" s="17" t="s">
        <v>127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7" t="s">
        <v>135</v>
      </c>
      <c r="BK448" s="154">
        <f>ROUND(I448*H448,2)</f>
        <v>0</v>
      </c>
      <c r="BL448" s="17" t="s">
        <v>207</v>
      </c>
      <c r="BM448" s="153" t="s">
        <v>1048</v>
      </c>
    </row>
    <row r="449" spans="1:65" s="2" customFormat="1" ht="21.75" customHeight="1">
      <c r="A449" s="32"/>
      <c r="B449" s="140"/>
      <c r="C449" s="141" t="s">
        <v>1049</v>
      </c>
      <c r="D449" s="141" t="s">
        <v>130</v>
      </c>
      <c r="E449" s="142" t="s">
        <v>1050</v>
      </c>
      <c r="F449" s="143" t="s">
        <v>1051</v>
      </c>
      <c r="G449" s="144" t="s">
        <v>139</v>
      </c>
      <c r="H449" s="145">
        <v>8.32</v>
      </c>
      <c r="I449" s="146"/>
      <c r="J449" s="147">
        <f>ROUND(I449*H449,2)</f>
        <v>0</v>
      </c>
      <c r="K449" s="148"/>
      <c r="L449" s="33"/>
      <c r="M449" s="149" t="s">
        <v>1</v>
      </c>
      <c r="N449" s="150" t="s">
        <v>38</v>
      </c>
      <c r="O449" s="58"/>
      <c r="P449" s="151">
        <f>O449*H449</f>
        <v>0</v>
      </c>
      <c r="Q449" s="151">
        <v>1.5E-3</v>
      </c>
      <c r="R449" s="151">
        <f>Q449*H449</f>
        <v>1.2480000000000002E-2</v>
      </c>
      <c r="S449" s="151">
        <v>0</v>
      </c>
      <c r="T449" s="152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3" t="s">
        <v>207</v>
      </c>
      <c r="AT449" s="153" t="s">
        <v>130</v>
      </c>
      <c r="AU449" s="153" t="s">
        <v>135</v>
      </c>
      <c r="AY449" s="17" t="s">
        <v>127</v>
      </c>
      <c r="BE449" s="154">
        <f>IF(N449="základní",J449,0)</f>
        <v>0</v>
      </c>
      <c r="BF449" s="154">
        <f>IF(N449="snížená",J449,0)</f>
        <v>0</v>
      </c>
      <c r="BG449" s="154">
        <f>IF(N449="zákl. přenesená",J449,0)</f>
        <v>0</v>
      </c>
      <c r="BH449" s="154">
        <f>IF(N449="sníž. přenesená",J449,0)</f>
        <v>0</v>
      </c>
      <c r="BI449" s="154">
        <f>IF(N449="nulová",J449,0)</f>
        <v>0</v>
      </c>
      <c r="BJ449" s="17" t="s">
        <v>135</v>
      </c>
      <c r="BK449" s="154">
        <f>ROUND(I449*H449,2)</f>
        <v>0</v>
      </c>
      <c r="BL449" s="17" t="s">
        <v>207</v>
      </c>
      <c r="BM449" s="153" t="s">
        <v>1052</v>
      </c>
    </row>
    <row r="450" spans="1:65" s="14" customFormat="1">
      <c r="B450" s="163"/>
      <c r="D450" s="156" t="s">
        <v>141</v>
      </c>
      <c r="E450" s="164" t="s">
        <v>1</v>
      </c>
      <c r="F450" s="165" t="s">
        <v>1053</v>
      </c>
      <c r="H450" s="166">
        <v>8.32</v>
      </c>
      <c r="I450" s="167"/>
      <c r="L450" s="163"/>
      <c r="M450" s="168"/>
      <c r="N450" s="169"/>
      <c r="O450" s="169"/>
      <c r="P450" s="169"/>
      <c r="Q450" s="169"/>
      <c r="R450" s="169"/>
      <c r="S450" s="169"/>
      <c r="T450" s="170"/>
      <c r="AT450" s="164" t="s">
        <v>141</v>
      </c>
      <c r="AU450" s="164" t="s">
        <v>135</v>
      </c>
      <c r="AV450" s="14" t="s">
        <v>135</v>
      </c>
      <c r="AW450" s="14" t="s">
        <v>29</v>
      </c>
      <c r="AX450" s="14" t="s">
        <v>80</v>
      </c>
      <c r="AY450" s="164" t="s">
        <v>127</v>
      </c>
    </row>
    <row r="451" spans="1:65" s="2" customFormat="1" ht="21.75" customHeight="1">
      <c r="A451" s="32"/>
      <c r="B451" s="140"/>
      <c r="C451" s="141" t="s">
        <v>1054</v>
      </c>
      <c r="D451" s="141" t="s">
        <v>130</v>
      </c>
      <c r="E451" s="142" t="s">
        <v>1055</v>
      </c>
      <c r="F451" s="143" t="s">
        <v>1056</v>
      </c>
      <c r="G451" s="144" t="s">
        <v>153</v>
      </c>
      <c r="H451" s="145">
        <v>11.4</v>
      </c>
      <c r="I451" s="146"/>
      <c r="J451" s="147">
        <f>ROUND(I451*H451,2)</f>
        <v>0</v>
      </c>
      <c r="K451" s="148"/>
      <c r="L451" s="33"/>
      <c r="M451" s="149" t="s">
        <v>1</v>
      </c>
      <c r="N451" s="150" t="s">
        <v>38</v>
      </c>
      <c r="O451" s="58"/>
      <c r="P451" s="151">
        <f>O451*H451</f>
        <v>0</v>
      </c>
      <c r="Q451" s="151">
        <v>3.2000000000000003E-4</v>
      </c>
      <c r="R451" s="151">
        <f>Q451*H451</f>
        <v>3.6480000000000002E-3</v>
      </c>
      <c r="S451" s="151">
        <v>0</v>
      </c>
      <c r="T451" s="152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3" t="s">
        <v>207</v>
      </c>
      <c r="AT451" s="153" t="s">
        <v>130</v>
      </c>
      <c r="AU451" s="153" t="s">
        <v>135</v>
      </c>
      <c r="AY451" s="17" t="s">
        <v>127</v>
      </c>
      <c r="BE451" s="154">
        <f>IF(N451="základní",J451,0)</f>
        <v>0</v>
      </c>
      <c r="BF451" s="154">
        <f>IF(N451="snížená",J451,0)</f>
        <v>0</v>
      </c>
      <c r="BG451" s="154">
        <f>IF(N451="zákl. přenesená",J451,0)</f>
        <v>0</v>
      </c>
      <c r="BH451" s="154">
        <f>IF(N451="sníž. přenesená",J451,0)</f>
        <v>0</v>
      </c>
      <c r="BI451" s="154">
        <f>IF(N451="nulová",J451,0)</f>
        <v>0</v>
      </c>
      <c r="BJ451" s="17" t="s">
        <v>135</v>
      </c>
      <c r="BK451" s="154">
        <f>ROUND(I451*H451,2)</f>
        <v>0</v>
      </c>
      <c r="BL451" s="17" t="s">
        <v>207</v>
      </c>
      <c r="BM451" s="153" t="s">
        <v>1057</v>
      </c>
    </row>
    <row r="452" spans="1:65" s="14" customFormat="1">
      <c r="B452" s="163"/>
      <c r="D452" s="156" t="s">
        <v>141</v>
      </c>
      <c r="E452" s="164" t="s">
        <v>1</v>
      </c>
      <c r="F452" s="165" t="s">
        <v>1058</v>
      </c>
      <c r="H452" s="166">
        <v>11.4</v>
      </c>
      <c r="I452" s="167"/>
      <c r="L452" s="163"/>
      <c r="M452" s="168"/>
      <c r="N452" s="169"/>
      <c r="O452" s="169"/>
      <c r="P452" s="169"/>
      <c r="Q452" s="169"/>
      <c r="R452" s="169"/>
      <c r="S452" s="169"/>
      <c r="T452" s="170"/>
      <c r="AT452" s="164" t="s">
        <v>141</v>
      </c>
      <c r="AU452" s="164" t="s">
        <v>135</v>
      </c>
      <c r="AV452" s="14" t="s">
        <v>135</v>
      </c>
      <c r="AW452" s="14" t="s">
        <v>29</v>
      </c>
      <c r="AX452" s="14" t="s">
        <v>80</v>
      </c>
      <c r="AY452" s="164" t="s">
        <v>127</v>
      </c>
    </row>
    <row r="453" spans="1:65" s="2" customFormat="1" ht="21.75" customHeight="1">
      <c r="A453" s="32"/>
      <c r="B453" s="140"/>
      <c r="C453" s="141" t="s">
        <v>1059</v>
      </c>
      <c r="D453" s="141" t="s">
        <v>130</v>
      </c>
      <c r="E453" s="142" t="s">
        <v>1060</v>
      </c>
      <c r="F453" s="143" t="s">
        <v>1061</v>
      </c>
      <c r="G453" s="144" t="s">
        <v>139</v>
      </c>
      <c r="H453" s="145">
        <v>19.72</v>
      </c>
      <c r="I453" s="146"/>
      <c r="J453" s="147">
        <f>ROUND(I453*H453,2)</f>
        <v>0</v>
      </c>
      <c r="K453" s="148"/>
      <c r="L453" s="33"/>
      <c r="M453" s="149" t="s">
        <v>1</v>
      </c>
      <c r="N453" s="150" t="s">
        <v>38</v>
      </c>
      <c r="O453" s="58"/>
      <c r="P453" s="151">
        <f>O453*H453</f>
        <v>0</v>
      </c>
      <c r="Q453" s="151">
        <v>5.1999999999999998E-3</v>
      </c>
      <c r="R453" s="151">
        <f>Q453*H453</f>
        <v>0.102544</v>
      </c>
      <c r="S453" s="151">
        <v>0</v>
      </c>
      <c r="T453" s="152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53" t="s">
        <v>207</v>
      </c>
      <c r="AT453" s="153" t="s">
        <v>130</v>
      </c>
      <c r="AU453" s="153" t="s">
        <v>135</v>
      </c>
      <c r="AY453" s="17" t="s">
        <v>127</v>
      </c>
      <c r="BE453" s="154">
        <f>IF(N453="základní",J453,0)</f>
        <v>0</v>
      </c>
      <c r="BF453" s="154">
        <f>IF(N453="snížená",J453,0)</f>
        <v>0</v>
      </c>
      <c r="BG453" s="154">
        <f>IF(N453="zákl. přenesená",J453,0)</f>
        <v>0</v>
      </c>
      <c r="BH453" s="154">
        <f>IF(N453="sníž. přenesená",J453,0)</f>
        <v>0</v>
      </c>
      <c r="BI453" s="154">
        <f>IF(N453="nulová",J453,0)</f>
        <v>0</v>
      </c>
      <c r="BJ453" s="17" t="s">
        <v>135</v>
      </c>
      <c r="BK453" s="154">
        <f>ROUND(I453*H453,2)</f>
        <v>0</v>
      </c>
      <c r="BL453" s="17" t="s">
        <v>207</v>
      </c>
      <c r="BM453" s="153" t="s">
        <v>1062</v>
      </c>
    </row>
    <row r="454" spans="1:65" s="2" customFormat="1" ht="16.5" customHeight="1">
      <c r="A454" s="32"/>
      <c r="B454" s="140"/>
      <c r="C454" s="179" t="s">
        <v>1063</v>
      </c>
      <c r="D454" s="179" t="s">
        <v>230</v>
      </c>
      <c r="E454" s="180" t="s">
        <v>1064</v>
      </c>
      <c r="F454" s="181" t="s">
        <v>1065</v>
      </c>
      <c r="G454" s="182" t="s">
        <v>139</v>
      </c>
      <c r="H454" s="183">
        <v>21.692</v>
      </c>
      <c r="I454" s="184"/>
      <c r="J454" s="185">
        <f>ROUND(I454*H454,2)</f>
        <v>0</v>
      </c>
      <c r="K454" s="186"/>
      <c r="L454" s="187"/>
      <c r="M454" s="188" t="s">
        <v>1</v>
      </c>
      <c r="N454" s="189" t="s">
        <v>38</v>
      </c>
      <c r="O454" s="58"/>
      <c r="P454" s="151">
        <f>O454*H454</f>
        <v>0</v>
      </c>
      <c r="Q454" s="151">
        <v>1.26E-2</v>
      </c>
      <c r="R454" s="151">
        <f>Q454*H454</f>
        <v>0.27331919999999998</v>
      </c>
      <c r="S454" s="151">
        <v>0</v>
      </c>
      <c r="T454" s="152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53" t="s">
        <v>283</v>
      </c>
      <c r="AT454" s="153" t="s">
        <v>230</v>
      </c>
      <c r="AU454" s="153" t="s">
        <v>135</v>
      </c>
      <c r="AY454" s="17" t="s">
        <v>127</v>
      </c>
      <c r="BE454" s="154">
        <f>IF(N454="základní",J454,0)</f>
        <v>0</v>
      </c>
      <c r="BF454" s="154">
        <f>IF(N454="snížená",J454,0)</f>
        <v>0</v>
      </c>
      <c r="BG454" s="154">
        <f>IF(N454="zákl. přenesená",J454,0)</f>
        <v>0</v>
      </c>
      <c r="BH454" s="154">
        <f>IF(N454="sníž. přenesená",J454,0)</f>
        <v>0</v>
      </c>
      <c r="BI454" s="154">
        <f>IF(N454="nulová",J454,0)</f>
        <v>0</v>
      </c>
      <c r="BJ454" s="17" t="s">
        <v>135</v>
      </c>
      <c r="BK454" s="154">
        <f>ROUND(I454*H454,2)</f>
        <v>0</v>
      </c>
      <c r="BL454" s="17" t="s">
        <v>207</v>
      </c>
      <c r="BM454" s="153" t="s">
        <v>1066</v>
      </c>
    </row>
    <row r="455" spans="1:65" s="14" customFormat="1">
      <c r="B455" s="163"/>
      <c r="D455" s="156" t="s">
        <v>141</v>
      </c>
      <c r="F455" s="165" t="s">
        <v>1067</v>
      </c>
      <c r="H455" s="166">
        <v>21.692</v>
      </c>
      <c r="I455" s="167"/>
      <c r="L455" s="163"/>
      <c r="M455" s="168"/>
      <c r="N455" s="169"/>
      <c r="O455" s="169"/>
      <c r="P455" s="169"/>
      <c r="Q455" s="169"/>
      <c r="R455" s="169"/>
      <c r="S455" s="169"/>
      <c r="T455" s="170"/>
      <c r="AT455" s="164" t="s">
        <v>141</v>
      </c>
      <c r="AU455" s="164" t="s">
        <v>135</v>
      </c>
      <c r="AV455" s="14" t="s">
        <v>135</v>
      </c>
      <c r="AW455" s="14" t="s">
        <v>3</v>
      </c>
      <c r="AX455" s="14" t="s">
        <v>80</v>
      </c>
      <c r="AY455" s="164" t="s">
        <v>127</v>
      </c>
    </row>
    <row r="456" spans="1:65" s="2" customFormat="1" ht="21.75" customHeight="1">
      <c r="A456" s="32"/>
      <c r="B456" s="140"/>
      <c r="C456" s="141" t="s">
        <v>1068</v>
      </c>
      <c r="D456" s="141" t="s">
        <v>130</v>
      </c>
      <c r="E456" s="142" t="s">
        <v>1069</v>
      </c>
      <c r="F456" s="143" t="s">
        <v>1070</v>
      </c>
      <c r="G456" s="144" t="s">
        <v>139</v>
      </c>
      <c r="H456" s="145">
        <v>19.72</v>
      </c>
      <c r="I456" s="146"/>
      <c r="J456" s="147">
        <f>ROUND(I456*H456,2)</f>
        <v>0</v>
      </c>
      <c r="K456" s="148"/>
      <c r="L456" s="33"/>
      <c r="M456" s="149" t="s">
        <v>1</v>
      </c>
      <c r="N456" s="150" t="s">
        <v>38</v>
      </c>
      <c r="O456" s="58"/>
      <c r="P456" s="151">
        <f>O456*H456</f>
        <v>0</v>
      </c>
      <c r="Q456" s="151">
        <v>0</v>
      </c>
      <c r="R456" s="151">
        <f>Q456*H456</f>
        <v>0</v>
      </c>
      <c r="S456" s="151">
        <v>0</v>
      </c>
      <c r="T456" s="152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53" t="s">
        <v>207</v>
      </c>
      <c r="AT456" s="153" t="s">
        <v>130</v>
      </c>
      <c r="AU456" s="153" t="s">
        <v>135</v>
      </c>
      <c r="AY456" s="17" t="s">
        <v>127</v>
      </c>
      <c r="BE456" s="154">
        <f>IF(N456="základní",J456,0)</f>
        <v>0</v>
      </c>
      <c r="BF456" s="154">
        <f>IF(N456="snížená",J456,0)</f>
        <v>0</v>
      </c>
      <c r="BG456" s="154">
        <f>IF(N456="zákl. přenesená",J456,0)</f>
        <v>0</v>
      </c>
      <c r="BH456" s="154">
        <f>IF(N456="sníž. přenesená",J456,0)</f>
        <v>0</v>
      </c>
      <c r="BI456" s="154">
        <f>IF(N456="nulová",J456,0)</f>
        <v>0</v>
      </c>
      <c r="BJ456" s="17" t="s">
        <v>135</v>
      </c>
      <c r="BK456" s="154">
        <f>ROUND(I456*H456,2)</f>
        <v>0</v>
      </c>
      <c r="BL456" s="17" t="s">
        <v>207</v>
      </c>
      <c r="BM456" s="153" t="s">
        <v>1071</v>
      </c>
    </row>
    <row r="457" spans="1:65" s="2" customFormat="1" ht="21.75" customHeight="1">
      <c r="A457" s="32"/>
      <c r="B457" s="140"/>
      <c r="C457" s="141" t="s">
        <v>1072</v>
      </c>
      <c r="D457" s="141" t="s">
        <v>130</v>
      </c>
      <c r="E457" s="142" t="s">
        <v>1073</v>
      </c>
      <c r="F457" s="143" t="s">
        <v>1074</v>
      </c>
      <c r="G457" s="144" t="s">
        <v>139</v>
      </c>
      <c r="H457" s="145">
        <v>19.72</v>
      </c>
      <c r="I457" s="146"/>
      <c r="J457" s="147">
        <f>ROUND(I457*H457,2)</f>
        <v>0</v>
      </c>
      <c r="K457" s="148"/>
      <c r="L457" s="33"/>
      <c r="M457" s="149" t="s">
        <v>1</v>
      </c>
      <c r="N457" s="150" t="s">
        <v>38</v>
      </c>
      <c r="O457" s="58"/>
      <c r="P457" s="151">
        <f>O457*H457</f>
        <v>0</v>
      </c>
      <c r="Q457" s="151">
        <v>9.3000000000000005E-4</v>
      </c>
      <c r="R457" s="151">
        <f>Q457*H457</f>
        <v>1.8339600000000001E-2</v>
      </c>
      <c r="S457" s="151">
        <v>0</v>
      </c>
      <c r="T457" s="152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53" t="s">
        <v>207</v>
      </c>
      <c r="AT457" s="153" t="s">
        <v>130</v>
      </c>
      <c r="AU457" s="153" t="s">
        <v>135</v>
      </c>
      <c r="AY457" s="17" t="s">
        <v>127</v>
      </c>
      <c r="BE457" s="154">
        <f>IF(N457="základní",J457,0)</f>
        <v>0</v>
      </c>
      <c r="BF457" s="154">
        <f>IF(N457="snížená",J457,0)</f>
        <v>0</v>
      </c>
      <c r="BG457" s="154">
        <f>IF(N457="zákl. přenesená",J457,0)</f>
        <v>0</v>
      </c>
      <c r="BH457" s="154">
        <f>IF(N457="sníž. přenesená",J457,0)</f>
        <v>0</v>
      </c>
      <c r="BI457" s="154">
        <f>IF(N457="nulová",J457,0)</f>
        <v>0</v>
      </c>
      <c r="BJ457" s="17" t="s">
        <v>135</v>
      </c>
      <c r="BK457" s="154">
        <f>ROUND(I457*H457,2)</f>
        <v>0</v>
      </c>
      <c r="BL457" s="17" t="s">
        <v>207</v>
      </c>
      <c r="BM457" s="153" t="s">
        <v>1075</v>
      </c>
    </row>
    <row r="458" spans="1:65" s="2" customFormat="1" ht="21.75" customHeight="1">
      <c r="A458" s="32"/>
      <c r="B458" s="140"/>
      <c r="C458" s="141" t="s">
        <v>1076</v>
      </c>
      <c r="D458" s="141" t="s">
        <v>130</v>
      </c>
      <c r="E458" s="142" t="s">
        <v>1077</v>
      </c>
      <c r="F458" s="143" t="s">
        <v>1078</v>
      </c>
      <c r="G458" s="144" t="s">
        <v>153</v>
      </c>
      <c r="H458" s="145">
        <v>24.2</v>
      </c>
      <c r="I458" s="146"/>
      <c r="J458" s="147">
        <f>ROUND(I458*H458,2)</f>
        <v>0</v>
      </c>
      <c r="K458" s="148"/>
      <c r="L458" s="33"/>
      <c r="M458" s="149" t="s">
        <v>1</v>
      </c>
      <c r="N458" s="150" t="s">
        <v>38</v>
      </c>
      <c r="O458" s="58"/>
      <c r="P458" s="151">
        <f>O458*H458</f>
        <v>0</v>
      </c>
      <c r="Q458" s="151">
        <v>0</v>
      </c>
      <c r="R458" s="151">
        <f>Q458*H458</f>
        <v>0</v>
      </c>
      <c r="S458" s="151">
        <v>0</v>
      </c>
      <c r="T458" s="152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53" t="s">
        <v>207</v>
      </c>
      <c r="AT458" s="153" t="s">
        <v>130</v>
      </c>
      <c r="AU458" s="153" t="s">
        <v>135</v>
      </c>
      <c r="AY458" s="17" t="s">
        <v>127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7" t="s">
        <v>135</v>
      </c>
      <c r="BK458" s="154">
        <f>ROUND(I458*H458,2)</f>
        <v>0</v>
      </c>
      <c r="BL458" s="17" t="s">
        <v>207</v>
      </c>
      <c r="BM458" s="153" t="s">
        <v>730</v>
      </c>
    </row>
    <row r="459" spans="1:65" s="14" customFormat="1">
      <c r="B459" s="163"/>
      <c r="D459" s="156" t="s">
        <v>141</v>
      </c>
      <c r="E459" s="164" t="s">
        <v>1</v>
      </c>
      <c r="F459" s="165" t="s">
        <v>1079</v>
      </c>
      <c r="H459" s="166">
        <v>24.2</v>
      </c>
      <c r="I459" s="167"/>
      <c r="L459" s="163"/>
      <c r="M459" s="168"/>
      <c r="N459" s="169"/>
      <c r="O459" s="169"/>
      <c r="P459" s="169"/>
      <c r="Q459" s="169"/>
      <c r="R459" s="169"/>
      <c r="S459" s="169"/>
      <c r="T459" s="170"/>
      <c r="AT459" s="164" t="s">
        <v>141</v>
      </c>
      <c r="AU459" s="164" t="s">
        <v>135</v>
      </c>
      <c r="AV459" s="14" t="s">
        <v>135</v>
      </c>
      <c r="AW459" s="14" t="s">
        <v>29</v>
      </c>
      <c r="AX459" s="14" t="s">
        <v>80</v>
      </c>
      <c r="AY459" s="164" t="s">
        <v>127</v>
      </c>
    </row>
    <row r="460" spans="1:65" s="2" customFormat="1" ht="16.5" customHeight="1">
      <c r="A460" s="32"/>
      <c r="B460" s="140"/>
      <c r="C460" s="179" t="s">
        <v>1080</v>
      </c>
      <c r="D460" s="179" t="s">
        <v>230</v>
      </c>
      <c r="E460" s="180" t="s">
        <v>1081</v>
      </c>
      <c r="F460" s="181" t="s">
        <v>1082</v>
      </c>
      <c r="G460" s="182" t="s">
        <v>153</v>
      </c>
      <c r="H460" s="183">
        <v>24.2</v>
      </c>
      <c r="I460" s="184"/>
      <c r="J460" s="185">
        <f>ROUND(I460*H460,2)</f>
        <v>0</v>
      </c>
      <c r="K460" s="186"/>
      <c r="L460" s="187"/>
      <c r="M460" s="188" t="s">
        <v>1</v>
      </c>
      <c r="N460" s="189" t="s">
        <v>38</v>
      </c>
      <c r="O460" s="58"/>
      <c r="P460" s="151">
        <f>O460*H460</f>
        <v>0</v>
      </c>
      <c r="Q460" s="151">
        <v>0</v>
      </c>
      <c r="R460" s="151">
        <f>Q460*H460</f>
        <v>0</v>
      </c>
      <c r="S460" s="151">
        <v>0</v>
      </c>
      <c r="T460" s="152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53" t="s">
        <v>283</v>
      </c>
      <c r="AT460" s="153" t="s">
        <v>230</v>
      </c>
      <c r="AU460" s="153" t="s">
        <v>135</v>
      </c>
      <c r="AY460" s="17" t="s">
        <v>127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7" t="s">
        <v>135</v>
      </c>
      <c r="BK460" s="154">
        <f>ROUND(I460*H460,2)</f>
        <v>0</v>
      </c>
      <c r="BL460" s="17" t="s">
        <v>207</v>
      </c>
      <c r="BM460" s="153" t="s">
        <v>738</v>
      </c>
    </row>
    <row r="461" spans="1:65" s="2" customFormat="1" ht="21.75" customHeight="1">
      <c r="A461" s="32"/>
      <c r="B461" s="140"/>
      <c r="C461" s="141" t="s">
        <v>1083</v>
      </c>
      <c r="D461" s="141" t="s">
        <v>130</v>
      </c>
      <c r="E461" s="142" t="s">
        <v>1084</v>
      </c>
      <c r="F461" s="143" t="s">
        <v>1085</v>
      </c>
      <c r="G461" s="144" t="s">
        <v>286</v>
      </c>
      <c r="H461" s="145">
        <v>0.41599999999999998</v>
      </c>
      <c r="I461" s="146"/>
      <c r="J461" s="147">
        <f>ROUND(I461*H461,2)</f>
        <v>0</v>
      </c>
      <c r="K461" s="148"/>
      <c r="L461" s="33"/>
      <c r="M461" s="149" t="s">
        <v>1</v>
      </c>
      <c r="N461" s="150" t="s">
        <v>38</v>
      </c>
      <c r="O461" s="58"/>
      <c r="P461" s="151">
        <f>O461*H461</f>
        <v>0</v>
      </c>
      <c r="Q461" s="151">
        <v>0</v>
      </c>
      <c r="R461" s="151">
        <f>Q461*H461</f>
        <v>0</v>
      </c>
      <c r="S461" s="151">
        <v>0</v>
      </c>
      <c r="T461" s="152">
        <f>S461*H461</f>
        <v>0</v>
      </c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R461" s="153" t="s">
        <v>207</v>
      </c>
      <c r="AT461" s="153" t="s">
        <v>130</v>
      </c>
      <c r="AU461" s="153" t="s">
        <v>135</v>
      </c>
      <c r="AY461" s="17" t="s">
        <v>127</v>
      </c>
      <c r="BE461" s="154">
        <f>IF(N461="základní",J461,0)</f>
        <v>0</v>
      </c>
      <c r="BF461" s="154">
        <f>IF(N461="snížená",J461,0)</f>
        <v>0</v>
      </c>
      <c r="BG461" s="154">
        <f>IF(N461="zákl. přenesená",J461,0)</f>
        <v>0</v>
      </c>
      <c r="BH461" s="154">
        <f>IF(N461="sníž. přenesená",J461,0)</f>
        <v>0</v>
      </c>
      <c r="BI461" s="154">
        <f>IF(N461="nulová",J461,0)</f>
        <v>0</v>
      </c>
      <c r="BJ461" s="17" t="s">
        <v>135</v>
      </c>
      <c r="BK461" s="154">
        <f>ROUND(I461*H461,2)</f>
        <v>0</v>
      </c>
      <c r="BL461" s="17" t="s">
        <v>207</v>
      </c>
      <c r="BM461" s="153" t="s">
        <v>1086</v>
      </c>
    </row>
    <row r="462" spans="1:65" s="2" customFormat="1" ht="21.75" customHeight="1">
      <c r="A462" s="32"/>
      <c r="B462" s="140"/>
      <c r="C462" s="141" t="s">
        <v>1087</v>
      </c>
      <c r="D462" s="141" t="s">
        <v>130</v>
      </c>
      <c r="E462" s="142" t="s">
        <v>1088</v>
      </c>
      <c r="F462" s="143" t="s">
        <v>1089</v>
      </c>
      <c r="G462" s="144" t="s">
        <v>286</v>
      </c>
      <c r="H462" s="145">
        <v>0.41599999999999998</v>
      </c>
      <c r="I462" s="146"/>
      <c r="J462" s="147">
        <f>ROUND(I462*H462,2)</f>
        <v>0</v>
      </c>
      <c r="K462" s="148"/>
      <c r="L462" s="33"/>
      <c r="M462" s="149" t="s">
        <v>1</v>
      </c>
      <c r="N462" s="150" t="s">
        <v>38</v>
      </c>
      <c r="O462" s="58"/>
      <c r="P462" s="151">
        <f>O462*H462</f>
        <v>0</v>
      </c>
      <c r="Q462" s="151">
        <v>0</v>
      </c>
      <c r="R462" s="151">
        <f>Q462*H462</f>
        <v>0</v>
      </c>
      <c r="S462" s="151">
        <v>0</v>
      </c>
      <c r="T462" s="152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53" t="s">
        <v>207</v>
      </c>
      <c r="AT462" s="153" t="s">
        <v>130</v>
      </c>
      <c r="AU462" s="153" t="s">
        <v>135</v>
      </c>
      <c r="AY462" s="17" t="s">
        <v>127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7" t="s">
        <v>135</v>
      </c>
      <c r="BK462" s="154">
        <f>ROUND(I462*H462,2)</f>
        <v>0</v>
      </c>
      <c r="BL462" s="17" t="s">
        <v>207</v>
      </c>
      <c r="BM462" s="153" t="s">
        <v>1090</v>
      </c>
    </row>
    <row r="463" spans="1:65" s="12" customFormat="1" ht="22.9" customHeight="1">
      <c r="B463" s="127"/>
      <c r="D463" s="128" t="s">
        <v>71</v>
      </c>
      <c r="E463" s="138" t="s">
        <v>1091</v>
      </c>
      <c r="F463" s="138" t="s">
        <v>1092</v>
      </c>
      <c r="I463" s="130"/>
      <c r="J463" s="139">
        <f>BK463</f>
        <v>0</v>
      </c>
      <c r="L463" s="127"/>
      <c r="M463" s="132"/>
      <c r="N463" s="133"/>
      <c r="O463" s="133"/>
      <c r="P463" s="134">
        <f>SUM(P464:P482)</f>
        <v>0</v>
      </c>
      <c r="Q463" s="133"/>
      <c r="R463" s="134">
        <f>SUM(R464:R482)</f>
        <v>2.5138800000000003E-2</v>
      </c>
      <c r="S463" s="133"/>
      <c r="T463" s="135">
        <f>SUM(T464:T482)</f>
        <v>0</v>
      </c>
      <c r="AR463" s="128" t="s">
        <v>135</v>
      </c>
      <c r="AT463" s="136" t="s">
        <v>71</v>
      </c>
      <c r="AU463" s="136" t="s">
        <v>80</v>
      </c>
      <c r="AY463" s="128" t="s">
        <v>127</v>
      </c>
      <c r="BK463" s="137">
        <f>SUM(BK464:BK482)</f>
        <v>0</v>
      </c>
    </row>
    <row r="464" spans="1:65" s="2" customFormat="1" ht="21.75" customHeight="1">
      <c r="A464" s="32"/>
      <c r="B464" s="140"/>
      <c r="C464" s="141" t="s">
        <v>1093</v>
      </c>
      <c r="D464" s="141" t="s">
        <v>130</v>
      </c>
      <c r="E464" s="142" t="s">
        <v>1094</v>
      </c>
      <c r="F464" s="143" t="s">
        <v>1095</v>
      </c>
      <c r="G464" s="144" t="s">
        <v>139</v>
      </c>
      <c r="H464" s="145">
        <v>6</v>
      </c>
      <c r="I464" s="146"/>
      <c r="J464" s="147">
        <f t="shared" ref="J464:J472" si="80">ROUND(I464*H464,2)</f>
        <v>0</v>
      </c>
      <c r="K464" s="148"/>
      <c r="L464" s="33"/>
      <c r="M464" s="149" t="s">
        <v>1</v>
      </c>
      <c r="N464" s="150" t="s">
        <v>38</v>
      </c>
      <c r="O464" s="58"/>
      <c r="P464" s="151">
        <f t="shared" ref="P464:P472" si="81">O464*H464</f>
        <v>0</v>
      </c>
      <c r="Q464" s="151">
        <v>0</v>
      </c>
      <c r="R464" s="151">
        <f t="shared" ref="R464:R472" si="82">Q464*H464</f>
        <v>0</v>
      </c>
      <c r="S464" s="151">
        <v>0</v>
      </c>
      <c r="T464" s="152">
        <f t="shared" ref="T464:T472" si="83"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53" t="s">
        <v>207</v>
      </c>
      <c r="AT464" s="153" t="s">
        <v>130</v>
      </c>
      <c r="AU464" s="153" t="s">
        <v>135</v>
      </c>
      <c r="AY464" s="17" t="s">
        <v>127</v>
      </c>
      <c r="BE464" s="154">
        <f t="shared" ref="BE464:BE472" si="84">IF(N464="základní",J464,0)</f>
        <v>0</v>
      </c>
      <c r="BF464" s="154">
        <f t="shared" ref="BF464:BF472" si="85">IF(N464="snížená",J464,0)</f>
        <v>0</v>
      </c>
      <c r="BG464" s="154">
        <f t="shared" ref="BG464:BG472" si="86">IF(N464="zákl. přenesená",J464,0)</f>
        <v>0</v>
      </c>
      <c r="BH464" s="154">
        <f t="shared" ref="BH464:BH472" si="87">IF(N464="sníž. přenesená",J464,0)</f>
        <v>0</v>
      </c>
      <c r="BI464" s="154">
        <f t="shared" ref="BI464:BI472" si="88">IF(N464="nulová",J464,0)</f>
        <v>0</v>
      </c>
      <c r="BJ464" s="17" t="s">
        <v>135</v>
      </c>
      <c r="BK464" s="154">
        <f t="shared" ref="BK464:BK472" si="89">ROUND(I464*H464,2)</f>
        <v>0</v>
      </c>
      <c r="BL464" s="17" t="s">
        <v>207</v>
      </c>
      <c r="BM464" s="153" t="s">
        <v>762</v>
      </c>
    </row>
    <row r="465" spans="1:65" s="2" customFormat="1" ht="21.75" customHeight="1">
      <c r="A465" s="32"/>
      <c r="B465" s="140"/>
      <c r="C465" s="141" t="s">
        <v>1096</v>
      </c>
      <c r="D465" s="141" t="s">
        <v>130</v>
      </c>
      <c r="E465" s="142" t="s">
        <v>1097</v>
      </c>
      <c r="F465" s="143" t="s">
        <v>1098</v>
      </c>
      <c r="G465" s="144" t="s">
        <v>139</v>
      </c>
      <c r="H465" s="145">
        <v>6</v>
      </c>
      <c r="I465" s="146"/>
      <c r="J465" s="147">
        <f t="shared" si="80"/>
        <v>0</v>
      </c>
      <c r="K465" s="148"/>
      <c r="L465" s="33"/>
      <c r="M465" s="149" t="s">
        <v>1</v>
      </c>
      <c r="N465" s="150" t="s">
        <v>38</v>
      </c>
      <c r="O465" s="58"/>
      <c r="P465" s="151">
        <f t="shared" si="81"/>
        <v>0</v>
      </c>
      <c r="Q465" s="151">
        <v>0</v>
      </c>
      <c r="R465" s="151">
        <f t="shared" si="82"/>
        <v>0</v>
      </c>
      <c r="S465" s="151">
        <v>0</v>
      </c>
      <c r="T465" s="152">
        <f t="shared" si="83"/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3" t="s">
        <v>207</v>
      </c>
      <c r="AT465" s="153" t="s">
        <v>130</v>
      </c>
      <c r="AU465" s="153" t="s">
        <v>135</v>
      </c>
      <c r="AY465" s="17" t="s">
        <v>127</v>
      </c>
      <c r="BE465" s="154">
        <f t="shared" si="84"/>
        <v>0</v>
      </c>
      <c r="BF465" s="154">
        <f t="shared" si="85"/>
        <v>0</v>
      </c>
      <c r="BG465" s="154">
        <f t="shared" si="86"/>
        <v>0</v>
      </c>
      <c r="BH465" s="154">
        <f t="shared" si="87"/>
        <v>0</v>
      </c>
      <c r="BI465" s="154">
        <f t="shared" si="88"/>
        <v>0</v>
      </c>
      <c r="BJ465" s="17" t="s">
        <v>135</v>
      </c>
      <c r="BK465" s="154">
        <f t="shared" si="89"/>
        <v>0</v>
      </c>
      <c r="BL465" s="17" t="s">
        <v>207</v>
      </c>
      <c r="BM465" s="153" t="s">
        <v>770</v>
      </c>
    </row>
    <row r="466" spans="1:65" s="2" customFormat="1" ht="21.75" customHeight="1">
      <c r="A466" s="32"/>
      <c r="B466" s="140"/>
      <c r="C466" s="141" t="s">
        <v>1099</v>
      </c>
      <c r="D466" s="141" t="s">
        <v>130</v>
      </c>
      <c r="E466" s="142" t="s">
        <v>1100</v>
      </c>
      <c r="F466" s="143" t="s">
        <v>1101</v>
      </c>
      <c r="G466" s="144" t="s">
        <v>139</v>
      </c>
      <c r="H466" s="145">
        <v>6</v>
      </c>
      <c r="I466" s="146"/>
      <c r="J466" s="147">
        <f t="shared" si="80"/>
        <v>0</v>
      </c>
      <c r="K466" s="148"/>
      <c r="L466" s="33"/>
      <c r="M466" s="149" t="s">
        <v>1</v>
      </c>
      <c r="N466" s="150" t="s">
        <v>38</v>
      </c>
      <c r="O466" s="58"/>
      <c r="P466" s="151">
        <f t="shared" si="81"/>
        <v>0</v>
      </c>
      <c r="Q466" s="151">
        <v>1.2E-4</v>
      </c>
      <c r="R466" s="151">
        <f t="shared" si="82"/>
        <v>7.2000000000000005E-4</v>
      </c>
      <c r="S466" s="151">
        <v>0</v>
      </c>
      <c r="T466" s="152">
        <f t="shared" si="83"/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53" t="s">
        <v>207</v>
      </c>
      <c r="AT466" s="153" t="s">
        <v>130</v>
      </c>
      <c r="AU466" s="153" t="s">
        <v>135</v>
      </c>
      <c r="AY466" s="17" t="s">
        <v>127</v>
      </c>
      <c r="BE466" s="154">
        <f t="shared" si="84"/>
        <v>0</v>
      </c>
      <c r="BF466" s="154">
        <f t="shared" si="85"/>
        <v>0</v>
      </c>
      <c r="BG466" s="154">
        <f t="shared" si="86"/>
        <v>0</v>
      </c>
      <c r="BH466" s="154">
        <f t="shared" si="87"/>
        <v>0</v>
      </c>
      <c r="BI466" s="154">
        <f t="shared" si="88"/>
        <v>0</v>
      </c>
      <c r="BJ466" s="17" t="s">
        <v>135</v>
      </c>
      <c r="BK466" s="154">
        <f t="shared" si="89"/>
        <v>0</v>
      </c>
      <c r="BL466" s="17" t="s">
        <v>207</v>
      </c>
      <c r="BM466" s="153" t="s">
        <v>1102</v>
      </c>
    </row>
    <row r="467" spans="1:65" s="2" customFormat="1" ht="21.75" customHeight="1">
      <c r="A467" s="32"/>
      <c r="B467" s="140"/>
      <c r="C467" s="141" t="s">
        <v>1103</v>
      </c>
      <c r="D467" s="141" t="s">
        <v>130</v>
      </c>
      <c r="E467" s="142" t="s">
        <v>1104</v>
      </c>
      <c r="F467" s="143" t="s">
        <v>1105</v>
      </c>
      <c r="G467" s="144" t="s">
        <v>139</v>
      </c>
      <c r="H467" s="145">
        <v>6</v>
      </c>
      <c r="I467" s="146"/>
      <c r="J467" s="147">
        <f t="shared" si="80"/>
        <v>0</v>
      </c>
      <c r="K467" s="148"/>
      <c r="L467" s="33"/>
      <c r="M467" s="149" t="s">
        <v>1</v>
      </c>
      <c r="N467" s="150" t="s">
        <v>38</v>
      </c>
      <c r="O467" s="58"/>
      <c r="P467" s="151">
        <f t="shared" si="81"/>
        <v>0</v>
      </c>
      <c r="Q467" s="151">
        <v>0</v>
      </c>
      <c r="R467" s="151">
        <f t="shared" si="82"/>
        <v>0</v>
      </c>
      <c r="S467" s="151">
        <v>0</v>
      </c>
      <c r="T467" s="152">
        <f t="shared" si="83"/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53" t="s">
        <v>207</v>
      </c>
      <c r="AT467" s="153" t="s">
        <v>130</v>
      </c>
      <c r="AU467" s="153" t="s">
        <v>135</v>
      </c>
      <c r="AY467" s="17" t="s">
        <v>127</v>
      </c>
      <c r="BE467" s="154">
        <f t="shared" si="84"/>
        <v>0</v>
      </c>
      <c r="BF467" s="154">
        <f t="shared" si="85"/>
        <v>0</v>
      </c>
      <c r="BG467" s="154">
        <f t="shared" si="86"/>
        <v>0</v>
      </c>
      <c r="BH467" s="154">
        <f t="shared" si="87"/>
        <v>0</v>
      </c>
      <c r="BI467" s="154">
        <f t="shared" si="88"/>
        <v>0</v>
      </c>
      <c r="BJ467" s="17" t="s">
        <v>135</v>
      </c>
      <c r="BK467" s="154">
        <f t="shared" si="89"/>
        <v>0</v>
      </c>
      <c r="BL467" s="17" t="s">
        <v>207</v>
      </c>
      <c r="BM467" s="153" t="s">
        <v>780</v>
      </c>
    </row>
    <row r="468" spans="1:65" s="2" customFormat="1" ht="33" customHeight="1">
      <c r="A468" s="32"/>
      <c r="B468" s="140"/>
      <c r="C468" s="141" t="s">
        <v>1106</v>
      </c>
      <c r="D468" s="141" t="s">
        <v>130</v>
      </c>
      <c r="E468" s="142" t="s">
        <v>1107</v>
      </c>
      <c r="F468" s="143" t="s">
        <v>1108</v>
      </c>
      <c r="G468" s="144" t="s">
        <v>139</v>
      </c>
      <c r="H468" s="145">
        <v>8.64</v>
      </c>
      <c r="I468" s="146"/>
      <c r="J468" s="147">
        <f t="shared" si="80"/>
        <v>0</v>
      </c>
      <c r="K468" s="148"/>
      <c r="L468" s="33"/>
      <c r="M468" s="149" t="s">
        <v>1</v>
      </c>
      <c r="N468" s="150" t="s">
        <v>38</v>
      </c>
      <c r="O468" s="58"/>
      <c r="P468" s="151">
        <f t="shared" si="81"/>
        <v>0</v>
      </c>
      <c r="Q468" s="151">
        <v>0</v>
      </c>
      <c r="R468" s="151">
        <f t="shared" si="82"/>
        <v>0</v>
      </c>
      <c r="S468" s="151">
        <v>0</v>
      </c>
      <c r="T468" s="152">
        <f t="shared" si="83"/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53" t="s">
        <v>207</v>
      </c>
      <c r="AT468" s="153" t="s">
        <v>130</v>
      </c>
      <c r="AU468" s="153" t="s">
        <v>135</v>
      </c>
      <c r="AY468" s="17" t="s">
        <v>127</v>
      </c>
      <c r="BE468" s="154">
        <f t="shared" si="84"/>
        <v>0</v>
      </c>
      <c r="BF468" s="154">
        <f t="shared" si="85"/>
        <v>0</v>
      </c>
      <c r="BG468" s="154">
        <f t="shared" si="86"/>
        <v>0</v>
      </c>
      <c r="BH468" s="154">
        <f t="shared" si="87"/>
        <v>0</v>
      </c>
      <c r="BI468" s="154">
        <f t="shared" si="88"/>
        <v>0</v>
      </c>
      <c r="BJ468" s="17" t="s">
        <v>135</v>
      </c>
      <c r="BK468" s="154">
        <f t="shared" si="89"/>
        <v>0</v>
      </c>
      <c r="BL468" s="17" t="s">
        <v>207</v>
      </c>
      <c r="BM468" s="153" t="s">
        <v>788</v>
      </c>
    </row>
    <row r="469" spans="1:65" s="2" customFormat="1" ht="21.75" customHeight="1">
      <c r="A469" s="32"/>
      <c r="B469" s="140"/>
      <c r="C469" s="141" t="s">
        <v>1109</v>
      </c>
      <c r="D469" s="141" t="s">
        <v>130</v>
      </c>
      <c r="E469" s="142" t="s">
        <v>1110</v>
      </c>
      <c r="F469" s="143" t="s">
        <v>1111</v>
      </c>
      <c r="G469" s="144" t="s">
        <v>139</v>
      </c>
      <c r="H469" s="145">
        <v>8.64</v>
      </c>
      <c r="I469" s="146"/>
      <c r="J469" s="147">
        <f t="shared" si="80"/>
        <v>0</v>
      </c>
      <c r="K469" s="148"/>
      <c r="L469" s="33"/>
      <c r="M469" s="149" t="s">
        <v>1</v>
      </c>
      <c r="N469" s="150" t="s">
        <v>38</v>
      </c>
      <c r="O469" s="58"/>
      <c r="P469" s="151">
        <f t="shared" si="81"/>
        <v>0</v>
      </c>
      <c r="Q469" s="151">
        <v>0</v>
      </c>
      <c r="R469" s="151">
        <f t="shared" si="82"/>
        <v>0</v>
      </c>
      <c r="S469" s="151">
        <v>0</v>
      </c>
      <c r="T469" s="152">
        <f t="shared" si="83"/>
        <v>0</v>
      </c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R469" s="153" t="s">
        <v>207</v>
      </c>
      <c r="AT469" s="153" t="s">
        <v>130</v>
      </c>
      <c r="AU469" s="153" t="s">
        <v>135</v>
      </c>
      <c r="AY469" s="17" t="s">
        <v>127</v>
      </c>
      <c r="BE469" s="154">
        <f t="shared" si="84"/>
        <v>0</v>
      </c>
      <c r="BF469" s="154">
        <f t="shared" si="85"/>
        <v>0</v>
      </c>
      <c r="BG469" s="154">
        <f t="shared" si="86"/>
        <v>0</v>
      </c>
      <c r="BH469" s="154">
        <f t="shared" si="87"/>
        <v>0</v>
      </c>
      <c r="BI469" s="154">
        <f t="shared" si="88"/>
        <v>0</v>
      </c>
      <c r="BJ469" s="17" t="s">
        <v>135</v>
      </c>
      <c r="BK469" s="154">
        <f t="shared" si="89"/>
        <v>0</v>
      </c>
      <c r="BL469" s="17" t="s">
        <v>207</v>
      </c>
      <c r="BM469" s="153" t="s">
        <v>1112</v>
      </c>
    </row>
    <row r="470" spans="1:65" s="2" customFormat="1" ht="21.75" customHeight="1">
      <c r="A470" s="32"/>
      <c r="B470" s="140"/>
      <c r="C470" s="141" t="s">
        <v>1113</v>
      </c>
      <c r="D470" s="141" t="s">
        <v>130</v>
      </c>
      <c r="E470" s="142" t="s">
        <v>1114</v>
      </c>
      <c r="F470" s="143" t="s">
        <v>1115</v>
      </c>
      <c r="G470" s="144" t="s">
        <v>139</v>
      </c>
      <c r="H470" s="145">
        <v>8.64</v>
      </c>
      <c r="I470" s="146"/>
      <c r="J470" s="147">
        <f t="shared" si="80"/>
        <v>0</v>
      </c>
      <c r="K470" s="148"/>
      <c r="L470" s="33"/>
      <c r="M470" s="149" t="s">
        <v>1</v>
      </c>
      <c r="N470" s="150" t="s">
        <v>38</v>
      </c>
      <c r="O470" s="58"/>
      <c r="P470" s="151">
        <f t="shared" si="81"/>
        <v>0</v>
      </c>
      <c r="Q470" s="151">
        <v>1.7000000000000001E-4</v>
      </c>
      <c r="R470" s="151">
        <f t="shared" si="82"/>
        <v>1.4688000000000001E-3</v>
      </c>
      <c r="S470" s="151">
        <v>0</v>
      </c>
      <c r="T470" s="152">
        <f t="shared" si="83"/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53" t="s">
        <v>207</v>
      </c>
      <c r="AT470" s="153" t="s">
        <v>130</v>
      </c>
      <c r="AU470" s="153" t="s">
        <v>135</v>
      </c>
      <c r="AY470" s="17" t="s">
        <v>127</v>
      </c>
      <c r="BE470" s="154">
        <f t="shared" si="84"/>
        <v>0</v>
      </c>
      <c r="BF470" s="154">
        <f t="shared" si="85"/>
        <v>0</v>
      </c>
      <c r="BG470" s="154">
        <f t="shared" si="86"/>
        <v>0</v>
      </c>
      <c r="BH470" s="154">
        <f t="shared" si="87"/>
        <v>0</v>
      </c>
      <c r="BI470" s="154">
        <f t="shared" si="88"/>
        <v>0</v>
      </c>
      <c r="BJ470" s="17" t="s">
        <v>135</v>
      </c>
      <c r="BK470" s="154">
        <f t="shared" si="89"/>
        <v>0</v>
      </c>
      <c r="BL470" s="17" t="s">
        <v>207</v>
      </c>
      <c r="BM470" s="153" t="s">
        <v>1116</v>
      </c>
    </row>
    <row r="471" spans="1:65" s="2" customFormat="1" ht="21.75" customHeight="1">
      <c r="A471" s="32"/>
      <c r="B471" s="140"/>
      <c r="C471" s="141" t="s">
        <v>1117</v>
      </c>
      <c r="D471" s="141" t="s">
        <v>130</v>
      </c>
      <c r="E471" s="142" t="s">
        <v>1118</v>
      </c>
      <c r="F471" s="143" t="s">
        <v>1119</v>
      </c>
      <c r="G471" s="144" t="s">
        <v>139</v>
      </c>
      <c r="H471" s="145">
        <v>8.64</v>
      </c>
      <c r="I471" s="146"/>
      <c r="J471" s="147">
        <f t="shared" si="80"/>
        <v>0</v>
      </c>
      <c r="K471" s="148"/>
      <c r="L471" s="33"/>
      <c r="M471" s="149" t="s">
        <v>1</v>
      </c>
      <c r="N471" s="150" t="s">
        <v>38</v>
      </c>
      <c r="O471" s="58"/>
      <c r="P471" s="151">
        <f t="shared" si="81"/>
        <v>0</v>
      </c>
      <c r="Q471" s="151">
        <v>0</v>
      </c>
      <c r="R471" s="151">
        <f t="shared" si="82"/>
        <v>0</v>
      </c>
      <c r="S471" s="151">
        <v>0</v>
      </c>
      <c r="T471" s="152">
        <f t="shared" si="83"/>
        <v>0</v>
      </c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R471" s="153" t="s">
        <v>207</v>
      </c>
      <c r="AT471" s="153" t="s">
        <v>130</v>
      </c>
      <c r="AU471" s="153" t="s">
        <v>135</v>
      </c>
      <c r="AY471" s="17" t="s">
        <v>127</v>
      </c>
      <c r="BE471" s="154">
        <f t="shared" si="84"/>
        <v>0</v>
      </c>
      <c r="BF471" s="154">
        <f t="shared" si="85"/>
        <v>0</v>
      </c>
      <c r="BG471" s="154">
        <f t="shared" si="86"/>
        <v>0</v>
      </c>
      <c r="BH471" s="154">
        <f t="shared" si="87"/>
        <v>0</v>
      </c>
      <c r="BI471" s="154">
        <f t="shared" si="88"/>
        <v>0</v>
      </c>
      <c r="BJ471" s="17" t="s">
        <v>135</v>
      </c>
      <c r="BK471" s="154">
        <f t="shared" si="89"/>
        <v>0</v>
      </c>
      <c r="BL471" s="17" t="s">
        <v>207</v>
      </c>
      <c r="BM471" s="153" t="s">
        <v>795</v>
      </c>
    </row>
    <row r="472" spans="1:65" s="2" customFormat="1" ht="16.5" customHeight="1">
      <c r="A472" s="32"/>
      <c r="B472" s="140"/>
      <c r="C472" s="141" t="s">
        <v>1120</v>
      </c>
      <c r="D472" s="141" t="s">
        <v>130</v>
      </c>
      <c r="E472" s="142" t="s">
        <v>1121</v>
      </c>
      <c r="F472" s="143" t="s">
        <v>1122</v>
      </c>
      <c r="G472" s="144" t="s">
        <v>139</v>
      </c>
      <c r="H472" s="145">
        <v>51.7</v>
      </c>
      <c r="I472" s="146"/>
      <c r="J472" s="147">
        <f t="shared" si="80"/>
        <v>0</v>
      </c>
      <c r="K472" s="148"/>
      <c r="L472" s="33"/>
      <c r="M472" s="149" t="s">
        <v>1</v>
      </c>
      <c r="N472" s="150" t="s">
        <v>38</v>
      </c>
      <c r="O472" s="58"/>
      <c r="P472" s="151">
        <f t="shared" si="81"/>
        <v>0</v>
      </c>
      <c r="Q472" s="151">
        <v>0</v>
      </c>
      <c r="R472" s="151">
        <f t="shared" si="82"/>
        <v>0</v>
      </c>
      <c r="S472" s="151">
        <v>0</v>
      </c>
      <c r="T472" s="152">
        <f t="shared" si="83"/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53" t="s">
        <v>207</v>
      </c>
      <c r="AT472" s="153" t="s">
        <v>130</v>
      </c>
      <c r="AU472" s="153" t="s">
        <v>135</v>
      </c>
      <c r="AY472" s="17" t="s">
        <v>127</v>
      </c>
      <c r="BE472" s="154">
        <f t="shared" si="84"/>
        <v>0</v>
      </c>
      <c r="BF472" s="154">
        <f t="shared" si="85"/>
        <v>0</v>
      </c>
      <c r="BG472" s="154">
        <f t="shared" si="86"/>
        <v>0</v>
      </c>
      <c r="BH472" s="154">
        <f t="shared" si="87"/>
        <v>0</v>
      </c>
      <c r="BI472" s="154">
        <f t="shared" si="88"/>
        <v>0</v>
      </c>
      <c r="BJ472" s="17" t="s">
        <v>135</v>
      </c>
      <c r="BK472" s="154">
        <f t="shared" si="89"/>
        <v>0</v>
      </c>
      <c r="BL472" s="17" t="s">
        <v>207</v>
      </c>
      <c r="BM472" s="153" t="s">
        <v>1123</v>
      </c>
    </row>
    <row r="473" spans="1:65" s="14" customFormat="1">
      <c r="B473" s="163"/>
      <c r="D473" s="156" t="s">
        <v>141</v>
      </c>
      <c r="E473" s="164" t="s">
        <v>1</v>
      </c>
      <c r="F473" s="165" t="s">
        <v>1124</v>
      </c>
      <c r="H473" s="166">
        <v>12.1</v>
      </c>
      <c r="I473" s="167"/>
      <c r="L473" s="163"/>
      <c r="M473" s="168"/>
      <c r="N473" s="169"/>
      <c r="O473" s="169"/>
      <c r="P473" s="169"/>
      <c r="Q473" s="169"/>
      <c r="R473" s="169"/>
      <c r="S473" s="169"/>
      <c r="T473" s="170"/>
      <c r="AT473" s="164" t="s">
        <v>141</v>
      </c>
      <c r="AU473" s="164" t="s">
        <v>135</v>
      </c>
      <c r="AV473" s="14" t="s">
        <v>135</v>
      </c>
      <c r="AW473" s="14" t="s">
        <v>29</v>
      </c>
      <c r="AX473" s="14" t="s">
        <v>72</v>
      </c>
      <c r="AY473" s="164" t="s">
        <v>127</v>
      </c>
    </row>
    <row r="474" spans="1:65" s="14" customFormat="1">
      <c r="B474" s="163"/>
      <c r="D474" s="156" t="s">
        <v>141</v>
      </c>
      <c r="E474" s="164" t="s">
        <v>1</v>
      </c>
      <c r="F474" s="165" t="s">
        <v>1125</v>
      </c>
      <c r="H474" s="166">
        <v>39.6</v>
      </c>
      <c r="I474" s="167"/>
      <c r="L474" s="163"/>
      <c r="M474" s="168"/>
      <c r="N474" s="169"/>
      <c r="O474" s="169"/>
      <c r="P474" s="169"/>
      <c r="Q474" s="169"/>
      <c r="R474" s="169"/>
      <c r="S474" s="169"/>
      <c r="T474" s="170"/>
      <c r="AT474" s="164" t="s">
        <v>141</v>
      </c>
      <c r="AU474" s="164" t="s">
        <v>135</v>
      </c>
      <c r="AV474" s="14" t="s">
        <v>135</v>
      </c>
      <c r="AW474" s="14" t="s">
        <v>29</v>
      </c>
      <c r="AX474" s="14" t="s">
        <v>72</v>
      </c>
      <c r="AY474" s="164" t="s">
        <v>127</v>
      </c>
    </row>
    <row r="475" spans="1:65" s="15" customFormat="1">
      <c r="B475" s="171"/>
      <c r="D475" s="156" t="s">
        <v>141</v>
      </c>
      <c r="E475" s="172" t="s">
        <v>1</v>
      </c>
      <c r="F475" s="173" t="s">
        <v>146</v>
      </c>
      <c r="H475" s="174">
        <v>51.7</v>
      </c>
      <c r="I475" s="175"/>
      <c r="L475" s="171"/>
      <c r="M475" s="176"/>
      <c r="N475" s="177"/>
      <c r="O475" s="177"/>
      <c r="P475" s="177"/>
      <c r="Q475" s="177"/>
      <c r="R475" s="177"/>
      <c r="S475" s="177"/>
      <c r="T475" s="178"/>
      <c r="AT475" s="172" t="s">
        <v>141</v>
      </c>
      <c r="AU475" s="172" t="s">
        <v>135</v>
      </c>
      <c r="AV475" s="15" t="s">
        <v>134</v>
      </c>
      <c r="AW475" s="15" t="s">
        <v>29</v>
      </c>
      <c r="AX475" s="15" t="s">
        <v>80</v>
      </c>
      <c r="AY475" s="172" t="s">
        <v>127</v>
      </c>
    </row>
    <row r="476" spans="1:65" s="2" customFormat="1" ht="21.75" customHeight="1">
      <c r="A476" s="32"/>
      <c r="B476" s="140"/>
      <c r="C476" s="141" t="s">
        <v>1126</v>
      </c>
      <c r="D476" s="141" t="s">
        <v>130</v>
      </c>
      <c r="E476" s="142" t="s">
        <v>1127</v>
      </c>
      <c r="F476" s="143" t="s">
        <v>1128</v>
      </c>
      <c r="G476" s="144" t="s">
        <v>139</v>
      </c>
      <c r="H476" s="145">
        <v>25.5</v>
      </c>
      <c r="I476" s="146"/>
      <c r="J476" s="147">
        <f>ROUND(I476*H476,2)</f>
        <v>0</v>
      </c>
      <c r="K476" s="148"/>
      <c r="L476" s="33"/>
      <c r="M476" s="149" t="s">
        <v>1</v>
      </c>
      <c r="N476" s="150" t="s">
        <v>38</v>
      </c>
      <c r="O476" s="58"/>
      <c r="P476" s="151">
        <f>O476*H476</f>
        <v>0</v>
      </c>
      <c r="Q476" s="151">
        <v>1.3999999999999999E-4</v>
      </c>
      <c r="R476" s="151">
        <f>Q476*H476</f>
        <v>3.5699999999999998E-3</v>
      </c>
      <c r="S476" s="151">
        <v>0</v>
      </c>
      <c r="T476" s="152">
        <f>S476*H476</f>
        <v>0</v>
      </c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R476" s="153" t="s">
        <v>207</v>
      </c>
      <c r="AT476" s="153" t="s">
        <v>130</v>
      </c>
      <c r="AU476" s="153" t="s">
        <v>135</v>
      </c>
      <c r="AY476" s="17" t="s">
        <v>127</v>
      </c>
      <c r="BE476" s="154">
        <f>IF(N476="základní",J476,0)</f>
        <v>0</v>
      </c>
      <c r="BF476" s="154">
        <f>IF(N476="snížená",J476,0)</f>
        <v>0</v>
      </c>
      <c r="BG476" s="154">
        <f>IF(N476="zákl. přenesená",J476,0)</f>
        <v>0</v>
      </c>
      <c r="BH476" s="154">
        <f>IF(N476="sníž. přenesená",J476,0)</f>
        <v>0</v>
      </c>
      <c r="BI476" s="154">
        <f>IF(N476="nulová",J476,0)</f>
        <v>0</v>
      </c>
      <c r="BJ476" s="17" t="s">
        <v>135</v>
      </c>
      <c r="BK476" s="154">
        <f>ROUND(I476*H476,2)</f>
        <v>0</v>
      </c>
      <c r="BL476" s="17" t="s">
        <v>207</v>
      </c>
      <c r="BM476" s="153" t="s">
        <v>1129</v>
      </c>
    </row>
    <row r="477" spans="1:65" s="14" customFormat="1">
      <c r="B477" s="163"/>
      <c r="D477" s="156" t="s">
        <v>141</v>
      </c>
      <c r="E477" s="164" t="s">
        <v>1</v>
      </c>
      <c r="F477" s="165" t="s">
        <v>1130</v>
      </c>
      <c r="H477" s="166">
        <v>6.05</v>
      </c>
      <c r="I477" s="167"/>
      <c r="L477" s="163"/>
      <c r="M477" s="168"/>
      <c r="N477" s="169"/>
      <c r="O477" s="169"/>
      <c r="P477" s="169"/>
      <c r="Q477" s="169"/>
      <c r="R477" s="169"/>
      <c r="S477" s="169"/>
      <c r="T477" s="170"/>
      <c r="AT477" s="164" t="s">
        <v>141</v>
      </c>
      <c r="AU477" s="164" t="s">
        <v>135</v>
      </c>
      <c r="AV477" s="14" t="s">
        <v>135</v>
      </c>
      <c r="AW477" s="14" t="s">
        <v>29</v>
      </c>
      <c r="AX477" s="14" t="s">
        <v>72</v>
      </c>
      <c r="AY477" s="164" t="s">
        <v>127</v>
      </c>
    </row>
    <row r="478" spans="1:65" s="14" customFormat="1">
      <c r="B478" s="163"/>
      <c r="D478" s="156" t="s">
        <v>141</v>
      </c>
      <c r="E478" s="164" t="s">
        <v>1</v>
      </c>
      <c r="F478" s="165" t="s">
        <v>1131</v>
      </c>
      <c r="H478" s="166">
        <v>23.1</v>
      </c>
      <c r="I478" s="167"/>
      <c r="L478" s="163"/>
      <c r="M478" s="168"/>
      <c r="N478" s="169"/>
      <c r="O478" s="169"/>
      <c r="P478" s="169"/>
      <c r="Q478" s="169"/>
      <c r="R478" s="169"/>
      <c r="S478" s="169"/>
      <c r="T478" s="170"/>
      <c r="AT478" s="164" t="s">
        <v>141</v>
      </c>
      <c r="AU478" s="164" t="s">
        <v>135</v>
      </c>
      <c r="AV478" s="14" t="s">
        <v>135</v>
      </c>
      <c r="AW478" s="14" t="s">
        <v>29</v>
      </c>
      <c r="AX478" s="14" t="s">
        <v>72</v>
      </c>
      <c r="AY478" s="164" t="s">
        <v>127</v>
      </c>
    </row>
    <row r="479" spans="1:65" s="14" customFormat="1">
      <c r="B479" s="163"/>
      <c r="D479" s="156" t="s">
        <v>141</v>
      </c>
      <c r="E479" s="164" t="s">
        <v>1</v>
      </c>
      <c r="F479" s="165" t="s">
        <v>1132</v>
      </c>
      <c r="H479" s="166">
        <v>-3.65</v>
      </c>
      <c r="I479" s="167"/>
      <c r="L479" s="163"/>
      <c r="M479" s="168"/>
      <c r="N479" s="169"/>
      <c r="O479" s="169"/>
      <c r="P479" s="169"/>
      <c r="Q479" s="169"/>
      <c r="R479" s="169"/>
      <c r="S479" s="169"/>
      <c r="T479" s="170"/>
      <c r="AT479" s="164" t="s">
        <v>141</v>
      </c>
      <c r="AU479" s="164" t="s">
        <v>135</v>
      </c>
      <c r="AV479" s="14" t="s">
        <v>135</v>
      </c>
      <c r="AW479" s="14" t="s">
        <v>29</v>
      </c>
      <c r="AX479" s="14" t="s">
        <v>72</v>
      </c>
      <c r="AY479" s="164" t="s">
        <v>127</v>
      </c>
    </row>
    <row r="480" spans="1:65" s="15" customFormat="1">
      <c r="B480" s="171"/>
      <c r="D480" s="156" t="s">
        <v>141</v>
      </c>
      <c r="E480" s="172" t="s">
        <v>1</v>
      </c>
      <c r="F480" s="173" t="s">
        <v>146</v>
      </c>
      <c r="H480" s="174">
        <v>25.500000000000004</v>
      </c>
      <c r="I480" s="175"/>
      <c r="L480" s="171"/>
      <c r="M480" s="176"/>
      <c r="N480" s="177"/>
      <c r="O480" s="177"/>
      <c r="P480" s="177"/>
      <c r="Q480" s="177"/>
      <c r="R480" s="177"/>
      <c r="S480" s="177"/>
      <c r="T480" s="178"/>
      <c r="AT480" s="172" t="s">
        <v>141</v>
      </c>
      <c r="AU480" s="172" t="s">
        <v>135</v>
      </c>
      <c r="AV480" s="15" t="s">
        <v>134</v>
      </c>
      <c r="AW480" s="15" t="s">
        <v>29</v>
      </c>
      <c r="AX480" s="15" t="s">
        <v>80</v>
      </c>
      <c r="AY480" s="172" t="s">
        <v>127</v>
      </c>
    </row>
    <row r="481" spans="1:65" s="2" customFormat="1" ht="21.75" customHeight="1">
      <c r="A481" s="32"/>
      <c r="B481" s="140"/>
      <c r="C481" s="141" t="s">
        <v>1133</v>
      </c>
      <c r="D481" s="141" t="s">
        <v>130</v>
      </c>
      <c r="E481" s="142" t="s">
        <v>1134</v>
      </c>
      <c r="F481" s="143" t="s">
        <v>1135</v>
      </c>
      <c r="G481" s="144" t="s">
        <v>139</v>
      </c>
      <c r="H481" s="145">
        <v>25.5</v>
      </c>
      <c r="I481" s="146"/>
      <c r="J481" s="147">
        <f>ROUND(I481*H481,2)</f>
        <v>0</v>
      </c>
      <c r="K481" s="148"/>
      <c r="L481" s="33"/>
      <c r="M481" s="149" t="s">
        <v>1</v>
      </c>
      <c r="N481" s="150" t="s">
        <v>38</v>
      </c>
      <c r="O481" s="58"/>
      <c r="P481" s="151">
        <f>O481*H481</f>
        <v>0</v>
      </c>
      <c r="Q481" s="151">
        <v>7.2000000000000005E-4</v>
      </c>
      <c r="R481" s="151">
        <f>Q481*H481</f>
        <v>1.8360000000000001E-2</v>
      </c>
      <c r="S481" s="151">
        <v>0</v>
      </c>
      <c r="T481" s="152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53" t="s">
        <v>207</v>
      </c>
      <c r="AT481" s="153" t="s">
        <v>130</v>
      </c>
      <c r="AU481" s="153" t="s">
        <v>135</v>
      </c>
      <c r="AY481" s="17" t="s">
        <v>127</v>
      </c>
      <c r="BE481" s="154">
        <f>IF(N481="základní",J481,0)</f>
        <v>0</v>
      </c>
      <c r="BF481" s="154">
        <f>IF(N481="snížená",J481,0)</f>
        <v>0</v>
      </c>
      <c r="BG481" s="154">
        <f>IF(N481="zákl. přenesená",J481,0)</f>
        <v>0</v>
      </c>
      <c r="BH481" s="154">
        <f>IF(N481="sníž. přenesená",J481,0)</f>
        <v>0</v>
      </c>
      <c r="BI481" s="154">
        <f>IF(N481="nulová",J481,0)</f>
        <v>0</v>
      </c>
      <c r="BJ481" s="17" t="s">
        <v>135</v>
      </c>
      <c r="BK481" s="154">
        <f>ROUND(I481*H481,2)</f>
        <v>0</v>
      </c>
      <c r="BL481" s="17" t="s">
        <v>207</v>
      </c>
      <c r="BM481" s="153" t="s">
        <v>1136</v>
      </c>
    </row>
    <row r="482" spans="1:65" s="2" customFormat="1" ht="21.75" customHeight="1">
      <c r="A482" s="32"/>
      <c r="B482" s="140"/>
      <c r="C482" s="141" t="s">
        <v>1137</v>
      </c>
      <c r="D482" s="141" t="s">
        <v>130</v>
      </c>
      <c r="E482" s="142" t="s">
        <v>1138</v>
      </c>
      <c r="F482" s="143" t="s">
        <v>1139</v>
      </c>
      <c r="G482" s="144" t="s">
        <v>139</v>
      </c>
      <c r="H482" s="145">
        <v>25.5</v>
      </c>
      <c r="I482" s="146"/>
      <c r="J482" s="147">
        <f>ROUND(I482*H482,2)</f>
        <v>0</v>
      </c>
      <c r="K482" s="148"/>
      <c r="L482" s="33"/>
      <c r="M482" s="149" t="s">
        <v>1</v>
      </c>
      <c r="N482" s="150" t="s">
        <v>38</v>
      </c>
      <c r="O482" s="58"/>
      <c r="P482" s="151">
        <f>O482*H482</f>
        <v>0</v>
      </c>
      <c r="Q482" s="151">
        <v>4.0000000000000003E-5</v>
      </c>
      <c r="R482" s="151">
        <f>Q482*H482</f>
        <v>1.0200000000000001E-3</v>
      </c>
      <c r="S482" s="151">
        <v>0</v>
      </c>
      <c r="T482" s="152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3" t="s">
        <v>207</v>
      </c>
      <c r="AT482" s="153" t="s">
        <v>130</v>
      </c>
      <c r="AU482" s="153" t="s">
        <v>135</v>
      </c>
      <c r="AY482" s="17" t="s">
        <v>127</v>
      </c>
      <c r="BE482" s="154">
        <f>IF(N482="základní",J482,0)</f>
        <v>0</v>
      </c>
      <c r="BF482" s="154">
        <f>IF(N482="snížená",J482,0)</f>
        <v>0</v>
      </c>
      <c r="BG482" s="154">
        <f>IF(N482="zákl. přenesená",J482,0)</f>
        <v>0</v>
      </c>
      <c r="BH482" s="154">
        <f>IF(N482="sníž. přenesená",J482,0)</f>
        <v>0</v>
      </c>
      <c r="BI482" s="154">
        <f>IF(N482="nulová",J482,0)</f>
        <v>0</v>
      </c>
      <c r="BJ482" s="17" t="s">
        <v>135</v>
      </c>
      <c r="BK482" s="154">
        <f>ROUND(I482*H482,2)</f>
        <v>0</v>
      </c>
      <c r="BL482" s="17" t="s">
        <v>207</v>
      </c>
      <c r="BM482" s="153" t="s">
        <v>1140</v>
      </c>
    </row>
    <row r="483" spans="1:65" s="12" customFormat="1" ht="22.9" customHeight="1">
      <c r="B483" s="127"/>
      <c r="D483" s="128" t="s">
        <v>71</v>
      </c>
      <c r="E483" s="138" t="s">
        <v>1141</v>
      </c>
      <c r="F483" s="138" t="s">
        <v>1142</v>
      </c>
      <c r="I483" s="130"/>
      <c r="J483" s="139">
        <f>BK483</f>
        <v>0</v>
      </c>
      <c r="L483" s="127"/>
      <c r="M483" s="132"/>
      <c r="N483" s="133"/>
      <c r="O483" s="133"/>
      <c r="P483" s="134">
        <f>SUM(P484:P495)</f>
        <v>0</v>
      </c>
      <c r="Q483" s="133"/>
      <c r="R483" s="134">
        <f>SUM(R484:R495)</f>
        <v>0.16303300000000001</v>
      </c>
      <c r="S483" s="133"/>
      <c r="T483" s="135">
        <f>SUM(T484:T495)</f>
        <v>4.988923E-2</v>
      </c>
      <c r="AR483" s="128" t="s">
        <v>135</v>
      </c>
      <c r="AT483" s="136" t="s">
        <v>71</v>
      </c>
      <c r="AU483" s="136" t="s">
        <v>80</v>
      </c>
      <c r="AY483" s="128" t="s">
        <v>127</v>
      </c>
      <c r="BK483" s="137">
        <f>SUM(BK484:BK495)</f>
        <v>0</v>
      </c>
    </row>
    <row r="484" spans="1:65" s="2" customFormat="1" ht="16.5" customHeight="1">
      <c r="A484" s="32"/>
      <c r="B484" s="140"/>
      <c r="C484" s="141" t="s">
        <v>1143</v>
      </c>
      <c r="D484" s="141" t="s">
        <v>130</v>
      </c>
      <c r="E484" s="142" t="s">
        <v>1144</v>
      </c>
      <c r="F484" s="143" t="s">
        <v>1145</v>
      </c>
      <c r="G484" s="144" t="s">
        <v>139</v>
      </c>
      <c r="H484" s="145">
        <v>160.93299999999999</v>
      </c>
      <c r="I484" s="146"/>
      <c r="J484" s="147">
        <f>ROUND(I484*H484,2)</f>
        <v>0</v>
      </c>
      <c r="K484" s="148"/>
      <c r="L484" s="33"/>
      <c r="M484" s="149" t="s">
        <v>1</v>
      </c>
      <c r="N484" s="150" t="s">
        <v>38</v>
      </c>
      <c r="O484" s="58"/>
      <c r="P484" s="151">
        <f>O484*H484</f>
        <v>0</v>
      </c>
      <c r="Q484" s="151">
        <v>0</v>
      </c>
      <c r="R484" s="151">
        <f>Q484*H484</f>
        <v>0</v>
      </c>
      <c r="S484" s="151">
        <v>0</v>
      </c>
      <c r="T484" s="152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3" t="s">
        <v>207</v>
      </c>
      <c r="AT484" s="153" t="s">
        <v>130</v>
      </c>
      <c r="AU484" s="153" t="s">
        <v>135</v>
      </c>
      <c r="AY484" s="17" t="s">
        <v>127</v>
      </c>
      <c r="BE484" s="154">
        <f>IF(N484="základní",J484,0)</f>
        <v>0</v>
      </c>
      <c r="BF484" s="154">
        <f>IF(N484="snížená",J484,0)</f>
        <v>0</v>
      </c>
      <c r="BG484" s="154">
        <f>IF(N484="zákl. přenesená",J484,0)</f>
        <v>0</v>
      </c>
      <c r="BH484" s="154">
        <f>IF(N484="sníž. přenesená",J484,0)</f>
        <v>0</v>
      </c>
      <c r="BI484" s="154">
        <f>IF(N484="nulová",J484,0)</f>
        <v>0</v>
      </c>
      <c r="BJ484" s="17" t="s">
        <v>135</v>
      </c>
      <c r="BK484" s="154">
        <f>ROUND(I484*H484,2)</f>
        <v>0</v>
      </c>
      <c r="BL484" s="17" t="s">
        <v>207</v>
      </c>
      <c r="BM484" s="153" t="s">
        <v>1146</v>
      </c>
    </row>
    <row r="485" spans="1:65" s="14" customFormat="1">
      <c r="B485" s="163"/>
      <c r="D485" s="156" t="s">
        <v>141</v>
      </c>
      <c r="E485" s="164" t="s">
        <v>1</v>
      </c>
      <c r="F485" s="165" t="s">
        <v>166</v>
      </c>
      <c r="H485" s="166">
        <v>46.993000000000002</v>
      </c>
      <c r="I485" s="167"/>
      <c r="L485" s="163"/>
      <c r="M485" s="168"/>
      <c r="N485" s="169"/>
      <c r="O485" s="169"/>
      <c r="P485" s="169"/>
      <c r="Q485" s="169"/>
      <c r="R485" s="169"/>
      <c r="S485" s="169"/>
      <c r="T485" s="170"/>
      <c r="AT485" s="164" t="s">
        <v>141</v>
      </c>
      <c r="AU485" s="164" t="s">
        <v>135</v>
      </c>
      <c r="AV485" s="14" t="s">
        <v>135</v>
      </c>
      <c r="AW485" s="14" t="s">
        <v>29</v>
      </c>
      <c r="AX485" s="14" t="s">
        <v>72</v>
      </c>
      <c r="AY485" s="164" t="s">
        <v>127</v>
      </c>
    </row>
    <row r="486" spans="1:65" s="14" customFormat="1">
      <c r="B486" s="163"/>
      <c r="D486" s="156" t="s">
        <v>141</v>
      </c>
      <c r="E486" s="164" t="s">
        <v>1</v>
      </c>
      <c r="F486" s="165" t="s">
        <v>1147</v>
      </c>
      <c r="H486" s="166">
        <v>56.12</v>
      </c>
      <c r="I486" s="167"/>
      <c r="L486" s="163"/>
      <c r="M486" s="168"/>
      <c r="N486" s="169"/>
      <c r="O486" s="169"/>
      <c r="P486" s="169"/>
      <c r="Q486" s="169"/>
      <c r="R486" s="169"/>
      <c r="S486" s="169"/>
      <c r="T486" s="170"/>
      <c r="AT486" s="164" t="s">
        <v>141</v>
      </c>
      <c r="AU486" s="164" t="s">
        <v>135</v>
      </c>
      <c r="AV486" s="14" t="s">
        <v>135</v>
      </c>
      <c r="AW486" s="14" t="s">
        <v>29</v>
      </c>
      <c r="AX486" s="14" t="s">
        <v>72</v>
      </c>
      <c r="AY486" s="164" t="s">
        <v>127</v>
      </c>
    </row>
    <row r="487" spans="1:65" s="14" customFormat="1">
      <c r="B487" s="163"/>
      <c r="D487" s="156" t="s">
        <v>141</v>
      </c>
      <c r="E487" s="164" t="s">
        <v>1</v>
      </c>
      <c r="F487" s="165" t="s">
        <v>198</v>
      </c>
      <c r="H487" s="166">
        <v>37.659999999999997</v>
      </c>
      <c r="I487" s="167"/>
      <c r="L487" s="163"/>
      <c r="M487" s="168"/>
      <c r="N487" s="169"/>
      <c r="O487" s="169"/>
      <c r="P487" s="169"/>
      <c r="Q487" s="169"/>
      <c r="R487" s="169"/>
      <c r="S487" s="169"/>
      <c r="T487" s="170"/>
      <c r="AT487" s="164" t="s">
        <v>141</v>
      </c>
      <c r="AU487" s="164" t="s">
        <v>135</v>
      </c>
      <c r="AV487" s="14" t="s">
        <v>135</v>
      </c>
      <c r="AW487" s="14" t="s">
        <v>29</v>
      </c>
      <c r="AX487" s="14" t="s">
        <v>72</v>
      </c>
      <c r="AY487" s="164" t="s">
        <v>127</v>
      </c>
    </row>
    <row r="488" spans="1:65" s="14" customFormat="1">
      <c r="B488" s="163"/>
      <c r="D488" s="156" t="s">
        <v>141</v>
      </c>
      <c r="E488" s="164" t="s">
        <v>1</v>
      </c>
      <c r="F488" s="165" t="s">
        <v>1148</v>
      </c>
      <c r="H488" s="166">
        <v>20.16</v>
      </c>
      <c r="I488" s="167"/>
      <c r="L488" s="163"/>
      <c r="M488" s="168"/>
      <c r="N488" s="169"/>
      <c r="O488" s="169"/>
      <c r="P488" s="169"/>
      <c r="Q488" s="169"/>
      <c r="R488" s="169"/>
      <c r="S488" s="169"/>
      <c r="T488" s="170"/>
      <c r="AT488" s="164" t="s">
        <v>141</v>
      </c>
      <c r="AU488" s="164" t="s">
        <v>135</v>
      </c>
      <c r="AV488" s="14" t="s">
        <v>135</v>
      </c>
      <c r="AW488" s="14" t="s">
        <v>29</v>
      </c>
      <c r="AX488" s="14" t="s">
        <v>72</v>
      </c>
      <c r="AY488" s="164" t="s">
        <v>127</v>
      </c>
    </row>
    <row r="489" spans="1:65" s="15" customFormat="1">
      <c r="B489" s="171"/>
      <c r="D489" s="156" t="s">
        <v>141</v>
      </c>
      <c r="E489" s="172" t="s">
        <v>1</v>
      </c>
      <c r="F489" s="173" t="s">
        <v>146</v>
      </c>
      <c r="H489" s="174">
        <v>160.93299999999999</v>
      </c>
      <c r="I489" s="175"/>
      <c r="L489" s="171"/>
      <c r="M489" s="176"/>
      <c r="N489" s="177"/>
      <c r="O489" s="177"/>
      <c r="P489" s="177"/>
      <c r="Q489" s="177"/>
      <c r="R489" s="177"/>
      <c r="S489" s="177"/>
      <c r="T489" s="178"/>
      <c r="AT489" s="172" t="s">
        <v>141</v>
      </c>
      <c r="AU489" s="172" t="s">
        <v>135</v>
      </c>
      <c r="AV489" s="15" t="s">
        <v>134</v>
      </c>
      <c r="AW489" s="15" t="s">
        <v>29</v>
      </c>
      <c r="AX489" s="15" t="s">
        <v>80</v>
      </c>
      <c r="AY489" s="172" t="s">
        <v>127</v>
      </c>
    </row>
    <row r="490" spans="1:65" s="2" customFormat="1" ht="16.5" customHeight="1">
      <c r="A490" s="32"/>
      <c r="B490" s="140"/>
      <c r="C490" s="141" t="s">
        <v>1149</v>
      </c>
      <c r="D490" s="141" t="s">
        <v>130</v>
      </c>
      <c r="E490" s="142" t="s">
        <v>1150</v>
      </c>
      <c r="F490" s="143" t="s">
        <v>1151</v>
      </c>
      <c r="G490" s="144" t="s">
        <v>139</v>
      </c>
      <c r="H490" s="145">
        <v>160.93299999999999</v>
      </c>
      <c r="I490" s="146"/>
      <c r="J490" s="147">
        <f>ROUND(I490*H490,2)</f>
        <v>0</v>
      </c>
      <c r="K490" s="148"/>
      <c r="L490" s="33"/>
      <c r="M490" s="149" t="s">
        <v>1</v>
      </c>
      <c r="N490" s="150" t="s">
        <v>38</v>
      </c>
      <c r="O490" s="58"/>
      <c r="P490" s="151">
        <f>O490*H490</f>
        <v>0</v>
      </c>
      <c r="Q490" s="151">
        <v>1E-3</v>
      </c>
      <c r="R490" s="151">
        <f>Q490*H490</f>
        <v>0.16093299999999999</v>
      </c>
      <c r="S490" s="151">
        <v>3.1E-4</v>
      </c>
      <c r="T490" s="152">
        <f>S490*H490</f>
        <v>4.988923E-2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53" t="s">
        <v>207</v>
      </c>
      <c r="AT490" s="153" t="s">
        <v>130</v>
      </c>
      <c r="AU490" s="153" t="s">
        <v>135</v>
      </c>
      <c r="AY490" s="17" t="s">
        <v>127</v>
      </c>
      <c r="BE490" s="154">
        <f>IF(N490="základní",J490,0)</f>
        <v>0</v>
      </c>
      <c r="BF490" s="154">
        <f>IF(N490="snížená",J490,0)</f>
        <v>0</v>
      </c>
      <c r="BG490" s="154">
        <f>IF(N490="zákl. přenesená",J490,0)</f>
        <v>0</v>
      </c>
      <c r="BH490" s="154">
        <f>IF(N490="sníž. přenesená",J490,0)</f>
        <v>0</v>
      </c>
      <c r="BI490" s="154">
        <f>IF(N490="nulová",J490,0)</f>
        <v>0</v>
      </c>
      <c r="BJ490" s="17" t="s">
        <v>135</v>
      </c>
      <c r="BK490" s="154">
        <f>ROUND(I490*H490,2)</f>
        <v>0</v>
      </c>
      <c r="BL490" s="17" t="s">
        <v>207</v>
      </c>
      <c r="BM490" s="153" t="s">
        <v>1152</v>
      </c>
    </row>
    <row r="491" spans="1:65" s="2" customFormat="1" ht="21.75" customHeight="1">
      <c r="A491" s="32"/>
      <c r="B491" s="140"/>
      <c r="C491" s="141" t="s">
        <v>1153</v>
      </c>
      <c r="D491" s="141" t="s">
        <v>130</v>
      </c>
      <c r="E491" s="142" t="s">
        <v>1154</v>
      </c>
      <c r="F491" s="143" t="s">
        <v>1155</v>
      </c>
      <c r="G491" s="144" t="s">
        <v>139</v>
      </c>
      <c r="H491" s="145">
        <v>15</v>
      </c>
      <c r="I491" s="146"/>
      <c r="J491" s="147">
        <f>ROUND(I491*H491,2)</f>
        <v>0</v>
      </c>
      <c r="K491" s="148"/>
      <c r="L491" s="33"/>
      <c r="M491" s="149" t="s">
        <v>1</v>
      </c>
      <c r="N491" s="150" t="s">
        <v>38</v>
      </c>
      <c r="O491" s="58"/>
      <c r="P491" s="151">
        <f>O491*H491</f>
        <v>0</v>
      </c>
      <c r="Q491" s="151">
        <v>1.2999999999999999E-4</v>
      </c>
      <c r="R491" s="151">
        <f>Q491*H491</f>
        <v>1.9499999999999999E-3</v>
      </c>
      <c r="S491" s="151">
        <v>0</v>
      </c>
      <c r="T491" s="152">
        <f>S491*H491</f>
        <v>0</v>
      </c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R491" s="153" t="s">
        <v>207</v>
      </c>
      <c r="AT491" s="153" t="s">
        <v>130</v>
      </c>
      <c r="AU491" s="153" t="s">
        <v>135</v>
      </c>
      <c r="AY491" s="17" t="s">
        <v>127</v>
      </c>
      <c r="BE491" s="154">
        <f>IF(N491="základní",J491,0)</f>
        <v>0</v>
      </c>
      <c r="BF491" s="154">
        <f>IF(N491="snížená",J491,0)</f>
        <v>0</v>
      </c>
      <c r="BG491" s="154">
        <f>IF(N491="zákl. přenesená",J491,0)</f>
        <v>0</v>
      </c>
      <c r="BH491" s="154">
        <f>IF(N491="sníž. přenesená",J491,0)</f>
        <v>0</v>
      </c>
      <c r="BI491" s="154">
        <f>IF(N491="nulová",J491,0)</f>
        <v>0</v>
      </c>
      <c r="BJ491" s="17" t="s">
        <v>135</v>
      </c>
      <c r="BK491" s="154">
        <f>ROUND(I491*H491,2)</f>
        <v>0</v>
      </c>
      <c r="BL491" s="17" t="s">
        <v>207</v>
      </c>
      <c r="BM491" s="153" t="s">
        <v>1156</v>
      </c>
    </row>
    <row r="492" spans="1:65" s="2" customFormat="1" ht="33" customHeight="1">
      <c r="A492" s="32"/>
      <c r="B492" s="140"/>
      <c r="C492" s="141" t="s">
        <v>1157</v>
      </c>
      <c r="D492" s="141" t="s">
        <v>130</v>
      </c>
      <c r="E492" s="142" t="s">
        <v>1158</v>
      </c>
      <c r="F492" s="143" t="s">
        <v>1159</v>
      </c>
      <c r="G492" s="144" t="s">
        <v>153</v>
      </c>
      <c r="H492" s="145">
        <v>15</v>
      </c>
      <c r="I492" s="146"/>
      <c r="J492" s="147">
        <f>ROUND(I492*H492,2)</f>
        <v>0</v>
      </c>
      <c r="K492" s="148"/>
      <c r="L492" s="33"/>
      <c r="M492" s="149" t="s">
        <v>1</v>
      </c>
      <c r="N492" s="150" t="s">
        <v>38</v>
      </c>
      <c r="O492" s="58"/>
      <c r="P492" s="151">
        <f>O492*H492</f>
        <v>0</v>
      </c>
      <c r="Q492" s="151">
        <v>1.0000000000000001E-5</v>
      </c>
      <c r="R492" s="151">
        <f>Q492*H492</f>
        <v>1.5000000000000001E-4</v>
      </c>
      <c r="S492" s="151">
        <v>0</v>
      </c>
      <c r="T492" s="152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53" t="s">
        <v>207</v>
      </c>
      <c r="AT492" s="153" t="s">
        <v>130</v>
      </c>
      <c r="AU492" s="153" t="s">
        <v>135</v>
      </c>
      <c r="AY492" s="17" t="s">
        <v>127</v>
      </c>
      <c r="BE492" s="154">
        <f>IF(N492="základní",J492,0)</f>
        <v>0</v>
      </c>
      <c r="BF492" s="154">
        <f>IF(N492="snížená",J492,0)</f>
        <v>0</v>
      </c>
      <c r="BG492" s="154">
        <f>IF(N492="zákl. přenesená",J492,0)</f>
        <v>0</v>
      </c>
      <c r="BH492" s="154">
        <f>IF(N492="sníž. přenesená",J492,0)</f>
        <v>0</v>
      </c>
      <c r="BI492" s="154">
        <f>IF(N492="nulová",J492,0)</f>
        <v>0</v>
      </c>
      <c r="BJ492" s="17" t="s">
        <v>135</v>
      </c>
      <c r="BK492" s="154">
        <f>ROUND(I492*H492,2)</f>
        <v>0</v>
      </c>
      <c r="BL492" s="17" t="s">
        <v>207</v>
      </c>
      <c r="BM492" s="153" t="s">
        <v>1160</v>
      </c>
    </row>
    <row r="493" spans="1:65" s="2" customFormat="1" ht="21.75" customHeight="1">
      <c r="A493" s="32"/>
      <c r="B493" s="140"/>
      <c r="C493" s="141" t="s">
        <v>1161</v>
      </c>
      <c r="D493" s="141" t="s">
        <v>130</v>
      </c>
      <c r="E493" s="142" t="s">
        <v>1162</v>
      </c>
      <c r="F493" s="143" t="s">
        <v>1163</v>
      </c>
      <c r="G493" s="144" t="s">
        <v>139</v>
      </c>
      <c r="H493" s="145">
        <v>171.81299999999999</v>
      </c>
      <c r="I493" s="146"/>
      <c r="J493" s="147">
        <f>ROUND(I493*H493,2)</f>
        <v>0</v>
      </c>
      <c r="K493" s="148"/>
      <c r="L493" s="33"/>
      <c r="M493" s="149" t="s">
        <v>1</v>
      </c>
      <c r="N493" s="150" t="s">
        <v>38</v>
      </c>
      <c r="O493" s="58"/>
      <c r="P493" s="151">
        <f>O493*H493</f>
        <v>0</v>
      </c>
      <c r="Q493" s="151">
        <v>0</v>
      </c>
      <c r="R493" s="151">
        <f>Q493*H493</f>
        <v>0</v>
      </c>
      <c r="S493" s="151">
        <v>0</v>
      </c>
      <c r="T493" s="152">
        <f>S493*H493</f>
        <v>0</v>
      </c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R493" s="153" t="s">
        <v>207</v>
      </c>
      <c r="AT493" s="153" t="s">
        <v>130</v>
      </c>
      <c r="AU493" s="153" t="s">
        <v>135</v>
      </c>
      <c r="AY493" s="17" t="s">
        <v>127</v>
      </c>
      <c r="BE493" s="154">
        <f>IF(N493="základní",J493,0)</f>
        <v>0</v>
      </c>
      <c r="BF493" s="154">
        <f>IF(N493="snížená",J493,0)</f>
        <v>0</v>
      </c>
      <c r="BG493" s="154">
        <f>IF(N493="zákl. přenesená",J493,0)</f>
        <v>0</v>
      </c>
      <c r="BH493" s="154">
        <f>IF(N493="sníž. přenesená",J493,0)</f>
        <v>0</v>
      </c>
      <c r="BI493" s="154">
        <f>IF(N493="nulová",J493,0)</f>
        <v>0</v>
      </c>
      <c r="BJ493" s="17" t="s">
        <v>135</v>
      </c>
      <c r="BK493" s="154">
        <f>ROUND(I493*H493,2)</f>
        <v>0</v>
      </c>
      <c r="BL493" s="17" t="s">
        <v>207</v>
      </c>
      <c r="BM493" s="153" t="s">
        <v>813</v>
      </c>
    </row>
    <row r="494" spans="1:65" s="14" customFormat="1">
      <c r="B494" s="163"/>
      <c r="D494" s="156" t="s">
        <v>141</v>
      </c>
      <c r="E494" s="164" t="s">
        <v>1</v>
      </c>
      <c r="F494" s="165" t="s">
        <v>1164</v>
      </c>
      <c r="H494" s="166">
        <v>171.81299999999999</v>
      </c>
      <c r="I494" s="167"/>
      <c r="L494" s="163"/>
      <c r="M494" s="168"/>
      <c r="N494" s="169"/>
      <c r="O494" s="169"/>
      <c r="P494" s="169"/>
      <c r="Q494" s="169"/>
      <c r="R494" s="169"/>
      <c r="S494" s="169"/>
      <c r="T494" s="170"/>
      <c r="AT494" s="164" t="s">
        <v>141</v>
      </c>
      <c r="AU494" s="164" t="s">
        <v>135</v>
      </c>
      <c r="AV494" s="14" t="s">
        <v>135</v>
      </c>
      <c r="AW494" s="14" t="s">
        <v>29</v>
      </c>
      <c r="AX494" s="14" t="s">
        <v>80</v>
      </c>
      <c r="AY494" s="164" t="s">
        <v>127</v>
      </c>
    </row>
    <row r="495" spans="1:65" s="2" customFormat="1" ht="33" customHeight="1">
      <c r="A495" s="32"/>
      <c r="B495" s="140"/>
      <c r="C495" s="141" t="s">
        <v>1165</v>
      </c>
      <c r="D495" s="141" t="s">
        <v>130</v>
      </c>
      <c r="E495" s="142" t="s">
        <v>1166</v>
      </c>
      <c r="F495" s="143" t="s">
        <v>1167</v>
      </c>
      <c r="G495" s="144" t="s">
        <v>139</v>
      </c>
      <c r="H495" s="145">
        <v>171.81299999999999</v>
      </c>
      <c r="I495" s="146"/>
      <c r="J495" s="147">
        <f>ROUND(I495*H495,2)</f>
        <v>0</v>
      </c>
      <c r="K495" s="148"/>
      <c r="L495" s="33"/>
      <c r="M495" s="149" t="s">
        <v>1</v>
      </c>
      <c r="N495" s="150" t="s">
        <v>38</v>
      </c>
      <c r="O495" s="58"/>
      <c r="P495" s="151">
        <f>O495*H495</f>
        <v>0</v>
      </c>
      <c r="Q495" s="151">
        <v>0</v>
      </c>
      <c r="R495" s="151">
        <f>Q495*H495</f>
        <v>0</v>
      </c>
      <c r="S495" s="151">
        <v>0</v>
      </c>
      <c r="T495" s="152">
        <f>S495*H495</f>
        <v>0</v>
      </c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R495" s="153" t="s">
        <v>207</v>
      </c>
      <c r="AT495" s="153" t="s">
        <v>130</v>
      </c>
      <c r="AU495" s="153" t="s">
        <v>135</v>
      </c>
      <c r="AY495" s="17" t="s">
        <v>127</v>
      </c>
      <c r="BE495" s="154">
        <f>IF(N495="základní",J495,0)</f>
        <v>0</v>
      </c>
      <c r="BF495" s="154">
        <f>IF(N495="snížená",J495,0)</f>
        <v>0</v>
      </c>
      <c r="BG495" s="154">
        <f>IF(N495="zákl. přenesená",J495,0)</f>
        <v>0</v>
      </c>
      <c r="BH495" s="154">
        <f>IF(N495="sníž. přenesená",J495,0)</f>
        <v>0</v>
      </c>
      <c r="BI495" s="154">
        <f>IF(N495="nulová",J495,0)</f>
        <v>0</v>
      </c>
      <c r="BJ495" s="17" t="s">
        <v>135</v>
      </c>
      <c r="BK495" s="154">
        <f>ROUND(I495*H495,2)</f>
        <v>0</v>
      </c>
      <c r="BL495" s="17" t="s">
        <v>207</v>
      </c>
      <c r="BM495" s="153" t="s">
        <v>820</v>
      </c>
    </row>
    <row r="496" spans="1:65" s="12" customFormat="1" ht="25.9" customHeight="1">
      <c r="B496" s="127"/>
      <c r="D496" s="128" t="s">
        <v>71</v>
      </c>
      <c r="E496" s="129" t="s">
        <v>1168</v>
      </c>
      <c r="F496" s="129" t="s">
        <v>1169</v>
      </c>
      <c r="I496" s="130"/>
      <c r="J496" s="131">
        <f>BK496</f>
        <v>0</v>
      </c>
      <c r="L496" s="127"/>
      <c r="M496" s="132"/>
      <c r="N496" s="133"/>
      <c r="O496" s="133"/>
      <c r="P496" s="134">
        <f>SUM(P497:P500)</f>
        <v>0</v>
      </c>
      <c r="Q496" s="133"/>
      <c r="R496" s="134">
        <f>SUM(R497:R500)</f>
        <v>0</v>
      </c>
      <c r="S496" s="133"/>
      <c r="T496" s="135">
        <f>SUM(T497:T500)</f>
        <v>0</v>
      </c>
      <c r="AR496" s="128" t="s">
        <v>134</v>
      </c>
      <c r="AT496" s="136" t="s">
        <v>71</v>
      </c>
      <c r="AU496" s="136" t="s">
        <v>72</v>
      </c>
      <c r="AY496" s="128" t="s">
        <v>127</v>
      </c>
      <c r="BK496" s="137">
        <f>SUM(BK497:BK500)</f>
        <v>0</v>
      </c>
    </row>
    <row r="497" spans="1:65" s="2" customFormat="1" ht="16.5" customHeight="1">
      <c r="A497" s="32"/>
      <c r="B497" s="140"/>
      <c r="C497" s="141" t="s">
        <v>1170</v>
      </c>
      <c r="D497" s="141" t="s">
        <v>130</v>
      </c>
      <c r="E497" s="142" t="s">
        <v>1171</v>
      </c>
      <c r="F497" s="143" t="s">
        <v>1172</v>
      </c>
      <c r="G497" s="144" t="s">
        <v>1173</v>
      </c>
      <c r="H497" s="145">
        <v>8</v>
      </c>
      <c r="I497" s="146"/>
      <c r="J497" s="147">
        <f>ROUND(I497*H497,2)</f>
        <v>0</v>
      </c>
      <c r="K497" s="148"/>
      <c r="L497" s="33"/>
      <c r="M497" s="149" t="s">
        <v>1</v>
      </c>
      <c r="N497" s="150" t="s">
        <v>38</v>
      </c>
      <c r="O497" s="58"/>
      <c r="P497" s="151">
        <f>O497*H497</f>
        <v>0</v>
      </c>
      <c r="Q497" s="151">
        <v>0</v>
      </c>
      <c r="R497" s="151">
        <f>Q497*H497</f>
        <v>0</v>
      </c>
      <c r="S497" s="151">
        <v>0</v>
      </c>
      <c r="T497" s="152">
        <f>S497*H497</f>
        <v>0</v>
      </c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R497" s="153" t="s">
        <v>1174</v>
      </c>
      <c r="AT497" s="153" t="s">
        <v>130</v>
      </c>
      <c r="AU497" s="153" t="s">
        <v>80</v>
      </c>
      <c r="AY497" s="17" t="s">
        <v>127</v>
      </c>
      <c r="BE497" s="154">
        <f>IF(N497="základní",J497,0)</f>
        <v>0</v>
      </c>
      <c r="BF497" s="154">
        <f>IF(N497="snížená",J497,0)</f>
        <v>0</v>
      </c>
      <c r="BG497" s="154">
        <f>IF(N497="zákl. přenesená",J497,0)</f>
        <v>0</v>
      </c>
      <c r="BH497" s="154">
        <f>IF(N497="sníž. přenesená",J497,0)</f>
        <v>0</v>
      </c>
      <c r="BI497" s="154">
        <f>IF(N497="nulová",J497,0)</f>
        <v>0</v>
      </c>
      <c r="BJ497" s="17" t="s">
        <v>135</v>
      </c>
      <c r="BK497" s="154">
        <f>ROUND(I497*H497,2)</f>
        <v>0</v>
      </c>
      <c r="BL497" s="17" t="s">
        <v>1174</v>
      </c>
      <c r="BM497" s="153" t="s">
        <v>1175</v>
      </c>
    </row>
    <row r="498" spans="1:65" s="13" customFormat="1">
      <c r="B498" s="155"/>
      <c r="D498" s="156" t="s">
        <v>141</v>
      </c>
      <c r="E498" s="157" t="s">
        <v>1</v>
      </c>
      <c r="F498" s="158" t="s">
        <v>1176</v>
      </c>
      <c r="H498" s="157" t="s">
        <v>1</v>
      </c>
      <c r="I498" s="159"/>
      <c r="L498" s="155"/>
      <c r="M498" s="160"/>
      <c r="N498" s="161"/>
      <c r="O498" s="161"/>
      <c r="P498" s="161"/>
      <c r="Q498" s="161"/>
      <c r="R498" s="161"/>
      <c r="S498" s="161"/>
      <c r="T498" s="162"/>
      <c r="AT498" s="157" t="s">
        <v>141</v>
      </c>
      <c r="AU498" s="157" t="s">
        <v>80</v>
      </c>
      <c r="AV498" s="13" t="s">
        <v>80</v>
      </c>
      <c r="AW498" s="13" t="s">
        <v>29</v>
      </c>
      <c r="AX498" s="13" t="s">
        <v>72</v>
      </c>
      <c r="AY498" s="157" t="s">
        <v>127</v>
      </c>
    </row>
    <row r="499" spans="1:65" s="14" customFormat="1">
      <c r="B499" s="163"/>
      <c r="D499" s="156" t="s">
        <v>141</v>
      </c>
      <c r="E499" s="164" t="s">
        <v>1</v>
      </c>
      <c r="F499" s="165" t="s">
        <v>172</v>
      </c>
      <c r="H499" s="166">
        <v>8</v>
      </c>
      <c r="I499" s="167"/>
      <c r="L499" s="163"/>
      <c r="M499" s="168"/>
      <c r="N499" s="169"/>
      <c r="O499" s="169"/>
      <c r="P499" s="169"/>
      <c r="Q499" s="169"/>
      <c r="R499" s="169"/>
      <c r="S499" s="169"/>
      <c r="T499" s="170"/>
      <c r="AT499" s="164" t="s">
        <v>141</v>
      </c>
      <c r="AU499" s="164" t="s">
        <v>80</v>
      </c>
      <c r="AV499" s="14" t="s">
        <v>135</v>
      </c>
      <c r="AW499" s="14" t="s">
        <v>29</v>
      </c>
      <c r="AX499" s="14" t="s">
        <v>80</v>
      </c>
      <c r="AY499" s="164" t="s">
        <v>127</v>
      </c>
    </row>
    <row r="500" spans="1:65" s="2" customFormat="1" ht="21.75" customHeight="1">
      <c r="A500" s="32"/>
      <c r="B500" s="140"/>
      <c r="C500" s="141" t="s">
        <v>1177</v>
      </c>
      <c r="D500" s="141" t="s">
        <v>130</v>
      </c>
      <c r="E500" s="142" t="s">
        <v>1178</v>
      </c>
      <c r="F500" s="143" t="s">
        <v>1179</v>
      </c>
      <c r="G500" s="144" t="s">
        <v>1173</v>
      </c>
      <c r="H500" s="145">
        <v>12</v>
      </c>
      <c r="I500" s="146"/>
      <c r="J500" s="147">
        <f>ROUND(I500*H500,2)</f>
        <v>0</v>
      </c>
      <c r="K500" s="148"/>
      <c r="L500" s="33"/>
      <c r="M500" s="149" t="s">
        <v>1</v>
      </c>
      <c r="N500" s="150" t="s">
        <v>38</v>
      </c>
      <c r="O500" s="58"/>
      <c r="P500" s="151">
        <f>O500*H500</f>
        <v>0</v>
      </c>
      <c r="Q500" s="151">
        <v>0</v>
      </c>
      <c r="R500" s="151">
        <f>Q500*H500</f>
        <v>0</v>
      </c>
      <c r="S500" s="151">
        <v>0</v>
      </c>
      <c r="T500" s="152">
        <f>S500*H500</f>
        <v>0</v>
      </c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R500" s="153" t="s">
        <v>1174</v>
      </c>
      <c r="AT500" s="153" t="s">
        <v>130</v>
      </c>
      <c r="AU500" s="153" t="s">
        <v>80</v>
      </c>
      <c r="AY500" s="17" t="s">
        <v>127</v>
      </c>
      <c r="BE500" s="154">
        <f>IF(N500="základní",J500,0)</f>
        <v>0</v>
      </c>
      <c r="BF500" s="154">
        <f>IF(N500="snížená",J500,0)</f>
        <v>0</v>
      </c>
      <c r="BG500" s="154">
        <f>IF(N500="zákl. přenesená",J500,0)</f>
        <v>0</v>
      </c>
      <c r="BH500" s="154">
        <f>IF(N500="sníž. přenesená",J500,0)</f>
        <v>0</v>
      </c>
      <c r="BI500" s="154">
        <f>IF(N500="nulová",J500,0)</f>
        <v>0</v>
      </c>
      <c r="BJ500" s="17" t="s">
        <v>135</v>
      </c>
      <c r="BK500" s="154">
        <f>ROUND(I500*H500,2)</f>
        <v>0</v>
      </c>
      <c r="BL500" s="17" t="s">
        <v>1174</v>
      </c>
      <c r="BM500" s="153" t="s">
        <v>1180</v>
      </c>
    </row>
    <row r="501" spans="1:65" s="12" customFormat="1" ht="25.9" customHeight="1">
      <c r="B501" s="127"/>
      <c r="D501" s="128" t="s">
        <v>71</v>
      </c>
      <c r="E501" s="129" t="s">
        <v>1181</v>
      </c>
      <c r="F501" s="129" t="s">
        <v>1182</v>
      </c>
      <c r="I501" s="130"/>
      <c r="J501" s="131">
        <f>BK501</f>
        <v>0</v>
      </c>
      <c r="L501" s="127"/>
      <c r="M501" s="132"/>
      <c r="N501" s="133"/>
      <c r="O501" s="133"/>
      <c r="P501" s="134">
        <f>P502</f>
        <v>0</v>
      </c>
      <c r="Q501" s="133"/>
      <c r="R501" s="134">
        <f>R502</f>
        <v>0</v>
      </c>
      <c r="S501" s="133"/>
      <c r="T501" s="135">
        <f>T502</f>
        <v>0</v>
      </c>
      <c r="AR501" s="128" t="s">
        <v>156</v>
      </c>
      <c r="AT501" s="136" t="s">
        <v>71</v>
      </c>
      <c r="AU501" s="136" t="s">
        <v>72</v>
      </c>
      <c r="AY501" s="128" t="s">
        <v>127</v>
      </c>
      <c r="BK501" s="137">
        <f>BK502</f>
        <v>0</v>
      </c>
    </row>
    <row r="502" spans="1:65" s="12" customFormat="1" ht="22.9" customHeight="1">
      <c r="B502" s="127"/>
      <c r="D502" s="128" t="s">
        <v>71</v>
      </c>
      <c r="E502" s="138" t="s">
        <v>1183</v>
      </c>
      <c r="F502" s="138" t="s">
        <v>1184</v>
      </c>
      <c r="I502" s="130"/>
      <c r="J502" s="139">
        <f>BK502</f>
        <v>0</v>
      </c>
      <c r="L502" s="127"/>
      <c r="M502" s="132"/>
      <c r="N502" s="133"/>
      <c r="O502" s="133"/>
      <c r="P502" s="134">
        <f>SUM(P503:P504)</f>
        <v>0</v>
      </c>
      <c r="Q502" s="133"/>
      <c r="R502" s="134">
        <f>SUM(R503:R504)</f>
        <v>0</v>
      </c>
      <c r="S502" s="133"/>
      <c r="T502" s="135">
        <f>SUM(T503:T504)</f>
        <v>0</v>
      </c>
      <c r="AR502" s="128" t="s">
        <v>156</v>
      </c>
      <c r="AT502" s="136" t="s">
        <v>71</v>
      </c>
      <c r="AU502" s="136" t="s">
        <v>80</v>
      </c>
      <c r="AY502" s="128" t="s">
        <v>127</v>
      </c>
      <c r="BK502" s="137">
        <f>SUM(BK503:BK504)</f>
        <v>0</v>
      </c>
    </row>
    <row r="503" spans="1:65" s="2" customFormat="1" ht="16.5" customHeight="1">
      <c r="A503" s="32"/>
      <c r="B503" s="140"/>
      <c r="C503" s="141" t="s">
        <v>1185</v>
      </c>
      <c r="D503" s="141" t="s">
        <v>130</v>
      </c>
      <c r="E503" s="142" t="s">
        <v>1186</v>
      </c>
      <c r="F503" s="143" t="s">
        <v>1187</v>
      </c>
      <c r="G503" s="144" t="s">
        <v>524</v>
      </c>
      <c r="H503" s="145">
        <v>1</v>
      </c>
      <c r="I503" s="146"/>
      <c r="J503" s="147">
        <f>ROUND(I503*H503,2)</f>
        <v>0</v>
      </c>
      <c r="K503" s="148"/>
      <c r="L503" s="33"/>
      <c r="M503" s="149" t="s">
        <v>1</v>
      </c>
      <c r="N503" s="150" t="s">
        <v>38</v>
      </c>
      <c r="O503" s="58"/>
      <c r="P503" s="151">
        <f>O503*H503</f>
        <v>0</v>
      </c>
      <c r="Q503" s="151">
        <v>0</v>
      </c>
      <c r="R503" s="151">
        <f>Q503*H503</f>
        <v>0</v>
      </c>
      <c r="S503" s="151">
        <v>0</v>
      </c>
      <c r="T503" s="152">
        <f>S503*H503</f>
        <v>0</v>
      </c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R503" s="153" t="s">
        <v>1188</v>
      </c>
      <c r="AT503" s="153" t="s">
        <v>130</v>
      </c>
      <c r="AU503" s="153" t="s">
        <v>135</v>
      </c>
      <c r="AY503" s="17" t="s">
        <v>127</v>
      </c>
      <c r="BE503" s="154">
        <f>IF(N503="základní",J503,0)</f>
        <v>0</v>
      </c>
      <c r="BF503" s="154">
        <f>IF(N503="snížená",J503,0)</f>
        <v>0</v>
      </c>
      <c r="BG503" s="154">
        <f>IF(N503="zákl. přenesená",J503,0)</f>
        <v>0</v>
      </c>
      <c r="BH503" s="154">
        <f>IF(N503="sníž. přenesená",J503,0)</f>
        <v>0</v>
      </c>
      <c r="BI503" s="154">
        <f>IF(N503="nulová",J503,0)</f>
        <v>0</v>
      </c>
      <c r="BJ503" s="17" t="s">
        <v>135</v>
      </c>
      <c r="BK503" s="154">
        <f>ROUND(I503*H503,2)</f>
        <v>0</v>
      </c>
      <c r="BL503" s="17" t="s">
        <v>1188</v>
      </c>
      <c r="BM503" s="153" t="s">
        <v>1189</v>
      </c>
    </row>
    <row r="504" spans="1:65" s="2" customFormat="1" ht="21.75" customHeight="1">
      <c r="A504" s="32"/>
      <c r="B504" s="140"/>
      <c r="C504" s="141" t="s">
        <v>1190</v>
      </c>
      <c r="D504" s="141" t="s">
        <v>130</v>
      </c>
      <c r="E504" s="142" t="s">
        <v>1191</v>
      </c>
      <c r="F504" s="143" t="s">
        <v>1192</v>
      </c>
      <c r="G504" s="144" t="s">
        <v>524</v>
      </c>
      <c r="H504" s="145">
        <v>1</v>
      </c>
      <c r="I504" s="146"/>
      <c r="J504" s="147">
        <f>ROUND(I504*H504,2)</f>
        <v>0</v>
      </c>
      <c r="K504" s="148"/>
      <c r="L504" s="33"/>
      <c r="M504" s="190" t="s">
        <v>1</v>
      </c>
      <c r="N504" s="191" t="s">
        <v>38</v>
      </c>
      <c r="O504" s="192"/>
      <c r="P504" s="193">
        <f>O504*H504</f>
        <v>0</v>
      </c>
      <c r="Q504" s="193">
        <v>0</v>
      </c>
      <c r="R504" s="193">
        <f>Q504*H504</f>
        <v>0</v>
      </c>
      <c r="S504" s="193">
        <v>0</v>
      </c>
      <c r="T504" s="194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53" t="s">
        <v>1188</v>
      </c>
      <c r="AT504" s="153" t="s">
        <v>130</v>
      </c>
      <c r="AU504" s="153" t="s">
        <v>135</v>
      </c>
      <c r="AY504" s="17" t="s">
        <v>127</v>
      </c>
      <c r="BE504" s="154">
        <f>IF(N504="základní",J504,0)</f>
        <v>0</v>
      </c>
      <c r="BF504" s="154">
        <f>IF(N504="snížená",J504,0)</f>
        <v>0</v>
      </c>
      <c r="BG504" s="154">
        <f>IF(N504="zákl. přenesená",J504,0)</f>
        <v>0</v>
      </c>
      <c r="BH504" s="154">
        <f>IF(N504="sníž. přenesená",J504,0)</f>
        <v>0</v>
      </c>
      <c r="BI504" s="154">
        <f>IF(N504="nulová",J504,0)</f>
        <v>0</v>
      </c>
      <c r="BJ504" s="17" t="s">
        <v>135</v>
      </c>
      <c r="BK504" s="154">
        <f>ROUND(I504*H504,2)</f>
        <v>0</v>
      </c>
      <c r="BL504" s="17" t="s">
        <v>1188</v>
      </c>
      <c r="BM504" s="153" t="s">
        <v>1193</v>
      </c>
    </row>
    <row r="505" spans="1:65" s="2" customFormat="1" ht="6.95" customHeight="1">
      <c r="A505" s="32"/>
      <c r="B505" s="47"/>
      <c r="C505" s="48"/>
      <c r="D505" s="48"/>
      <c r="E505" s="48"/>
      <c r="F505" s="48"/>
      <c r="G505" s="48"/>
      <c r="H505" s="48"/>
      <c r="I505" s="48"/>
      <c r="J505" s="48"/>
      <c r="K505" s="48"/>
      <c r="L505" s="33"/>
      <c r="M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</row>
  </sheetData>
  <autoFilter ref="C138:K504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Rekonstrukce bytu  ...</vt:lpstr>
      <vt:lpstr>'001 - Rekonstrukce bytu  ...'!Názvy_tisku</vt:lpstr>
      <vt:lpstr>'Rekapitulace stavby'!Názvy_tisku</vt:lpstr>
      <vt:lpstr>'001 - Rekonstrukce bytu 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Friedlová Radmila</cp:lastModifiedBy>
  <dcterms:created xsi:type="dcterms:W3CDTF">2021-07-21T07:58:24Z</dcterms:created>
  <dcterms:modified xsi:type="dcterms:W3CDTF">2021-10-20T15:01:11Z</dcterms:modified>
</cp:coreProperties>
</file>