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\\Mac\Home\Desktop\Desktop\Bára\Akce 2018\Karviná - rekonstrukce učeben - školy 3 a 4\ŠKoly 3 únor 2021\!CD CIHELNÍ\ROZPOCTY\"/>
    </mc:Choice>
  </mc:AlternateContent>
  <bookViews>
    <workbookView xWindow="0" yWindow="0" windowWidth="0" windowHeight="0"/>
  </bookViews>
  <sheets>
    <sheet name="Rekapitulace stavby" sheetId="1" r:id="rId1"/>
    <sheet name="001 -  učebna informatiky " sheetId="2" r:id="rId2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'001 -  učebna informatiky '!$C$121:$K$135</definedName>
    <definedName name="_xlnm.Print_Area" localSheetId="1">'001 -  učebna informatiky '!$C$82:$J$101,'001 -  učebna informatiky '!$C$107:$K$135</definedName>
    <definedName name="_xlnm.Print_Titles" localSheetId="1">'001 -  učebna informatiky '!$121:$121</definedName>
  </definedNames>
  <calcPr/>
</workbook>
</file>

<file path=xl/calcChain.xml><?xml version="1.0" encoding="utf-8"?>
<calcChain xmlns="http://schemas.openxmlformats.org/spreadsheetml/2006/main">
  <c i="2" l="1" r="J123"/>
  <c r="J39"/>
  <c r="J38"/>
  <c i="1" r="AY96"/>
  <c i="2" r="J37"/>
  <c i="1" r="AX96"/>
  <c i="2"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J99"/>
  <c r="F116"/>
  <c r="E114"/>
  <c r="F91"/>
  <c r="E89"/>
  <c r="J26"/>
  <c r="E26"/>
  <c r="J119"/>
  <c r="J25"/>
  <c r="J23"/>
  <c r="E23"/>
  <c r="J118"/>
  <c r="J22"/>
  <c r="J20"/>
  <c r="E20"/>
  <c r="F119"/>
  <c r="J19"/>
  <c r="J17"/>
  <c r="E17"/>
  <c r="F118"/>
  <c r="J16"/>
  <c r="J14"/>
  <c r="J91"/>
  <c r="E7"/>
  <c r="E85"/>
  <c i="1" r="L90"/>
  <c r="AM90"/>
  <c r="AM89"/>
  <c r="L89"/>
  <c r="AM87"/>
  <c r="L87"/>
  <c r="L85"/>
  <c r="L84"/>
  <c i="2" r="J135"/>
  <c r="BK134"/>
  <c r="J133"/>
  <c r="J132"/>
  <c r="J131"/>
  <c r="J130"/>
  <c r="J129"/>
  <c r="J128"/>
  <c r="BK127"/>
  <c r="BK126"/>
  <c r="J125"/>
  <c i="1" r="AS95"/>
  <c i="2" r="BK135"/>
  <c r="J134"/>
  <c r="BK133"/>
  <c r="BK132"/>
  <c r="BK131"/>
  <c r="BK130"/>
  <c r="BK129"/>
  <c r="BK128"/>
  <c r="J127"/>
  <c r="J126"/>
  <c r="BK125"/>
  <c l="1" r="BK124"/>
  <c r="J124"/>
  <c r="J100"/>
  <c r="P124"/>
  <c r="P122"/>
  <c i="1" r="AU96"/>
  <c i="2" r="R124"/>
  <c r="R122"/>
  <c r="T124"/>
  <c r="T122"/>
  <c r="F93"/>
  <c r="F94"/>
  <c r="E110"/>
  <c r="J116"/>
  <c r="BE127"/>
  <c r="BE128"/>
  <c r="BE129"/>
  <c r="BE130"/>
  <c r="BE131"/>
  <c r="BE132"/>
  <c r="BE135"/>
  <c r="J93"/>
  <c r="J94"/>
  <c r="BE125"/>
  <c r="BE126"/>
  <c r="BE133"/>
  <c r="BE134"/>
  <c r="F37"/>
  <c i="1" r="BB96"/>
  <c r="BB95"/>
  <c r="BB94"/>
  <c r="W31"/>
  <c i="2" r="F36"/>
  <c i="1" r="BA96"/>
  <c r="BA95"/>
  <c r="AW95"/>
  <c i="2" r="J36"/>
  <c i="1" r="AW96"/>
  <c i="2" r="F38"/>
  <c i="1" r="BC96"/>
  <c r="BC95"/>
  <c r="AY95"/>
  <c i="2" r="F39"/>
  <c i="1" r="BD96"/>
  <c r="BD95"/>
  <c r="BD94"/>
  <c r="W33"/>
  <c r="AU95"/>
  <c r="AU94"/>
  <c r="AS94"/>
  <c i="2" l="1" r="BK122"/>
  <c r="J122"/>
  <c r="J98"/>
  <c i="1" r="AX95"/>
  <c r="AX94"/>
  <c r="BA94"/>
  <c r="W30"/>
  <c r="BC94"/>
  <c r="W32"/>
  <c i="2" r="J35"/>
  <c i="1" r="AV96"/>
  <c r="AT96"/>
  <c i="2" r="F35"/>
  <c i="1" r="AZ96"/>
  <c r="AZ95"/>
  <c r="AZ94"/>
  <c r="AV94"/>
  <c r="AK29"/>
  <c l="1" r="AW94"/>
  <c r="AK30"/>
  <c r="AY94"/>
  <c r="AV95"/>
  <c r="AT95"/>
  <c r="W29"/>
  <c i="2" r="J32"/>
  <c i="1" r="AG96"/>
  <c r="AG95"/>
  <c r="AN95"/>
  <c l="1" r="AN96"/>
  <c i="2" r="J41"/>
  <c i="1" r="AG94"/>
  <c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<sst xmlns="http://schemas.openxmlformats.org/spreadsheetml/2006/main">
  <si>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</si>
  <si>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</si>
  <si>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</si>
  <si>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</si>
  <si>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</si>
  <si>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{7f16eec9-a381-48d4-8e82-5a2247c2df6a}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</si>
  <si>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</si>
  <si>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</si>
  <si>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</si>
  <si>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</si>
  <si>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</si>
  <si>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</si>
  <si>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</si>
  <si>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</si>
  <si>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20212002009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</si>
  <si>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</si>
  <si>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</si>
  <si>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Rekonstrukce odborných učeben v Karviné - školy 3 - ZŠ Cihelní  IT</t>
  </si>
  <si>
    <t>KSO:</t>
  </si>
  <si>
    <t>CC-CZ:</t>
  </si>
  <si>
    <t>Místo:</t>
  </si>
  <si>
    <t xml:space="preserve"> </t>
  </si>
  <si>
    <t>Datum:</t>
  </si>
  <si>
    <t>28. 9. 2018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</si>
  <si>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</si>
  <si>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</si>
  <si>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</si>
  <si>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</si>
  <si>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</si>
  <si>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</si>
  <si>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</si>
  <si>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</si>
  <si>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</si>
  <si>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</si>
  <si>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</si>
  <si>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</si>
  <si>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</si>
  <si>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</si>
  <si>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</si>
  <si>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</si>
  <si>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</si>
  <si>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</si>
  <si>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</si>
  <si>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</si>
  <si>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</si>
  <si>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</si>
  <si>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</si>
  <si>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</si>
  <si>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</si>
  <si>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</si>
  <si>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</si>
  <si>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</si>
  <si>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</si>
  <si>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</si>
  <si>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</si>
  <si>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</si>
  <si>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</si>
  <si>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</si>
  <si>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</si>
  <si>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</si>
  <si>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</si>
  <si>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</si>
  <si>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</si>
  <si>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</si>
  <si>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</si>
  <si>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</si>
  <si>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</si>
  <si>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</si>
  <si>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</si>
  <si>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</si>
  <si>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</si>
  <si>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</si>
  <si>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</si>
  <si>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</si>
  <si>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</si>
  <si>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</si>
  <si>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</si>
  <si>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20171701003RS2</t>
  </si>
  <si>
    <t xml:space="preserve">Rekonstrukce odborných učeben ZŠ  Cihelní   Karviná - IT</t>
  </si>
  <si>
    <t>STA</t>
  </si>
  <si>
    <t>1</t>
  </si>
  <si>
    <t>{a40e7796-18de-49ed-a73a-3d938d42f2e8}</t>
  </si>
  <si>
    <t>801 32</t>
  </si>
  <si>
    <t>2</t>
  </si>
  <si>
    <t>/</t>
  </si>
  <si>
    <t>001</t>
  </si>
  <si>
    <t xml:space="preserve"> učebna informatiky </t>
  </si>
  <si>
    <t>Soupis</t>
  </si>
  <si>
    <t>{456d8c85-b98e-4747-b413-b4fbd1b323bc}</t>
  </si>
  <si>
    <t>KRYCÍ LIST SOUPISU PRACÍ</t>
  </si>
  <si>
    <t>Objekt:</t>
  </si>
  <si>
    <t xml:space="preserve">20171701003RS2 - Rekonstrukce odborných učeben ZŠ  Cihelní   Karviná - IT</t>
  </si>
  <si>
    <t>Soupis:</t>
  </si>
  <si>
    <t xml:space="preserve">001 -  učebna informatiky </t>
  </si>
  <si>
    <t>REKAPITULACE ČLENĚNÍ SOUPISU PRACÍ</t>
  </si>
  <si>
    <t>Kód dílu - Popis</t>
  </si>
  <si>
    <t>Cena celkem [CZK]</t>
  </si>
  <si>
    <t>Náklady ze soupisu prací</t>
  </si>
  <si>
    <t>-1</t>
  </si>
  <si>
    <t>HSV - HSV</t>
  </si>
  <si>
    <t>M - IT učebna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</si>
  <si>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</si>
  <si>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</si>
  <si>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</si>
  <si>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</si>
  <si>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</si>
  <si>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</si>
  <si>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</si>
  <si>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</si>
  <si>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</si>
  <si>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</si>
  <si>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</si>
  <si>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</si>
  <si>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</si>
  <si>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</si>
  <si>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</si>
  <si>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M</t>
  </si>
  <si>
    <t>IT učebna</t>
  </si>
  <si>
    <t>K</t>
  </si>
  <si>
    <t>10</t>
  </si>
  <si>
    <t>PC VIDEO SET - učebna IT</t>
  </si>
  <si>
    <t>kus</t>
  </si>
  <si>
    <t>4</t>
  </si>
  <si>
    <t>-669908048</t>
  </si>
  <si>
    <t>11</t>
  </si>
  <si>
    <t>Tiskárna A3 - učebna IT</t>
  </si>
  <si>
    <t>-1722410853</t>
  </si>
  <si>
    <t>3</t>
  </si>
  <si>
    <t>12</t>
  </si>
  <si>
    <t>TABLET SET</t>
  </si>
  <si>
    <t>979786947</t>
  </si>
  <si>
    <t>13</t>
  </si>
  <si>
    <t>Synchronizační a dobíjecí stanice</t>
  </si>
  <si>
    <t>239473818</t>
  </si>
  <si>
    <t>5</t>
  </si>
  <si>
    <t>14</t>
  </si>
  <si>
    <t>Mobilní dataprojektor 3v1</t>
  </si>
  <si>
    <t>1366385685</t>
  </si>
  <si>
    <t>6</t>
  </si>
  <si>
    <t>Multimediální centrum</t>
  </si>
  <si>
    <t>-1772037166</t>
  </si>
  <si>
    <t>7</t>
  </si>
  <si>
    <t>16</t>
  </si>
  <si>
    <t>Multimediální kabelový SET</t>
  </si>
  <si>
    <t>691480041</t>
  </si>
  <si>
    <t>8</t>
  </si>
  <si>
    <t>17</t>
  </si>
  <si>
    <t>Software na zpracování multimediálního obsahu</t>
  </si>
  <si>
    <t>-591292987</t>
  </si>
  <si>
    <t>9</t>
  </si>
  <si>
    <t>18</t>
  </si>
  <si>
    <t>PC SET - učebna IT</t>
  </si>
  <si>
    <t>-919781834</t>
  </si>
  <si>
    <t>Switch 48 port</t>
  </si>
  <si>
    <t>505530855</t>
  </si>
  <si>
    <t>NB SET - kabinet IT</t>
  </si>
  <si>
    <t>2047574783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</si>
</sst>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sz val="10"/>
      <color rgb="FF00336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2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4" fillId="0" borderId="14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6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9" fillId="2" borderId="19" xfId="0" applyFont="1" applyFill="1" applyBorder="1" applyAlignment="1" applyProtection="1">
      <alignment horizontal="left" vertical="center"/>
      <protection locked="0"/>
    </xf>
    <xf numFmtId="0" fontId="19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9" fillId="0" borderId="20" xfId="0" applyNumberFormat="1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3" t="s">
        <v>6</v>
      </c>
      <c r="BT2" s="13" t="s">
        <v>7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="1" customFormat="1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s="1" customFormat="1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s="1" customFormat="1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19</v>
      </c>
      <c r="AL7" s="18"/>
      <c r="AM7" s="18"/>
      <c r="AN7" s="23" t="s">
        <v>1</v>
      </c>
      <c r="AO7" s="18"/>
      <c r="AP7" s="18"/>
      <c r="AQ7" s="18"/>
      <c r="AR7" s="16"/>
      <c r="BE7" s="27"/>
      <c r="BS7" s="13" t="s">
        <v>6</v>
      </c>
    </row>
    <row r="8" s="1" customFormat="1" ht="12" customHeight="1">
      <c r="B8" s="17"/>
      <c r="C8" s="18"/>
      <c r="D8" s="28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22</v>
      </c>
      <c r="AL8" s="18"/>
      <c r="AM8" s="18"/>
      <c r="AN8" s="29" t="s">
        <v>23</v>
      </c>
      <c r="AO8" s="18"/>
      <c r="AP8" s="18"/>
      <c r="AQ8" s="18"/>
      <c r="AR8" s="16"/>
      <c r="BE8" s="27"/>
      <c r="BS8" s="13" t="s">
        <v>6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s="1" customFormat="1" ht="12" customHeight="1">
      <c r="B10" s="17"/>
      <c r="C10" s="18"/>
      <c r="D10" s="28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25</v>
      </c>
      <c r="AL10" s="18"/>
      <c r="AM10" s="18"/>
      <c r="AN10" s="23" t="s">
        <v>1</v>
      </c>
      <c r="AO10" s="18"/>
      <c r="AP10" s="18"/>
      <c r="AQ10" s="18"/>
      <c r="AR10" s="16"/>
      <c r="BE10" s="27"/>
      <c r="BS10" s="13" t="s">
        <v>6</v>
      </c>
    </row>
    <row r="11" s="1" customFormat="1" ht="18.48" customHeight="1">
      <c r="B11" s="17"/>
      <c r="C11" s="18"/>
      <c r="D11" s="18"/>
      <c r="E11" s="23" t="s">
        <v>21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26</v>
      </c>
      <c r="AL11" s="18"/>
      <c r="AM11" s="18"/>
      <c r="AN11" s="23" t="s">
        <v>1</v>
      </c>
      <c r="AO11" s="18"/>
      <c r="AP11" s="18"/>
      <c r="AQ11" s="18"/>
      <c r="AR11" s="16"/>
      <c r="BE11" s="27"/>
      <c r="BS11" s="13" t="s">
        <v>6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s="1" customFormat="1" ht="12" customHeight="1">
      <c r="B13" s="17"/>
      <c r="C13" s="18"/>
      <c r="D13" s="28" t="s">
        <v>27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25</v>
      </c>
      <c r="AL13" s="18"/>
      <c r="AM13" s="18"/>
      <c r="AN13" s="30" t="s">
        <v>28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28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26</v>
      </c>
      <c r="AL14" s="18"/>
      <c r="AM14" s="18"/>
      <c r="AN14" s="30" t="s">
        <v>28</v>
      </c>
      <c r="AO14" s="18"/>
      <c r="AP14" s="18"/>
      <c r="AQ14" s="18"/>
      <c r="AR14" s="16"/>
      <c r="BE14" s="27"/>
      <c r="BS14" s="13" t="s">
        <v>6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s="1" customFormat="1" ht="12" customHeight="1">
      <c r="B16" s="17"/>
      <c r="C16" s="18"/>
      <c r="D16" s="28" t="s">
        <v>29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25</v>
      </c>
      <c r="AL16" s="18"/>
      <c r="AM16" s="18"/>
      <c r="AN16" s="23" t="s">
        <v>1</v>
      </c>
      <c r="AO16" s="18"/>
      <c r="AP16" s="18"/>
      <c r="AQ16" s="18"/>
      <c r="AR16" s="16"/>
      <c r="BE16" s="27"/>
      <c r="BS16" s="13" t="s">
        <v>4</v>
      </c>
    </row>
    <row r="17" s="1" customFormat="1" ht="18.48" customHeight="1">
      <c r="B17" s="17"/>
      <c r="C17" s="18"/>
      <c r="D17" s="18"/>
      <c r="E17" s="23" t="s">
        <v>21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26</v>
      </c>
      <c r="AL17" s="18"/>
      <c r="AM17" s="18"/>
      <c r="AN17" s="23" t="s">
        <v>1</v>
      </c>
      <c r="AO17" s="18"/>
      <c r="AP17" s="18"/>
      <c r="AQ17" s="18"/>
      <c r="AR17" s="16"/>
      <c r="BE17" s="27"/>
      <c r="BS17" s="13" t="s">
        <v>30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s="1" customFormat="1" ht="12" customHeight="1">
      <c r="B19" s="17"/>
      <c r="C19" s="18"/>
      <c r="D19" s="28" t="s">
        <v>31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25</v>
      </c>
      <c r="AL19" s="18"/>
      <c r="AM19" s="18"/>
      <c r="AN19" s="23" t="s">
        <v>1</v>
      </c>
      <c r="AO19" s="18"/>
      <c r="AP19" s="18"/>
      <c r="AQ19" s="18"/>
      <c r="AR19" s="16"/>
      <c r="BE19" s="27"/>
      <c r="BS19" s="13" t="s">
        <v>6</v>
      </c>
    </row>
    <row r="20" s="1" customFormat="1" ht="18.48" customHeight="1">
      <c r="B20" s="17"/>
      <c r="C20" s="18"/>
      <c r="D20" s="18"/>
      <c r="E20" s="23" t="s">
        <v>21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26</v>
      </c>
      <c r="AL20" s="18"/>
      <c r="AM20" s="18"/>
      <c r="AN20" s="23" t="s">
        <v>1</v>
      </c>
      <c r="AO20" s="18"/>
      <c r="AP20" s="18"/>
      <c r="AQ20" s="18"/>
      <c r="AR20" s="16"/>
      <c r="BE20" s="27"/>
      <c r="BS20" s="13" t="s">
        <v>30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s="1" customFormat="1" ht="12" customHeight="1">
      <c r="B22" s="17"/>
      <c r="C22" s="18"/>
      <c r="D22" s="28" t="s">
        <v>32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s="1" customFormat="1" ht="16.5" customHeight="1">
      <c r="B23" s="17"/>
      <c r="C23" s="18"/>
      <c r="D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s="1" customFormat="1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2" customFormat="1" ht="25.92" customHeight="1">
      <c r="A26" s="34"/>
      <c r="B26" s="35"/>
      <c r="C26" s="36"/>
      <c r="D26" s="37" t="s">
        <v>33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P26" s="36"/>
      <c r="AQ26" s="36"/>
      <c r="AR26" s="40"/>
      <c r="BE26" s="27"/>
    </row>
    <row r="27" s="2" customFormat="1" ht="6.96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7"/>
    </row>
    <row r="28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34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35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36</v>
      </c>
      <c r="AL28" s="41"/>
      <c r="AM28" s="41"/>
      <c r="AN28" s="41"/>
      <c r="AO28" s="41"/>
      <c r="AP28" s="36"/>
      <c r="AQ28" s="36"/>
      <c r="AR28" s="40"/>
      <c r="BE28" s="27"/>
    </row>
    <row r="29" s="3" customFormat="1" ht="14.4" customHeight="1">
      <c r="A29" s="3"/>
      <c r="B29" s="42"/>
      <c r="C29" s="43"/>
      <c r="D29" s="28" t="s">
        <v>37</v>
      </c>
      <c r="E29" s="43"/>
      <c r="F29" s="28" t="s">
        <v>38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ROUND(AZ94,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ROUND(AV94, 2)</f>
        <v>0</v>
      </c>
      <c r="AL29" s="43"/>
      <c r="AM29" s="43"/>
      <c r="AN29" s="43"/>
      <c r="AO29" s="43"/>
      <c r="AP29" s="43"/>
      <c r="AQ29" s="43"/>
      <c r="AR29" s="46"/>
      <c r="BE29" s="47"/>
    </row>
    <row r="30" s="3" customFormat="1" ht="14.4" customHeight="1">
      <c r="A30" s="3"/>
      <c r="B30" s="42"/>
      <c r="C30" s="43"/>
      <c r="D30" s="43"/>
      <c r="E30" s="43"/>
      <c r="F30" s="28" t="s">
        <v>39</v>
      </c>
      <c r="G30" s="43"/>
      <c r="H30" s="43"/>
      <c r="I30" s="43"/>
      <c r="J30" s="43"/>
      <c r="K30" s="43"/>
      <c r="L30" s="44">
        <v>0.14999999999999999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ROUND(BA94,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ROUND(AW94, 2)</f>
        <v>0</v>
      </c>
      <c r="AL30" s="43"/>
      <c r="AM30" s="43"/>
      <c r="AN30" s="43"/>
      <c r="AO30" s="43"/>
      <c r="AP30" s="43"/>
      <c r="AQ30" s="43"/>
      <c r="AR30" s="46"/>
      <c r="BE30" s="47"/>
    </row>
    <row r="31" hidden="1" s="3" customFormat="1" ht="14.4" customHeight="1">
      <c r="A31" s="3"/>
      <c r="B31" s="42"/>
      <c r="C31" s="43"/>
      <c r="D31" s="43"/>
      <c r="E31" s="43"/>
      <c r="F31" s="28" t="s">
        <v>40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ROUND(BB94,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47"/>
    </row>
    <row r="32" hidden="1" s="3" customFormat="1" ht="14.4" customHeight="1">
      <c r="A32" s="3"/>
      <c r="B32" s="42"/>
      <c r="C32" s="43"/>
      <c r="D32" s="43"/>
      <c r="E32" s="43"/>
      <c r="F32" s="28" t="s">
        <v>41</v>
      </c>
      <c r="G32" s="43"/>
      <c r="H32" s="43"/>
      <c r="I32" s="43"/>
      <c r="J32" s="43"/>
      <c r="K32" s="43"/>
      <c r="L32" s="44">
        <v>0.14999999999999999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ROUND(BC94,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47"/>
    </row>
    <row r="33" hidden="1" s="3" customFormat="1" ht="14.4" customHeight="1">
      <c r="A33" s="3"/>
      <c r="B33" s="42"/>
      <c r="C33" s="43"/>
      <c r="D33" s="43"/>
      <c r="E33" s="43"/>
      <c r="F33" s="28" t="s">
        <v>42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ROUND(BD94,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47"/>
    </row>
    <row r="34" s="2" customFormat="1" ht="6.96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27"/>
    </row>
    <row r="35" s="2" customFormat="1" ht="25.92" customHeight="1">
      <c r="A35" s="34"/>
      <c r="B35" s="35"/>
      <c r="C35" s="48"/>
      <c r="D35" s="49" t="s">
        <v>43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44</v>
      </c>
      <c r="U35" s="50"/>
      <c r="V35" s="50"/>
      <c r="W35" s="50"/>
      <c r="X35" s="52" t="s">
        <v>45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0"/>
      <c r="BE35" s="34"/>
    </row>
    <row r="36" s="2" customFormat="1" ht="6.96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  <c r="BE36" s="34"/>
    </row>
    <row r="37" s="2" customFormat="1" ht="14.4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40"/>
      <c r="BE37" s="34"/>
    </row>
    <row r="38" s="1" customFormat="1" ht="14.4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="1" customFormat="1" ht="14.4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="1" customFormat="1" ht="14.4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="1" customFormat="1" ht="14.4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="1" customFormat="1" ht="14.4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="1" customFormat="1" ht="14.4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="1" customFormat="1" ht="14.4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="1" customFormat="1" ht="14.4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="1" customFormat="1" ht="14.4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="1" customFormat="1" ht="14.4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="1" customFormat="1" ht="14.4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="2" customFormat="1" ht="14.4" customHeight="1">
      <c r="B49" s="55"/>
      <c r="C49" s="56"/>
      <c r="D49" s="57" t="s">
        <v>46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47</v>
      </c>
      <c r="AI49" s="58"/>
      <c r="AJ49" s="58"/>
      <c r="AK49" s="58"/>
      <c r="AL49" s="58"/>
      <c r="AM49" s="58"/>
      <c r="AN49" s="58"/>
      <c r="AO49" s="58"/>
      <c r="AP49" s="56"/>
      <c r="AQ49" s="56"/>
      <c r="AR49" s="59"/>
    </row>
    <row r="50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="2" customFormat="1">
      <c r="A60" s="34"/>
      <c r="B60" s="35"/>
      <c r="C60" s="36"/>
      <c r="D60" s="60" t="s">
        <v>48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60" t="s">
        <v>49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60" t="s">
        <v>48</v>
      </c>
      <c r="AI60" s="38"/>
      <c r="AJ60" s="38"/>
      <c r="AK60" s="38"/>
      <c r="AL60" s="38"/>
      <c r="AM60" s="60" t="s">
        <v>49</v>
      </c>
      <c r="AN60" s="38"/>
      <c r="AO60" s="38"/>
      <c r="AP60" s="36"/>
      <c r="AQ60" s="36"/>
      <c r="AR60" s="40"/>
      <c r="BE60" s="34"/>
    </row>
    <row r="61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="2" customFormat="1">
      <c r="A64" s="34"/>
      <c r="B64" s="35"/>
      <c r="C64" s="36"/>
      <c r="D64" s="57" t="s">
        <v>50</v>
      </c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57" t="s">
        <v>51</v>
      </c>
      <c r="AI64" s="61"/>
      <c r="AJ64" s="61"/>
      <c r="AK64" s="61"/>
      <c r="AL64" s="61"/>
      <c r="AM64" s="61"/>
      <c r="AN64" s="61"/>
      <c r="AO64" s="61"/>
      <c r="AP64" s="36"/>
      <c r="AQ64" s="36"/>
      <c r="AR64" s="40"/>
      <c r="BE64" s="34"/>
    </row>
    <row r="6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="2" customFormat="1">
      <c r="A75" s="34"/>
      <c r="B75" s="35"/>
      <c r="C75" s="36"/>
      <c r="D75" s="60" t="s">
        <v>48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60" t="s">
        <v>49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60" t="s">
        <v>48</v>
      </c>
      <c r="AI75" s="38"/>
      <c r="AJ75" s="38"/>
      <c r="AK75" s="38"/>
      <c r="AL75" s="38"/>
      <c r="AM75" s="60" t="s">
        <v>49</v>
      </c>
      <c r="AN75" s="38"/>
      <c r="AO75" s="38"/>
      <c r="AP75" s="36"/>
      <c r="AQ75" s="36"/>
      <c r="AR75" s="40"/>
      <c r="BE75" s="34"/>
    </row>
    <row r="76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40"/>
      <c r="BE76" s="34"/>
    </row>
    <row r="77" s="2" customFormat="1" ht="6.96" customHeight="1">
      <c r="A77" s="34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3"/>
      <c r="AR77" s="40"/>
      <c r="BE77" s="34"/>
    </row>
    <row r="81" s="2" customFormat="1" ht="6.96" customHeight="1">
      <c r="A81" s="34"/>
      <c r="B81" s="64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40"/>
      <c r="BE81" s="34"/>
    </row>
    <row r="82" s="2" customFormat="1" ht="24.96" customHeight="1">
      <c r="A82" s="34"/>
      <c r="B82" s="35"/>
      <c r="C82" s="19" t="s">
        <v>52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40"/>
      <c r="B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40"/>
      <c r="BE83" s="34"/>
    </row>
    <row r="84" s="4" customFormat="1" ht="12" customHeight="1">
      <c r="A84" s="4"/>
      <c r="B84" s="66"/>
      <c r="C84" s="28" t="s">
        <v>13</v>
      </c>
      <c r="D84" s="67"/>
      <c r="E84" s="67"/>
      <c r="F84" s="67"/>
      <c r="G84" s="67"/>
      <c r="H84" s="67"/>
      <c r="I84" s="67"/>
      <c r="J84" s="67"/>
      <c r="K84" s="67"/>
      <c r="L84" s="67" t="str">
        <f>K5</f>
        <v>20212002009</v>
      </c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8"/>
      <c r="BE84" s="4"/>
    </row>
    <row r="85" s="5" customFormat="1" ht="36.96" customHeight="1">
      <c r="A85" s="5"/>
      <c r="B85" s="69"/>
      <c r="C85" s="70" t="s">
        <v>16</v>
      </c>
      <c r="D85" s="71"/>
      <c r="E85" s="71"/>
      <c r="F85" s="71"/>
      <c r="G85" s="71"/>
      <c r="H85" s="71"/>
      <c r="I85" s="71"/>
      <c r="J85" s="71"/>
      <c r="K85" s="71"/>
      <c r="L85" s="72" t="str">
        <f>K6</f>
        <v xml:space="preserve">Rekonstrukce odborných učeben v Karviné - školy 3 - ZŠ Cihelní  IT</v>
      </c>
      <c r="M85" s="71"/>
      <c r="N85" s="71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3"/>
      <c r="BE85" s="5"/>
    </row>
    <row r="86" s="2" customFormat="1" ht="6.96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40"/>
      <c r="BE86" s="34"/>
    </row>
    <row r="87" s="2" customFormat="1" ht="12" customHeight="1">
      <c r="A87" s="34"/>
      <c r="B87" s="35"/>
      <c r="C87" s="28" t="s">
        <v>20</v>
      </c>
      <c r="D87" s="36"/>
      <c r="E87" s="36"/>
      <c r="F87" s="36"/>
      <c r="G87" s="36"/>
      <c r="H87" s="36"/>
      <c r="I87" s="36"/>
      <c r="J87" s="36"/>
      <c r="K87" s="36"/>
      <c r="L87" s="74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8" t="s">
        <v>22</v>
      </c>
      <c r="AJ87" s="36"/>
      <c r="AK87" s="36"/>
      <c r="AL87" s="36"/>
      <c r="AM87" s="75" t="str">
        <f>IF(AN8= "","",AN8)</f>
        <v>28. 9. 2018</v>
      </c>
      <c r="AN87" s="75"/>
      <c r="AO87" s="36"/>
      <c r="AP87" s="36"/>
      <c r="AQ87" s="36"/>
      <c r="AR87" s="40"/>
      <c r="B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40"/>
      <c r="BE88" s="34"/>
    </row>
    <row r="89" s="2" customFormat="1" ht="15.15" customHeight="1">
      <c r="A89" s="34"/>
      <c r="B89" s="35"/>
      <c r="C89" s="28" t="s">
        <v>24</v>
      </c>
      <c r="D89" s="36"/>
      <c r="E89" s="36"/>
      <c r="F89" s="36"/>
      <c r="G89" s="36"/>
      <c r="H89" s="36"/>
      <c r="I89" s="36"/>
      <c r="J89" s="36"/>
      <c r="K89" s="36"/>
      <c r="L89" s="67" t="str">
        <f>IF(E11= "","",E11)</f>
        <v xml:space="preserve">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8" t="s">
        <v>29</v>
      </c>
      <c r="AJ89" s="36"/>
      <c r="AK89" s="36"/>
      <c r="AL89" s="36"/>
      <c r="AM89" s="76" t="str">
        <f>IF(E17="","",E17)</f>
        <v xml:space="preserve"> </v>
      </c>
      <c r="AN89" s="67"/>
      <c r="AO89" s="67"/>
      <c r="AP89" s="67"/>
      <c r="AQ89" s="36"/>
      <c r="AR89" s="40"/>
      <c r="AS89" s="77" t="s">
        <v>53</v>
      </c>
      <c r="AT89" s="78"/>
      <c r="AU89" s="79"/>
      <c r="AV89" s="79"/>
      <c r="AW89" s="79"/>
      <c r="AX89" s="79"/>
      <c r="AY89" s="79"/>
      <c r="AZ89" s="79"/>
      <c r="BA89" s="79"/>
      <c r="BB89" s="79"/>
      <c r="BC89" s="79"/>
      <c r="BD89" s="80"/>
      <c r="BE89" s="34"/>
    </row>
    <row r="90" s="2" customFormat="1" ht="15.15" customHeight="1">
      <c r="A90" s="34"/>
      <c r="B90" s="35"/>
      <c r="C90" s="28" t="s">
        <v>27</v>
      </c>
      <c r="D90" s="36"/>
      <c r="E90" s="36"/>
      <c r="F90" s="36"/>
      <c r="G90" s="36"/>
      <c r="H90" s="36"/>
      <c r="I90" s="36"/>
      <c r="J90" s="36"/>
      <c r="K90" s="36"/>
      <c r="L90" s="67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8" t="s">
        <v>31</v>
      </c>
      <c r="AJ90" s="36"/>
      <c r="AK90" s="36"/>
      <c r="AL90" s="36"/>
      <c r="AM90" s="76" t="str">
        <f>IF(E20="","",E20)</f>
        <v xml:space="preserve"> </v>
      </c>
      <c r="AN90" s="67"/>
      <c r="AO90" s="67"/>
      <c r="AP90" s="67"/>
      <c r="AQ90" s="36"/>
      <c r="AR90" s="40"/>
      <c r="AS90" s="81"/>
      <c r="AT90" s="82"/>
      <c r="AU90" s="83"/>
      <c r="AV90" s="83"/>
      <c r="AW90" s="83"/>
      <c r="AX90" s="83"/>
      <c r="AY90" s="83"/>
      <c r="AZ90" s="83"/>
      <c r="BA90" s="83"/>
      <c r="BB90" s="83"/>
      <c r="BC90" s="83"/>
      <c r="BD90" s="84"/>
      <c r="BE90" s="34"/>
    </row>
    <row r="91" s="2" customFormat="1" ht="10.8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40"/>
      <c r="AS91" s="85"/>
      <c r="AT91" s="86"/>
      <c r="AU91" s="87"/>
      <c r="AV91" s="87"/>
      <c r="AW91" s="87"/>
      <c r="AX91" s="87"/>
      <c r="AY91" s="87"/>
      <c r="AZ91" s="87"/>
      <c r="BA91" s="87"/>
      <c r="BB91" s="87"/>
      <c r="BC91" s="87"/>
      <c r="BD91" s="88"/>
      <c r="BE91" s="34"/>
    </row>
    <row r="92" s="2" customFormat="1" ht="29.28" customHeight="1">
      <c r="A92" s="34"/>
      <c r="B92" s="35"/>
      <c r="C92" s="89" t="s">
        <v>54</v>
      </c>
      <c r="D92" s="90"/>
      <c r="E92" s="90"/>
      <c r="F92" s="90"/>
      <c r="G92" s="90"/>
      <c r="H92" s="91"/>
      <c r="I92" s="92" t="s">
        <v>55</v>
      </c>
      <c r="J92" s="90"/>
      <c r="K92" s="90"/>
      <c r="L92" s="90"/>
      <c r="M92" s="90"/>
      <c r="N92" s="90"/>
      <c r="O92" s="90"/>
      <c r="P92" s="90"/>
      <c r="Q92" s="90"/>
      <c r="R92" s="90"/>
      <c r="S92" s="90"/>
      <c r="T92" s="90"/>
      <c r="U92" s="90"/>
      <c r="V92" s="90"/>
      <c r="W92" s="90"/>
      <c r="X92" s="90"/>
      <c r="Y92" s="90"/>
      <c r="Z92" s="90"/>
      <c r="AA92" s="90"/>
      <c r="AB92" s="90"/>
      <c r="AC92" s="90"/>
      <c r="AD92" s="90"/>
      <c r="AE92" s="90"/>
      <c r="AF92" s="90"/>
      <c r="AG92" s="93" t="s">
        <v>56</v>
      </c>
      <c r="AH92" s="90"/>
      <c r="AI92" s="90"/>
      <c r="AJ92" s="90"/>
      <c r="AK92" s="90"/>
      <c r="AL92" s="90"/>
      <c r="AM92" s="90"/>
      <c r="AN92" s="92" t="s">
        <v>57</v>
      </c>
      <c r="AO92" s="90"/>
      <c r="AP92" s="94"/>
      <c r="AQ92" s="95" t="s">
        <v>58</v>
      </c>
      <c r="AR92" s="40"/>
      <c r="AS92" s="96" t="s">
        <v>59</v>
      </c>
      <c r="AT92" s="97" t="s">
        <v>60</v>
      </c>
      <c r="AU92" s="97" t="s">
        <v>61</v>
      </c>
      <c r="AV92" s="97" t="s">
        <v>62</v>
      </c>
      <c r="AW92" s="97" t="s">
        <v>63</v>
      </c>
      <c r="AX92" s="97" t="s">
        <v>64</v>
      </c>
      <c r="AY92" s="97" t="s">
        <v>65</v>
      </c>
      <c r="AZ92" s="97" t="s">
        <v>66</v>
      </c>
      <c r="BA92" s="97" t="s">
        <v>67</v>
      </c>
      <c r="BB92" s="97" t="s">
        <v>68</v>
      </c>
      <c r="BC92" s="97" t="s">
        <v>69</v>
      </c>
      <c r="BD92" s="98" t="s">
        <v>70</v>
      </c>
      <c r="BE92" s="34"/>
    </row>
    <row r="93" s="2" customFormat="1" ht="10.8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40"/>
      <c r="AS93" s="99"/>
      <c r="AT93" s="100"/>
      <c r="AU93" s="100"/>
      <c r="AV93" s="100"/>
      <c r="AW93" s="100"/>
      <c r="AX93" s="100"/>
      <c r="AY93" s="100"/>
      <c r="AZ93" s="100"/>
      <c r="BA93" s="100"/>
      <c r="BB93" s="100"/>
      <c r="BC93" s="100"/>
      <c r="BD93" s="101"/>
      <c r="BE93" s="34"/>
    </row>
    <row r="94" s="6" customFormat="1" ht="32.4" customHeight="1">
      <c r="A94" s="6"/>
      <c r="B94" s="102"/>
      <c r="C94" s="103" t="s">
        <v>71</v>
      </c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  <c r="AF94" s="104"/>
      <c r="AG94" s="105">
        <f>ROUND(AG95,2)</f>
        <v>0</v>
      </c>
      <c r="AH94" s="105"/>
      <c r="AI94" s="105"/>
      <c r="AJ94" s="105"/>
      <c r="AK94" s="105"/>
      <c r="AL94" s="105"/>
      <c r="AM94" s="105"/>
      <c r="AN94" s="106">
        <f>SUM(AG94,AT94)</f>
        <v>0</v>
      </c>
      <c r="AO94" s="106"/>
      <c r="AP94" s="106"/>
      <c r="AQ94" s="107" t="s">
        <v>1</v>
      </c>
      <c r="AR94" s="108"/>
      <c r="AS94" s="109">
        <f>ROUND(AS95,2)</f>
        <v>0</v>
      </c>
      <c r="AT94" s="110">
        <f>ROUND(SUM(AV94:AW94),2)</f>
        <v>0</v>
      </c>
      <c r="AU94" s="111">
        <f>ROUND(AU95,5)</f>
        <v>0</v>
      </c>
      <c r="AV94" s="110">
        <f>ROUND(AZ94*L29,2)</f>
        <v>0</v>
      </c>
      <c r="AW94" s="110">
        <f>ROUND(BA94*L30,2)</f>
        <v>0</v>
      </c>
      <c r="AX94" s="110">
        <f>ROUND(BB94*L29,2)</f>
        <v>0</v>
      </c>
      <c r="AY94" s="110">
        <f>ROUND(BC94*L30,2)</f>
        <v>0</v>
      </c>
      <c r="AZ94" s="110">
        <f>ROUND(AZ95,2)</f>
        <v>0</v>
      </c>
      <c r="BA94" s="110">
        <f>ROUND(BA95,2)</f>
        <v>0</v>
      </c>
      <c r="BB94" s="110">
        <f>ROUND(BB95,2)</f>
        <v>0</v>
      </c>
      <c r="BC94" s="110">
        <f>ROUND(BC95,2)</f>
        <v>0</v>
      </c>
      <c r="BD94" s="112">
        <f>ROUND(BD95,2)</f>
        <v>0</v>
      </c>
      <c r="BE94" s="6"/>
      <c r="BS94" s="113" t="s">
        <v>72</v>
      </c>
      <c r="BT94" s="113" t="s">
        <v>73</v>
      </c>
      <c r="BU94" s="114" t="s">
        <v>74</v>
      </c>
      <c r="BV94" s="113" t="s">
        <v>75</v>
      </c>
      <c r="BW94" s="113" t="s">
        <v>5</v>
      </c>
      <c r="BX94" s="113" t="s">
        <v>76</v>
      </c>
      <c r="CL94" s="113" t="s">
        <v>1</v>
      </c>
    </row>
    <row r="95" s="7" customFormat="1" ht="37.5" customHeight="1">
      <c r="A95" s="7"/>
      <c r="B95" s="115"/>
      <c r="C95" s="116"/>
      <c r="D95" s="117" t="s">
        <v>77</v>
      </c>
      <c r="E95" s="117"/>
      <c r="F95" s="117"/>
      <c r="G95" s="117"/>
      <c r="H95" s="117"/>
      <c r="I95" s="118"/>
      <c r="J95" s="117" t="s">
        <v>78</v>
      </c>
      <c r="K95" s="117"/>
      <c r="L95" s="117"/>
      <c r="M95" s="117"/>
      <c r="N95" s="117"/>
      <c r="O95" s="117"/>
      <c r="P95" s="117"/>
      <c r="Q95" s="117"/>
      <c r="R95" s="117"/>
      <c r="S95" s="117"/>
      <c r="T95" s="117"/>
      <c r="U95" s="117"/>
      <c r="V95" s="117"/>
      <c r="W95" s="117"/>
      <c r="X95" s="117"/>
      <c r="Y95" s="117"/>
      <c r="Z95" s="117"/>
      <c r="AA95" s="117"/>
      <c r="AB95" s="117"/>
      <c r="AC95" s="117"/>
      <c r="AD95" s="117"/>
      <c r="AE95" s="117"/>
      <c r="AF95" s="117"/>
      <c r="AG95" s="119">
        <f>ROUND(AG96,2)</f>
        <v>0</v>
      </c>
      <c r="AH95" s="118"/>
      <c r="AI95" s="118"/>
      <c r="AJ95" s="118"/>
      <c r="AK95" s="118"/>
      <c r="AL95" s="118"/>
      <c r="AM95" s="118"/>
      <c r="AN95" s="120">
        <f>SUM(AG95,AT95)</f>
        <v>0</v>
      </c>
      <c r="AO95" s="118"/>
      <c r="AP95" s="118"/>
      <c r="AQ95" s="121" t="s">
        <v>79</v>
      </c>
      <c r="AR95" s="122"/>
      <c r="AS95" s="123">
        <f>ROUND(AS96,2)</f>
        <v>0</v>
      </c>
      <c r="AT95" s="124">
        <f>ROUND(SUM(AV95:AW95),2)</f>
        <v>0</v>
      </c>
      <c r="AU95" s="125">
        <f>ROUND(AU96,5)</f>
        <v>0</v>
      </c>
      <c r="AV95" s="124">
        <f>ROUND(AZ95*L29,2)</f>
        <v>0</v>
      </c>
      <c r="AW95" s="124">
        <f>ROUND(BA95*L30,2)</f>
        <v>0</v>
      </c>
      <c r="AX95" s="124">
        <f>ROUND(BB95*L29,2)</f>
        <v>0</v>
      </c>
      <c r="AY95" s="124">
        <f>ROUND(BC95*L30,2)</f>
        <v>0</v>
      </c>
      <c r="AZ95" s="124">
        <f>ROUND(AZ96,2)</f>
        <v>0</v>
      </c>
      <c r="BA95" s="124">
        <f>ROUND(BA96,2)</f>
        <v>0</v>
      </c>
      <c r="BB95" s="124">
        <f>ROUND(BB96,2)</f>
        <v>0</v>
      </c>
      <c r="BC95" s="124">
        <f>ROUND(BC96,2)</f>
        <v>0</v>
      </c>
      <c r="BD95" s="126">
        <f>ROUND(BD96,2)</f>
        <v>0</v>
      </c>
      <c r="BE95" s="7"/>
      <c r="BS95" s="127" t="s">
        <v>72</v>
      </c>
      <c r="BT95" s="127" t="s">
        <v>80</v>
      </c>
      <c r="BU95" s="127" t="s">
        <v>74</v>
      </c>
      <c r="BV95" s="127" t="s">
        <v>75</v>
      </c>
      <c r="BW95" s="127" t="s">
        <v>81</v>
      </c>
      <c r="BX95" s="127" t="s">
        <v>5</v>
      </c>
      <c r="CL95" s="127" t="s">
        <v>82</v>
      </c>
      <c r="CM95" s="127" t="s">
        <v>83</v>
      </c>
    </row>
    <row r="96" s="4" customFormat="1" ht="16.5" customHeight="1">
      <c r="A96" s="128" t="s">
        <v>84</v>
      </c>
      <c r="B96" s="66"/>
      <c r="C96" s="129"/>
      <c r="D96" s="129"/>
      <c r="E96" s="130" t="s">
        <v>85</v>
      </c>
      <c r="F96" s="130"/>
      <c r="G96" s="130"/>
      <c r="H96" s="130"/>
      <c r="I96" s="130"/>
      <c r="J96" s="129"/>
      <c r="K96" s="130" t="s">
        <v>86</v>
      </c>
      <c r="L96" s="130"/>
      <c r="M96" s="130"/>
      <c r="N96" s="130"/>
      <c r="O96" s="130"/>
      <c r="P96" s="130"/>
      <c r="Q96" s="130"/>
      <c r="R96" s="130"/>
      <c r="S96" s="130"/>
      <c r="T96" s="130"/>
      <c r="U96" s="130"/>
      <c r="V96" s="130"/>
      <c r="W96" s="130"/>
      <c r="X96" s="130"/>
      <c r="Y96" s="130"/>
      <c r="Z96" s="130"/>
      <c r="AA96" s="130"/>
      <c r="AB96" s="130"/>
      <c r="AC96" s="130"/>
      <c r="AD96" s="130"/>
      <c r="AE96" s="130"/>
      <c r="AF96" s="130"/>
      <c r="AG96" s="131">
        <f>'001 -  učebna informatiky '!J32</f>
        <v>0</v>
      </c>
      <c r="AH96" s="129"/>
      <c r="AI96" s="129"/>
      <c r="AJ96" s="129"/>
      <c r="AK96" s="129"/>
      <c r="AL96" s="129"/>
      <c r="AM96" s="129"/>
      <c r="AN96" s="131">
        <f>SUM(AG96,AT96)</f>
        <v>0</v>
      </c>
      <c r="AO96" s="129"/>
      <c r="AP96" s="129"/>
      <c r="AQ96" s="132" t="s">
        <v>87</v>
      </c>
      <c r="AR96" s="68"/>
      <c r="AS96" s="133">
        <v>0</v>
      </c>
      <c r="AT96" s="134">
        <f>ROUND(SUM(AV96:AW96),2)</f>
        <v>0</v>
      </c>
      <c r="AU96" s="135">
        <f>'001 -  učebna informatiky '!P122</f>
        <v>0</v>
      </c>
      <c r="AV96" s="134">
        <f>'001 -  učebna informatiky '!J35</f>
        <v>0</v>
      </c>
      <c r="AW96" s="134">
        <f>'001 -  učebna informatiky '!J36</f>
        <v>0</v>
      </c>
      <c r="AX96" s="134">
        <f>'001 -  učebna informatiky '!J37</f>
        <v>0</v>
      </c>
      <c r="AY96" s="134">
        <f>'001 -  učebna informatiky '!J38</f>
        <v>0</v>
      </c>
      <c r="AZ96" s="134">
        <f>'001 -  učebna informatiky '!F35</f>
        <v>0</v>
      </c>
      <c r="BA96" s="134">
        <f>'001 -  učebna informatiky '!F36</f>
        <v>0</v>
      </c>
      <c r="BB96" s="134">
        <f>'001 -  učebna informatiky '!F37</f>
        <v>0</v>
      </c>
      <c r="BC96" s="134">
        <f>'001 -  učebna informatiky '!F38</f>
        <v>0</v>
      </c>
      <c r="BD96" s="136">
        <f>'001 -  učebna informatiky '!F39</f>
        <v>0</v>
      </c>
      <c r="BE96" s="4"/>
      <c r="BT96" s="137" t="s">
        <v>83</v>
      </c>
      <c r="BV96" s="137" t="s">
        <v>75</v>
      </c>
      <c r="BW96" s="137" t="s">
        <v>88</v>
      </c>
      <c r="BX96" s="137" t="s">
        <v>81</v>
      </c>
      <c r="CL96" s="137" t="s">
        <v>82</v>
      </c>
    </row>
    <row r="97" s="2" customFormat="1" ht="30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  <c r="R97" s="36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F97" s="36"/>
      <c r="AG97" s="36"/>
      <c r="AH97" s="36"/>
      <c r="AI97" s="36"/>
      <c r="AJ97" s="36"/>
      <c r="AK97" s="36"/>
      <c r="AL97" s="36"/>
      <c r="AM97" s="36"/>
      <c r="AN97" s="36"/>
      <c r="AO97" s="36"/>
      <c r="AP97" s="36"/>
      <c r="AQ97" s="36"/>
      <c r="AR97" s="40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  <row r="98" s="2" customFormat="1" ht="6.96" customHeight="1">
      <c r="A98" s="34"/>
      <c r="B98" s="62"/>
      <c r="C98" s="63"/>
      <c r="D98" s="63"/>
      <c r="E98" s="63"/>
      <c r="F98" s="63"/>
      <c r="G98" s="63"/>
      <c r="H98" s="63"/>
      <c r="I98" s="63"/>
      <c r="J98" s="63"/>
      <c r="K98" s="63"/>
      <c r="L98" s="63"/>
      <c r="M98" s="63"/>
      <c r="N98" s="63"/>
      <c r="O98" s="63"/>
      <c r="P98" s="63"/>
      <c r="Q98" s="63"/>
      <c r="R98" s="63"/>
      <c r="S98" s="63"/>
      <c r="T98" s="63"/>
      <c r="U98" s="63"/>
      <c r="V98" s="63"/>
      <c r="W98" s="63"/>
      <c r="X98" s="63"/>
      <c r="Y98" s="63"/>
      <c r="Z98" s="63"/>
      <c r="AA98" s="63"/>
      <c r="AB98" s="63"/>
      <c r="AC98" s="63"/>
      <c r="AD98" s="63"/>
      <c r="AE98" s="63"/>
      <c r="AF98" s="63"/>
      <c r="AG98" s="63"/>
      <c r="AH98" s="63"/>
      <c r="AI98" s="63"/>
      <c r="AJ98" s="63"/>
      <c r="AK98" s="63"/>
      <c r="AL98" s="63"/>
      <c r="AM98" s="63"/>
      <c r="AN98" s="63"/>
      <c r="AO98" s="63"/>
      <c r="AP98" s="63"/>
      <c r="AQ98" s="63"/>
      <c r="AR98" s="40"/>
      <c r="AS98" s="34"/>
      <c r="AT98" s="34"/>
      <c r="AU98" s="34"/>
      <c r="AV98" s="34"/>
      <c r="AW98" s="34"/>
      <c r="AX98" s="34"/>
      <c r="AY98" s="34"/>
      <c r="AZ98" s="34"/>
      <c r="BA98" s="34"/>
      <c r="BB98" s="34"/>
      <c r="BC98" s="34"/>
      <c r="BD98" s="34"/>
      <c r="BE98" s="34"/>
    </row>
  </sheetData>
  <sheetProtection sheet="1" formatColumns="0" formatRows="0" objects="1" scenarios="1" spinCount="100000" saltValue="mc3yRzfjb6s9Qwv4BzBcSLCuQ+b7qZCWhPy0SoLuXlDSvOaFV3jdbjACf5/xIRVs8nXMhrUHbKafyDjJaQd7Fg==" hashValue="Q1XlvCU+3Y1VfEsu2VYZysttMJTYtVlKUV7lYIo9z9OBC0QGn5rj8PE+mQ3BKkZyUEWosFPAl+Srp5w3rQ/C4Q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E96:I96"/>
    <mergeCell ref="K96:AF96"/>
    <mergeCell ref="AG94:AM94"/>
    <mergeCell ref="AN94:AP94"/>
    <mergeCell ref="AR2:BE2"/>
  </mergeCells>
  <hyperlinks>
    <hyperlink ref="A96" location="'001 -  učebna informatiky 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88</v>
      </c>
    </row>
    <row r="3" hidden="1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16"/>
      <c r="AT3" s="13" t="s">
        <v>83</v>
      </c>
    </row>
    <row r="4" hidden="1" s="1" customFormat="1" ht="24.96" customHeight="1">
      <c r="B4" s="16"/>
      <c r="D4" s="140" t="s">
        <v>89</v>
      </c>
      <c r="L4" s="16"/>
      <c r="M4" s="141" t="s">
        <v>10</v>
      </c>
      <c r="AT4" s="13" t="s">
        <v>4</v>
      </c>
    </row>
    <row r="5" hidden="1" s="1" customFormat="1" ht="6.96" customHeight="1">
      <c r="B5" s="16"/>
      <c r="L5" s="16"/>
    </row>
    <row r="6" hidden="1" s="1" customFormat="1" ht="12" customHeight="1">
      <c r="B6" s="16"/>
      <c r="D6" s="142" t="s">
        <v>16</v>
      </c>
      <c r="L6" s="16"/>
    </row>
    <row r="7" hidden="1" s="1" customFormat="1" ht="26.25" customHeight="1">
      <c r="B7" s="16"/>
      <c r="E7" s="143" t="str">
        <f>'Rekapitulace stavby'!K6</f>
        <v xml:space="preserve">Rekonstrukce odborných učeben v Karviné - školy 3 - ZŠ Cihelní  IT</v>
      </c>
      <c r="F7" s="142"/>
      <c r="G7" s="142"/>
      <c r="H7" s="142"/>
      <c r="L7" s="16"/>
    </row>
    <row r="8" hidden="1" s="1" customFormat="1" ht="12" customHeight="1">
      <c r="B8" s="16"/>
      <c r="D8" s="142" t="s">
        <v>90</v>
      </c>
      <c r="L8" s="16"/>
    </row>
    <row r="9" hidden="1" s="2" customFormat="1" ht="23.25" customHeight="1">
      <c r="A9" s="34"/>
      <c r="B9" s="40"/>
      <c r="C9" s="34"/>
      <c r="D9" s="34"/>
      <c r="E9" s="143" t="s">
        <v>91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hidden="1" s="2" customFormat="1" ht="12" customHeight="1">
      <c r="A10" s="34"/>
      <c r="B10" s="40"/>
      <c r="C10" s="34"/>
      <c r="D10" s="142" t="s">
        <v>92</v>
      </c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hidden="1" s="2" customFormat="1" ht="16.5" customHeight="1">
      <c r="A11" s="34"/>
      <c r="B11" s="40"/>
      <c r="C11" s="34"/>
      <c r="D11" s="34"/>
      <c r="E11" s="144" t="s">
        <v>93</v>
      </c>
      <c r="F11" s="34"/>
      <c r="G11" s="34"/>
      <c r="H11" s="34"/>
      <c r="I11" s="34"/>
      <c r="J11" s="34"/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hidden="1" s="2" customFormat="1">
      <c r="A12" s="34"/>
      <c r="B12" s="40"/>
      <c r="C12" s="34"/>
      <c r="D12" s="34"/>
      <c r="E12" s="34"/>
      <c r="F12" s="34"/>
      <c r="G12" s="34"/>
      <c r="H12" s="34"/>
      <c r="I12" s="34"/>
      <c r="J12" s="34"/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hidden="1" s="2" customFormat="1" ht="12" customHeight="1">
      <c r="A13" s="34"/>
      <c r="B13" s="40"/>
      <c r="C13" s="34"/>
      <c r="D13" s="142" t="s">
        <v>18</v>
      </c>
      <c r="E13" s="34"/>
      <c r="F13" s="137" t="s">
        <v>82</v>
      </c>
      <c r="G13" s="34"/>
      <c r="H13" s="34"/>
      <c r="I13" s="142" t="s">
        <v>19</v>
      </c>
      <c r="J13" s="137" t="s">
        <v>1</v>
      </c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hidden="1" s="2" customFormat="1" ht="12" customHeight="1">
      <c r="A14" s="34"/>
      <c r="B14" s="40"/>
      <c r="C14" s="34"/>
      <c r="D14" s="142" t="s">
        <v>20</v>
      </c>
      <c r="E14" s="34"/>
      <c r="F14" s="137" t="s">
        <v>21</v>
      </c>
      <c r="G14" s="34"/>
      <c r="H14" s="34"/>
      <c r="I14" s="142" t="s">
        <v>22</v>
      </c>
      <c r="J14" s="145" t="str">
        <f>'Rekapitulace stavby'!AN8</f>
        <v>28. 9. 2018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hidden="1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34"/>
      <c r="J15" s="34"/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hidden="1" s="2" customFormat="1" ht="12" customHeight="1">
      <c r="A16" s="34"/>
      <c r="B16" s="40"/>
      <c r="C16" s="34"/>
      <c r="D16" s="142" t="s">
        <v>24</v>
      </c>
      <c r="E16" s="34"/>
      <c r="F16" s="34"/>
      <c r="G16" s="34"/>
      <c r="H16" s="34"/>
      <c r="I16" s="142" t="s">
        <v>25</v>
      </c>
      <c r="J16" s="137" t="str">
        <f>IF('Rekapitulace stavby'!AN10="","",'Rekapitulace stavby'!AN10)</f>
        <v/>
      </c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hidden="1" s="2" customFormat="1" ht="18" customHeight="1">
      <c r="A17" s="34"/>
      <c r="B17" s="40"/>
      <c r="C17" s="34"/>
      <c r="D17" s="34"/>
      <c r="E17" s="137" t="str">
        <f>IF('Rekapitulace stavby'!E11="","",'Rekapitulace stavby'!E11)</f>
        <v xml:space="preserve"> </v>
      </c>
      <c r="F17" s="34"/>
      <c r="G17" s="34"/>
      <c r="H17" s="34"/>
      <c r="I17" s="142" t="s">
        <v>26</v>
      </c>
      <c r="J17" s="137" t="str">
        <f>IF('Rekapitulace stavby'!AN11="","",'Rekapitulace stavby'!AN11)</f>
        <v/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hidden="1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34"/>
      <c r="J18" s="34"/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hidden="1" s="2" customFormat="1" ht="12" customHeight="1">
      <c r="A19" s="34"/>
      <c r="B19" s="40"/>
      <c r="C19" s="34"/>
      <c r="D19" s="142" t="s">
        <v>27</v>
      </c>
      <c r="E19" s="34"/>
      <c r="F19" s="34"/>
      <c r="G19" s="34"/>
      <c r="H19" s="34"/>
      <c r="I19" s="142" t="s">
        <v>25</v>
      </c>
      <c r="J19" s="29" t="str">
        <f>'Rekapitulace stavby'!AN13</f>
        <v>Vyplň údaj</v>
      </c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hidden="1" s="2" customFormat="1" ht="18" customHeight="1">
      <c r="A20" s="34"/>
      <c r="B20" s="40"/>
      <c r="C20" s="34"/>
      <c r="D20" s="34"/>
      <c r="E20" s="29" t="str">
        <f>'Rekapitulace stavby'!E14</f>
        <v>Vyplň údaj</v>
      </c>
      <c r="F20" s="137"/>
      <c r="G20" s="137"/>
      <c r="H20" s="137"/>
      <c r="I20" s="142" t="s">
        <v>26</v>
      </c>
      <c r="J20" s="29" t="str">
        <f>'Rekapitulace stavby'!AN14</f>
        <v>Vyplň údaj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hidden="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34"/>
      <c r="J21" s="34"/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hidden="1" s="2" customFormat="1" ht="12" customHeight="1">
      <c r="A22" s="34"/>
      <c r="B22" s="40"/>
      <c r="C22" s="34"/>
      <c r="D22" s="142" t="s">
        <v>29</v>
      </c>
      <c r="E22" s="34"/>
      <c r="F22" s="34"/>
      <c r="G22" s="34"/>
      <c r="H22" s="34"/>
      <c r="I22" s="142" t="s">
        <v>25</v>
      </c>
      <c r="J22" s="137" t="str">
        <f>IF('Rekapitulace stavby'!AN16="","",'Rekapitulace stavby'!AN16)</f>
        <v/>
      </c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hidden="1" s="2" customFormat="1" ht="18" customHeight="1">
      <c r="A23" s="34"/>
      <c r="B23" s="40"/>
      <c r="C23" s="34"/>
      <c r="D23" s="34"/>
      <c r="E23" s="137" t="str">
        <f>IF('Rekapitulace stavby'!E17="","",'Rekapitulace stavby'!E17)</f>
        <v xml:space="preserve"> </v>
      </c>
      <c r="F23" s="34"/>
      <c r="G23" s="34"/>
      <c r="H23" s="34"/>
      <c r="I23" s="142" t="s">
        <v>26</v>
      </c>
      <c r="J23" s="137" t="str">
        <f>IF('Rekapitulace stavby'!AN17="","",'Rekapitulace stavby'!AN17)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hidden="1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34"/>
      <c r="J24" s="34"/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hidden="1" s="2" customFormat="1" ht="12" customHeight="1">
      <c r="A25" s="34"/>
      <c r="B25" s="40"/>
      <c r="C25" s="34"/>
      <c r="D25" s="142" t="s">
        <v>31</v>
      </c>
      <c r="E25" s="34"/>
      <c r="F25" s="34"/>
      <c r="G25" s="34"/>
      <c r="H25" s="34"/>
      <c r="I25" s="142" t="s">
        <v>25</v>
      </c>
      <c r="J25" s="137" t="str">
        <f>IF('Rekapitulace stavby'!AN19="","",'Rekapitulace stavby'!AN19)</f>
        <v/>
      </c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hidden="1" s="2" customFormat="1" ht="18" customHeight="1">
      <c r="A26" s="34"/>
      <c r="B26" s="40"/>
      <c r="C26" s="34"/>
      <c r="D26" s="34"/>
      <c r="E26" s="137" t="str">
        <f>IF('Rekapitulace stavby'!E20="","",'Rekapitulace stavby'!E20)</f>
        <v xml:space="preserve"> </v>
      </c>
      <c r="F26" s="34"/>
      <c r="G26" s="34"/>
      <c r="H26" s="34"/>
      <c r="I26" s="142" t="s">
        <v>26</v>
      </c>
      <c r="J26" s="137" t="str">
        <f>IF('Rekapitulace stavby'!AN20="","",'Rekapitulace stavby'!AN20)</f>
        <v/>
      </c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hidden="1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34"/>
      <c r="J27" s="34"/>
      <c r="K27" s="34"/>
      <c r="L27" s="5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hidden="1" s="2" customFormat="1" ht="12" customHeight="1">
      <c r="A28" s="34"/>
      <c r="B28" s="40"/>
      <c r="C28" s="34"/>
      <c r="D28" s="142" t="s">
        <v>32</v>
      </c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hidden="1" s="8" customFormat="1" ht="16.5" customHeight="1">
      <c r="A29" s="146"/>
      <c r="B29" s="147"/>
      <c r="C29" s="146"/>
      <c r="D29" s="146"/>
      <c r="E29" s="148" t="s">
        <v>1</v>
      </c>
      <c r="F29" s="148"/>
      <c r="G29" s="148"/>
      <c r="H29" s="148"/>
      <c r="I29" s="146"/>
      <c r="J29" s="146"/>
      <c r="K29" s="146"/>
      <c r="L29" s="149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</row>
    <row r="30" hidden="1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34"/>
      <c r="J30" s="34"/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hidden="1" s="2" customFormat="1" ht="6.96" customHeight="1">
      <c r="A31" s="34"/>
      <c r="B31" s="40"/>
      <c r="C31" s="34"/>
      <c r="D31" s="150"/>
      <c r="E31" s="150"/>
      <c r="F31" s="150"/>
      <c r="G31" s="150"/>
      <c r="H31" s="150"/>
      <c r="I31" s="150"/>
      <c r="J31" s="150"/>
      <c r="K31" s="150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hidden="1" s="2" customFormat="1" ht="25.44" customHeight="1">
      <c r="A32" s="34"/>
      <c r="B32" s="40"/>
      <c r="C32" s="34"/>
      <c r="D32" s="151" t="s">
        <v>33</v>
      </c>
      <c r="E32" s="34"/>
      <c r="F32" s="34"/>
      <c r="G32" s="34"/>
      <c r="H32" s="34"/>
      <c r="I32" s="34"/>
      <c r="J32" s="152">
        <f>ROUND(J122,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hidden="1" s="2" customFormat="1" ht="6.96" customHeight="1">
      <c r="A33" s="34"/>
      <c r="B33" s="40"/>
      <c r="C33" s="34"/>
      <c r="D33" s="150"/>
      <c r="E33" s="150"/>
      <c r="F33" s="150"/>
      <c r="G33" s="150"/>
      <c r="H33" s="150"/>
      <c r="I33" s="150"/>
      <c r="J33" s="150"/>
      <c r="K33" s="150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hidden="1" s="2" customFormat="1" ht="14.4" customHeight="1">
      <c r="A34" s="34"/>
      <c r="B34" s="40"/>
      <c r="C34" s="34"/>
      <c r="D34" s="34"/>
      <c r="E34" s="34"/>
      <c r="F34" s="153" t="s">
        <v>35</v>
      </c>
      <c r="G34" s="34"/>
      <c r="H34" s="34"/>
      <c r="I34" s="153" t="s">
        <v>34</v>
      </c>
      <c r="J34" s="153" t="s">
        <v>36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154" t="s">
        <v>37</v>
      </c>
      <c r="E35" s="142" t="s">
        <v>38</v>
      </c>
      <c r="F35" s="155">
        <f>ROUND((SUM(BE122:BE135)),  2)</f>
        <v>0</v>
      </c>
      <c r="G35" s="34"/>
      <c r="H35" s="34"/>
      <c r="I35" s="156">
        <v>0.20999999999999999</v>
      </c>
      <c r="J35" s="155">
        <f>ROUND(((SUM(BE122:BE135))*I35),  2)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42" t="s">
        <v>39</v>
      </c>
      <c r="F36" s="155">
        <f>ROUND((SUM(BF122:BF135)),  2)</f>
        <v>0</v>
      </c>
      <c r="G36" s="34"/>
      <c r="H36" s="34"/>
      <c r="I36" s="156">
        <v>0.14999999999999999</v>
      </c>
      <c r="J36" s="155">
        <f>ROUND(((SUM(BF122:BF135))*I36),  2)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42" t="s">
        <v>40</v>
      </c>
      <c r="F37" s="155">
        <f>ROUND((SUM(BG122:BG135)),  2)</f>
        <v>0</v>
      </c>
      <c r="G37" s="34"/>
      <c r="H37" s="34"/>
      <c r="I37" s="156">
        <v>0.20999999999999999</v>
      </c>
      <c r="J37" s="155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42" t="s">
        <v>41</v>
      </c>
      <c r="F38" s="155">
        <f>ROUND((SUM(BH122:BH135)),  2)</f>
        <v>0</v>
      </c>
      <c r="G38" s="34"/>
      <c r="H38" s="34"/>
      <c r="I38" s="156">
        <v>0.14999999999999999</v>
      </c>
      <c r="J38" s="155">
        <f>0</f>
        <v>0</v>
      </c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42" t="s">
        <v>42</v>
      </c>
      <c r="F39" s="155">
        <f>ROUND((SUM(BI122:BI135)),  2)</f>
        <v>0</v>
      </c>
      <c r="G39" s="34"/>
      <c r="H39" s="34"/>
      <c r="I39" s="156">
        <v>0</v>
      </c>
      <c r="J39" s="155">
        <f>0</f>
        <v>0</v>
      </c>
      <c r="K39" s="3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hidden="1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hidden="1" s="2" customFormat="1" ht="25.44" customHeight="1">
      <c r="A41" s="34"/>
      <c r="B41" s="40"/>
      <c r="C41" s="157"/>
      <c r="D41" s="158" t="s">
        <v>43</v>
      </c>
      <c r="E41" s="159"/>
      <c r="F41" s="159"/>
      <c r="G41" s="160" t="s">
        <v>44</v>
      </c>
      <c r="H41" s="161" t="s">
        <v>45</v>
      </c>
      <c r="I41" s="159"/>
      <c r="J41" s="162">
        <f>SUM(J32:J39)</f>
        <v>0</v>
      </c>
      <c r="K41" s="163"/>
      <c r="L41" s="5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hidden="1" s="2" customFormat="1" ht="14.4" customHeight="1">
      <c r="A42" s="34"/>
      <c r="B42" s="40"/>
      <c r="C42" s="34"/>
      <c r="D42" s="34"/>
      <c r="E42" s="34"/>
      <c r="F42" s="34"/>
      <c r="G42" s="34"/>
      <c r="H42" s="34"/>
      <c r="I42" s="34"/>
      <c r="J42" s="34"/>
      <c r="K42" s="34"/>
      <c r="L42" s="5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hidden="1" s="1" customFormat="1" ht="14.4" customHeight="1">
      <c r="B43" s="16"/>
      <c r="L43" s="16"/>
    </row>
    <row r="44" hidden="1" s="1" customFormat="1" ht="14.4" customHeight="1">
      <c r="B44" s="16"/>
      <c r="L44" s="16"/>
    </row>
    <row r="45" hidden="1" s="1" customFormat="1" ht="14.4" customHeight="1">
      <c r="B45" s="16"/>
      <c r="L45" s="16"/>
    </row>
    <row r="46" hidden="1" s="1" customFormat="1" ht="14.4" customHeight="1">
      <c r="B46" s="16"/>
      <c r="L46" s="16"/>
    </row>
    <row r="47" hidden="1" s="1" customFormat="1" ht="14.4" customHeight="1">
      <c r="B47" s="16"/>
      <c r="L47" s="16"/>
    </row>
    <row r="48" hidden="1" s="1" customFormat="1" ht="14.4" customHeight="1">
      <c r="B48" s="16"/>
      <c r="L48" s="16"/>
    </row>
    <row r="49" hidden="1" s="1" customFormat="1" ht="14.4" customHeight="1">
      <c r="B49" s="16"/>
      <c r="L49" s="16"/>
    </row>
    <row r="50" hidden="1" s="2" customFormat="1" ht="14.4" customHeight="1">
      <c r="B50" s="59"/>
      <c r="D50" s="164" t="s">
        <v>46</v>
      </c>
      <c r="E50" s="165"/>
      <c r="F50" s="165"/>
      <c r="G50" s="164" t="s">
        <v>47</v>
      </c>
      <c r="H50" s="165"/>
      <c r="I50" s="165"/>
      <c r="J50" s="165"/>
      <c r="K50" s="165"/>
      <c r="L50" s="59"/>
    </row>
    <row r="51" hidden="1">
      <c r="B51" s="16"/>
      <c r="L51" s="16"/>
    </row>
    <row r="52" hidden="1">
      <c r="B52" s="16"/>
      <c r="L52" s="16"/>
    </row>
    <row r="53" hidden="1">
      <c r="B53" s="16"/>
      <c r="L53" s="16"/>
    </row>
    <row r="54" hidden="1">
      <c r="B54" s="16"/>
      <c r="L54" s="16"/>
    </row>
    <row r="55" hidden="1">
      <c r="B55" s="16"/>
      <c r="L55" s="16"/>
    </row>
    <row r="56" hidden="1">
      <c r="B56" s="16"/>
      <c r="L56" s="16"/>
    </row>
    <row r="57" hidden="1">
      <c r="B57" s="16"/>
      <c r="L57" s="16"/>
    </row>
    <row r="58" hidden="1">
      <c r="B58" s="16"/>
      <c r="L58" s="16"/>
    </row>
    <row r="59" hidden="1">
      <c r="B59" s="16"/>
      <c r="L59" s="16"/>
    </row>
    <row r="60" hidden="1">
      <c r="B60" s="16"/>
      <c r="L60" s="16"/>
    </row>
    <row r="61" hidden="1" s="2" customFormat="1">
      <c r="A61" s="34"/>
      <c r="B61" s="40"/>
      <c r="C61" s="34"/>
      <c r="D61" s="166" t="s">
        <v>48</v>
      </c>
      <c r="E61" s="167"/>
      <c r="F61" s="168" t="s">
        <v>49</v>
      </c>
      <c r="G61" s="166" t="s">
        <v>48</v>
      </c>
      <c r="H61" s="167"/>
      <c r="I61" s="167"/>
      <c r="J61" s="169" t="s">
        <v>49</v>
      </c>
      <c r="K61" s="167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hidden="1">
      <c r="B62" s="16"/>
      <c r="L62" s="16"/>
    </row>
    <row r="63" hidden="1">
      <c r="B63" s="16"/>
      <c r="L63" s="16"/>
    </row>
    <row r="64" hidden="1">
      <c r="B64" s="16"/>
      <c r="L64" s="16"/>
    </row>
    <row r="65" hidden="1" s="2" customFormat="1">
      <c r="A65" s="34"/>
      <c r="B65" s="40"/>
      <c r="C65" s="34"/>
      <c r="D65" s="164" t="s">
        <v>50</v>
      </c>
      <c r="E65" s="170"/>
      <c r="F65" s="170"/>
      <c r="G65" s="164" t="s">
        <v>51</v>
      </c>
      <c r="H65" s="170"/>
      <c r="I65" s="170"/>
      <c r="J65" s="170"/>
      <c r="K65" s="170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hidden="1">
      <c r="B66" s="16"/>
      <c r="L66" s="16"/>
    </row>
    <row r="67" hidden="1">
      <c r="B67" s="16"/>
      <c r="L67" s="16"/>
    </row>
    <row r="68" hidden="1">
      <c r="B68" s="16"/>
      <c r="L68" s="16"/>
    </row>
    <row r="69" hidden="1">
      <c r="B69" s="16"/>
      <c r="L69" s="16"/>
    </row>
    <row r="70" hidden="1">
      <c r="B70" s="16"/>
      <c r="L70" s="16"/>
    </row>
    <row r="71" hidden="1">
      <c r="B71" s="16"/>
      <c r="L71" s="16"/>
    </row>
    <row r="72" hidden="1">
      <c r="B72" s="16"/>
      <c r="L72" s="16"/>
    </row>
    <row r="73" hidden="1">
      <c r="B73" s="16"/>
      <c r="L73" s="16"/>
    </row>
    <row r="74" hidden="1">
      <c r="B74" s="16"/>
      <c r="L74" s="16"/>
    </row>
    <row r="75" hidden="1">
      <c r="B75" s="16"/>
      <c r="L75" s="16"/>
    </row>
    <row r="76" hidden="1" s="2" customFormat="1">
      <c r="A76" s="34"/>
      <c r="B76" s="40"/>
      <c r="C76" s="34"/>
      <c r="D76" s="166" t="s">
        <v>48</v>
      </c>
      <c r="E76" s="167"/>
      <c r="F76" s="168" t="s">
        <v>49</v>
      </c>
      <c r="G76" s="166" t="s">
        <v>48</v>
      </c>
      <c r="H76" s="167"/>
      <c r="I76" s="167"/>
      <c r="J76" s="169" t="s">
        <v>49</v>
      </c>
      <c r="K76" s="167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hidden="1" s="2" customFormat="1" ht="14.4" customHeight="1">
      <c r="A77" s="34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hidden="1"/>
    <row r="79" hidden="1"/>
    <row r="80" hidden="1"/>
    <row r="81" s="2" customFormat="1" ht="6.96" customHeight="1">
      <c r="A81" s="34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94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6"/>
      <c r="D85" s="36"/>
      <c r="E85" s="175" t="str">
        <f>E7</f>
        <v xml:space="preserve">Rekonstrukce odborných učeben v Karviné - školy 3 - ZŠ Cihelní  IT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7"/>
      <c r="C86" s="28" t="s">
        <v>90</v>
      </c>
      <c r="D86" s="18"/>
      <c r="E86" s="18"/>
      <c r="F86" s="18"/>
      <c r="G86" s="18"/>
      <c r="H86" s="18"/>
      <c r="I86" s="18"/>
      <c r="J86" s="18"/>
      <c r="K86" s="18"/>
      <c r="L86" s="16"/>
    </row>
    <row r="87" s="2" customFormat="1" ht="23.25" customHeight="1">
      <c r="A87" s="34"/>
      <c r="B87" s="35"/>
      <c r="C87" s="36"/>
      <c r="D87" s="36"/>
      <c r="E87" s="175" t="s">
        <v>91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92</v>
      </c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6"/>
      <c r="D89" s="36"/>
      <c r="E89" s="72" t="str">
        <f>E11</f>
        <v xml:space="preserve">001 -  učebna informatiky </v>
      </c>
      <c r="F89" s="36"/>
      <c r="G89" s="36"/>
      <c r="H89" s="36"/>
      <c r="I89" s="36"/>
      <c r="J89" s="36"/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6"/>
      <c r="E91" s="36"/>
      <c r="F91" s="23" t="str">
        <f>F14</f>
        <v xml:space="preserve"> </v>
      </c>
      <c r="G91" s="36"/>
      <c r="H91" s="36"/>
      <c r="I91" s="28" t="s">
        <v>22</v>
      </c>
      <c r="J91" s="75" t="str">
        <f>IF(J14="","",J14)</f>
        <v>28. 9. 2018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6"/>
      <c r="E93" s="36"/>
      <c r="F93" s="23" t="str">
        <f>E17</f>
        <v xml:space="preserve"> </v>
      </c>
      <c r="G93" s="36"/>
      <c r="H93" s="36"/>
      <c r="I93" s="28" t="s">
        <v>29</v>
      </c>
      <c r="J93" s="32" t="str">
        <f>E23</f>
        <v xml:space="preserve"> </v>
      </c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27</v>
      </c>
      <c r="D94" s="36"/>
      <c r="E94" s="36"/>
      <c r="F94" s="23" t="str">
        <f>IF(E20="","",E20)</f>
        <v>Vyplň údaj</v>
      </c>
      <c r="G94" s="36"/>
      <c r="H94" s="36"/>
      <c r="I94" s="28" t="s">
        <v>31</v>
      </c>
      <c r="J94" s="32" t="str">
        <f>E26</f>
        <v xml:space="preserve"> </v>
      </c>
      <c r="K94" s="36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76" t="s">
        <v>95</v>
      </c>
      <c r="D96" s="177"/>
      <c r="E96" s="177"/>
      <c r="F96" s="177"/>
      <c r="G96" s="177"/>
      <c r="H96" s="177"/>
      <c r="I96" s="177"/>
      <c r="J96" s="178" t="s">
        <v>96</v>
      </c>
      <c r="K96" s="177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79" t="s">
        <v>97</v>
      </c>
      <c r="D98" s="36"/>
      <c r="E98" s="36"/>
      <c r="F98" s="36"/>
      <c r="G98" s="36"/>
      <c r="H98" s="36"/>
      <c r="I98" s="36"/>
      <c r="J98" s="106">
        <f>J122</f>
        <v>0</v>
      </c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3" t="s">
        <v>98</v>
      </c>
    </row>
    <row r="99" s="9" customFormat="1" ht="24.96" customHeight="1">
      <c r="A99" s="9"/>
      <c r="B99" s="180"/>
      <c r="C99" s="181"/>
      <c r="D99" s="182" t="s">
        <v>99</v>
      </c>
      <c r="E99" s="183"/>
      <c r="F99" s="183"/>
      <c r="G99" s="183"/>
      <c r="H99" s="183"/>
      <c r="I99" s="183"/>
      <c r="J99" s="184">
        <f>J123</f>
        <v>0</v>
      </c>
      <c r="K99" s="181"/>
      <c r="L99" s="18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0"/>
      <c r="C100" s="181"/>
      <c r="D100" s="182" t="s">
        <v>100</v>
      </c>
      <c r="E100" s="183"/>
      <c r="F100" s="183"/>
      <c r="G100" s="183"/>
      <c r="H100" s="183"/>
      <c r="I100" s="183"/>
      <c r="J100" s="184">
        <f>J124</f>
        <v>0</v>
      </c>
      <c r="K100" s="181"/>
      <c r="L100" s="185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4"/>
      <c r="B101" s="35"/>
      <c r="C101" s="36"/>
      <c r="D101" s="36"/>
      <c r="E101" s="36"/>
      <c r="F101" s="36"/>
      <c r="G101" s="36"/>
      <c r="H101" s="36"/>
      <c r="I101" s="36"/>
      <c r="J101" s="36"/>
      <c r="K101" s="36"/>
      <c r="L101" s="59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="2" customFormat="1" ht="6.96" customHeight="1">
      <c r="A102" s="34"/>
      <c r="B102" s="62"/>
      <c r="C102" s="63"/>
      <c r="D102" s="63"/>
      <c r="E102" s="63"/>
      <c r="F102" s="63"/>
      <c r="G102" s="63"/>
      <c r="H102" s="63"/>
      <c r="I102" s="63"/>
      <c r="J102" s="63"/>
      <c r="K102" s="63"/>
      <c r="L102" s="59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6" s="2" customFormat="1" ht="6.96" customHeight="1">
      <c r="A106" s="34"/>
      <c r="B106" s="64"/>
      <c r="C106" s="65"/>
      <c r="D106" s="65"/>
      <c r="E106" s="65"/>
      <c r="F106" s="65"/>
      <c r="G106" s="65"/>
      <c r="H106" s="65"/>
      <c r="I106" s="65"/>
      <c r="J106" s="65"/>
      <c r="K106" s="65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24.96" customHeight="1">
      <c r="A107" s="34"/>
      <c r="B107" s="35"/>
      <c r="C107" s="19" t="s">
        <v>101</v>
      </c>
      <c r="D107" s="36"/>
      <c r="E107" s="36"/>
      <c r="F107" s="36"/>
      <c r="G107" s="36"/>
      <c r="H107" s="36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6.96" customHeight="1">
      <c r="A108" s="34"/>
      <c r="B108" s="35"/>
      <c r="C108" s="36"/>
      <c r="D108" s="36"/>
      <c r="E108" s="36"/>
      <c r="F108" s="36"/>
      <c r="G108" s="36"/>
      <c r="H108" s="36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2" customHeight="1">
      <c r="A109" s="34"/>
      <c r="B109" s="35"/>
      <c r="C109" s="28" t="s">
        <v>16</v>
      </c>
      <c r="D109" s="36"/>
      <c r="E109" s="36"/>
      <c r="F109" s="36"/>
      <c r="G109" s="36"/>
      <c r="H109" s="36"/>
      <c r="I109" s="36"/>
      <c r="J109" s="36"/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26.25" customHeight="1">
      <c r="A110" s="34"/>
      <c r="B110" s="35"/>
      <c r="C110" s="36"/>
      <c r="D110" s="36"/>
      <c r="E110" s="175" t="str">
        <f>E7</f>
        <v xml:space="preserve">Rekonstrukce odborných učeben v Karviné - školy 3 - ZŠ Cihelní  IT</v>
      </c>
      <c r="F110" s="28"/>
      <c r="G110" s="28"/>
      <c r="H110" s="28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1" customFormat="1" ht="12" customHeight="1">
      <c r="B111" s="17"/>
      <c r="C111" s="28" t="s">
        <v>90</v>
      </c>
      <c r="D111" s="18"/>
      <c r="E111" s="18"/>
      <c r="F111" s="18"/>
      <c r="G111" s="18"/>
      <c r="H111" s="18"/>
      <c r="I111" s="18"/>
      <c r="J111" s="18"/>
      <c r="K111" s="18"/>
      <c r="L111" s="16"/>
    </row>
    <row r="112" s="2" customFormat="1" ht="23.25" customHeight="1">
      <c r="A112" s="34"/>
      <c r="B112" s="35"/>
      <c r="C112" s="36"/>
      <c r="D112" s="36"/>
      <c r="E112" s="175" t="s">
        <v>91</v>
      </c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2" customHeight="1">
      <c r="A113" s="34"/>
      <c r="B113" s="35"/>
      <c r="C113" s="28" t="s">
        <v>92</v>
      </c>
      <c r="D113" s="36"/>
      <c r="E113" s="36"/>
      <c r="F113" s="36"/>
      <c r="G113" s="36"/>
      <c r="H113" s="36"/>
      <c r="I113" s="36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6.5" customHeight="1">
      <c r="A114" s="34"/>
      <c r="B114" s="35"/>
      <c r="C114" s="36"/>
      <c r="D114" s="36"/>
      <c r="E114" s="72" t="str">
        <f>E11</f>
        <v xml:space="preserve">001 -  učebna informatiky </v>
      </c>
      <c r="F114" s="36"/>
      <c r="G114" s="36"/>
      <c r="H114" s="36"/>
      <c r="I114" s="36"/>
      <c r="J114" s="36"/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2" customHeight="1">
      <c r="A116" s="34"/>
      <c r="B116" s="35"/>
      <c r="C116" s="28" t="s">
        <v>20</v>
      </c>
      <c r="D116" s="36"/>
      <c r="E116" s="36"/>
      <c r="F116" s="23" t="str">
        <f>F14</f>
        <v xml:space="preserve"> </v>
      </c>
      <c r="G116" s="36"/>
      <c r="H116" s="36"/>
      <c r="I116" s="28" t="s">
        <v>22</v>
      </c>
      <c r="J116" s="75" t="str">
        <f>IF(J14="","",J14)</f>
        <v>28. 9. 2018</v>
      </c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6.96" customHeight="1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5.15" customHeight="1">
      <c r="A118" s="34"/>
      <c r="B118" s="35"/>
      <c r="C118" s="28" t="s">
        <v>24</v>
      </c>
      <c r="D118" s="36"/>
      <c r="E118" s="36"/>
      <c r="F118" s="23" t="str">
        <f>E17</f>
        <v xml:space="preserve"> </v>
      </c>
      <c r="G118" s="36"/>
      <c r="H118" s="36"/>
      <c r="I118" s="28" t="s">
        <v>29</v>
      </c>
      <c r="J118" s="32" t="str">
        <f>E23</f>
        <v xml:space="preserve"> </v>
      </c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5.15" customHeight="1">
      <c r="A119" s="34"/>
      <c r="B119" s="35"/>
      <c r="C119" s="28" t="s">
        <v>27</v>
      </c>
      <c r="D119" s="36"/>
      <c r="E119" s="36"/>
      <c r="F119" s="23" t="str">
        <f>IF(E20="","",E20)</f>
        <v>Vyplň údaj</v>
      </c>
      <c r="G119" s="36"/>
      <c r="H119" s="36"/>
      <c r="I119" s="28" t="s">
        <v>31</v>
      </c>
      <c r="J119" s="32" t="str">
        <f>E26</f>
        <v xml:space="preserve"> </v>
      </c>
      <c r="K119" s="36"/>
      <c r="L119" s="59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0.32" customHeight="1">
      <c r="A120" s="34"/>
      <c r="B120" s="35"/>
      <c r="C120" s="36"/>
      <c r="D120" s="36"/>
      <c r="E120" s="36"/>
      <c r="F120" s="36"/>
      <c r="G120" s="36"/>
      <c r="H120" s="36"/>
      <c r="I120" s="36"/>
      <c r="J120" s="36"/>
      <c r="K120" s="36"/>
      <c r="L120" s="59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10" customFormat="1" ht="29.28" customHeight="1">
      <c r="A121" s="186"/>
      <c r="B121" s="187"/>
      <c r="C121" s="188" t="s">
        <v>102</v>
      </c>
      <c r="D121" s="189" t="s">
        <v>58</v>
      </c>
      <c r="E121" s="189" t="s">
        <v>54</v>
      </c>
      <c r="F121" s="189" t="s">
        <v>55</v>
      </c>
      <c r="G121" s="189" t="s">
        <v>103</v>
      </c>
      <c r="H121" s="189" t="s">
        <v>104</v>
      </c>
      <c r="I121" s="189" t="s">
        <v>105</v>
      </c>
      <c r="J121" s="189" t="s">
        <v>96</v>
      </c>
      <c r="K121" s="190" t="s">
        <v>106</v>
      </c>
      <c r="L121" s="191"/>
      <c r="M121" s="96" t="s">
        <v>1</v>
      </c>
      <c r="N121" s="97" t="s">
        <v>37</v>
      </c>
      <c r="O121" s="97" t="s">
        <v>107</v>
      </c>
      <c r="P121" s="97" t="s">
        <v>108</v>
      </c>
      <c r="Q121" s="97" t="s">
        <v>109</v>
      </c>
      <c r="R121" s="97" t="s">
        <v>110</v>
      </c>
      <c r="S121" s="97" t="s">
        <v>111</v>
      </c>
      <c r="T121" s="98" t="s">
        <v>112</v>
      </c>
      <c r="U121" s="186"/>
      <c r="V121" s="186"/>
      <c r="W121" s="186"/>
      <c r="X121" s="186"/>
      <c r="Y121" s="186"/>
      <c r="Z121" s="186"/>
      <c r="AA121" s="186"/>
      <c r="AB121" s="186"/>
      <c r="AC121" s="186"/>
      <c r="AD121" s="186"/>
      <c r="AE121" s="186"/>
    </row>
    <row r="122" s="2" customFormat="1" ht="22.8" customHeight="1">
      <c r="A122" s="34"/>
      <c r="B122" s="35"/>
      <c r="C122" s="103" t="s">
        <v>113</v>
      </c>
      <c r="D122" s="36"/>
      <c r="E122" s="36"/>
      <c r="F122" s="36"/>
      <c r="G122" s="36"/>
      <c r="H122" s="36"/>
      <c r="I122" s="36"/>
      <c r="J122" s="192">
        <f>BK122</f>
        <v>0</v>
      </c>
      <c r="K122" s="36"/>
      <c r="L122" s="40"/>
      <c r="M122" s="99"/>
      <c r="N122" s="193"/>
      <c r="O122" s="100"/>
      <c r="P122" s="194">
        <f>P123+P124</f>
        <v>0</v>
      </c>
      <c r="Q122" s="100"/>
      <c r="R122" s="194">
        <f>R123+R124</f>
        <v>0</v>
      </c>
      <c r="S122" s="100"/>
      <c r="T122" s="195">
        <f>T123+T124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3" t="s">
        <v>72</v>
      </c>
      <c r="AU122" s="13" t="s">
        <v>98</v>
      </c>
      <c r="BK122" s="196">
        <f>BK123+BK124</f>
        <v>0</v>
      </c>
    </row>
    <row r="123" s="11" customFormat="1" ht="25.92" customHeight="1">
      <c r="A123" s="11"/>
      <c r="B123" s="197"/>
      <c r="C123" s="198"/>
      <c r="D123" s="199" t="s">
        <v>72</v>
      </c>
      <c r="E123" s="200" t="s">
        <v>114</v>
      </c>
      <c r="F123" s="200" t="s">
        <v>114</v>
      </c>
      <c r="G123" s="198"/>
      <c r="H123" s="198"/>
      <c r="I123" s="201"/>
      <c r="J123" s="202">
        <f>BK123</f>
        <v>0</v>
      </c>
      <c r="K123" s="198"/>
      <c r="L123" s="203"/>
      <c r="M123" s="204"/>
      <c r="N123" s="205"/>
      <c r="O123" s="205"/>
      <c r="P123" s="206">
        <v>0</v>
      </c>
      <c r="Q123" s="205"/>
      <c r="R123" s="206">
        <v>0</v>
      </c>
      <c r="S123" s="205"/>
      <c r="T123" s="207">
        <v>0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R123" s="208" t="s">
        <v>80</v>
      </c>
      <c r="AT123" s="209" t="s">
        <v>72</v>
      </c>
      <c r="AU123" s="209" t="s">
        <v>73</v>
      </c>
      <c r="AY123" s="208" t="s">
        <v>115</v>
      </c>
      <c r="BK123" s="210">
        <v>0</v>
      </c>
    </row>
    <row r="124" s="11" customFormat="1" ht="25.92" customHeight="1">
      <c r="A124" s="11"/>
      <c r="B124" s="197"/>
      <c r="C124" s="198"/>
      <c r="D124" s="199" t="s">
        <v>72</v>
      </c>
      <c r="E124" s="200" t="s">
        <v>116</v>
      </c>
      <c r="F124" s="200" t="s">
        <v>117</v>
      </c>
      <c r="G124" s="198"/>
      <c r="H124" s="198"/>
      <c r="I124" s="201"/>
      <c r="J124" s="202">
        <f>BK124</f>
        <v>0</v>
      </c>
      <c r="K124" s="198"/>
      <c r="L124" s="203"/>
      <c r="M124" s="204"/>
      <c r="N124" s="205"/>
      <c r="O124" s="205"/>
      <c r="P124" s="206">
        <f>SUM(P125:P135)</f>
        <v>0</v>
      </c>
      <c r="Q124" s="205"/>
      <c r="R124" s="206">
        <f>SUM(R125:R135)</f>
        <v>0</v>
      </c>
      <c r="S124" s="205"/>
      <c r="T124" s="207">
        <f>SUM(T125:T135)</f>
        <v>0</v>
      </c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R124" s="208" t="s">
        <v>80</v>
      </c>
      <c r="AT124" s="209" t="s">
        <v>72</v>
      </c>
      <c r="AU124" s="209" t="s">
        <v>73</v>
      </c>
      <c r="AY124" s="208" t="s">
        <v>115</v>
      </c>
      <c r="BK124" s="210">
        <f>SUM(BK125:BK135)</f>
        <v>0</v>
      </c>
    </row>
    <row r="125" s="2" customFormat="1" ht="16.5" customHeight="1">
      <c r="A125" s="34"/>
      <c r="B125" s="35"/>
      <c r="C125" s="211" t="s">
        <v>80</v>
      </c>
      <c r="D125" s="211" t="s">
        <v>118</v>
      </c>
      <c r="E125" s="212" t="s">
        <v>119</v>
      </c>
      <c r="F125" s="213" t="s">
        <v>120</v>
      </c>
      <c r="G125" s="214" t="s">
        <v>121</v>
      </c>
      <c r="H125" s="215">
        <v>1</v>
      </c>
      <c r="I125" s="216"/>
      <c r="J125" s="217">
        <f>ROUND(I125*H125,2)</f>
        <v>0</v>
      </c>
      <c r="K125" s="213" t="s">
        <v>1</v>
      </c>
      <c r="L125" s="40"/>
      <c r="M125" s="218" t="s">
        <v>1</v>
      </c>
      <c r="N125" s="219" t="s">
        <v>38</v>
      </c>
      <c r="O125" s="87"/>
      <c r="P125" s="220">
        <f>O125*H125</f>
        <v>0</v>
      </c>
      <c r="Q125" s="220">
        <v>0</v>
      </c>
      <c r="R125" s="220">
        <f>Q125*H125</f>
        <v>0</v>
      </c>
      <c r="S125" s="220">
        <v>0</v>
      </c>
      <c r="T125" s="221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22" t="s">
        <v>122</v>
      </c>
      <c r="AT125" s="222" t="s">
        <v>118</v>
      </c>
      <c r="AU125" s="222" t="s">
        <v>80</v>
      </c>
      <c r="AY125" s="13" t="s">
        <v>115</v>
      </c>
      <c r="BE125" s="223">
        <f>IF(N125="základní",J125,0)</f>
        <v>0</v>
      </c>
      <c r="BF125" s="223">
        <f>IF(N125="snížená",J125,0)</f>
        <v>0</v>
      </c>
      <c r="BG125" s="223">
        <f>IF(N125="zákl. přenesená",J125,0)</f>
        <v>0</v>
      </c>
      <c r="BH125" s="223">
        <f>IF(N125="sníž. přenesená",J125,0)</f>
        <v>0</v>
      </c>
      <c r="BI125" s="223">
        <f>IF(N125="nulová",J125,0)</f>
        <v>0</v>
      </c>
      <c r="BJ125" s="13" t="s">
        <v>80</v>
      </c>
      <c r="BK125" s="223">
        <f>ROUND(I125*H125,2)</f>
        <v>0</v>
      </c>
      <c r="BL125" s="13" t="s">
        <v>122</v>
      </c>
      <c r="BM125" s="222" t="s">
        <v>123</v>
      </c>
    </row>
    <row r="126" s="2" customFormat="1" ht="16.5" customHeight="1">
      <c r="A126" s="34"/>
      <c r="B126" s="35"/>
      <c r="C126" s="211" t="s">
        <v>83</v>
      </c>
      <c r="D126" s="211" t="s">
        <v>118</v>
      </c>
      <c r="E126" s="212" t="s">
        <v>124</v>
      </c>
      <c r="F126" s="213" t="s">
        <v>125</v>
      </c>
      <c r="G126" s="214" t="s">
        <v>121</v>
      </c>
      <c r="H126" s="215">
        <v>1</v>
      </c>
      <c r="I126" s="216"/>
      <c r="J126" s="217">
        <f>ROUND(I126*H126,2)</f>
        <v>0</v>
      </c>
      <c r="K126" s="213" t="s">
        <v>1</v>
      </c>
      <c r="L126" s="40"/>
      <c r="M126" s="218" t="s">
        <v>1</v>
      </c>
      <c r="N126" s="219" t="s">
        <v>38</v>
      </c>
      <c r="O126" s="87"/>
      <c r="P126" s="220">
        <f>O126*H126</f>
        <v>0</v>
      </c>
      <c r="Q126" s="220">
        <v>0</v>
      </c>
      <c r="R126" s="220">
        <f>Q126*H126</f>
        <v>0</v>
      </c>
      <c r="S126" s="220">
        <v>0</v>
      </c>
      <c r="T126" s="221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22" t="s">
        <v>122</v>
      </c>
      <c r="AT126" s="222" t="s">
        <v>118</v>
      </c>
      <c r="AU126" s="222" t="s">
        <v>80</v>
      </c>
      <c r="AY126" s="13" t="s">
        <v>115</v>
      </c>
      <c r="BE126" s="223">
        <f>IF(N126="základní",J126,0)</f>
        <v>0</v>
      </c>
      <c r="BF126" s="223">
        <f>IF(N126="snížená",J126,0)</f>
        <v>0</v>
      </c>
      <c r="BG126" s="223">
        <f>IF(N126="zákl. přenesená",J126,0)</f>
        <v>0</v>
      </c>
      <c r="BH126" s="223">
        <f>IF(N126="sníž. přenesená",J126,0)</f>
        <v>0</v>
      </c>
      <c r="BI126" s="223">
        <f>IF(N126="nulová",J126,0)</f>
        <v>0</v>
      </c>
      <c r="BJ126" s="13" t="s">
        <v>80</v>
      </c>
      <c r="BK126" s="223">
        <f>ROUND(I126*H126,2)</f>
        <v>0</v>
      </c>
      <c r="BL126" s="13" t="s">
        <v>122</v>
      </c>
      <c r="BM126" s="222" t="s">
        <v>126</v>
      </c>
    </row>
    <row r="127" s="2" customFormat="1" ht="16.5" customHeight="1">
      <c r="A127" s="34"/>
      <c r="B127" s="35"/>
      <c r="C127" s="211" t="s">
        <v>127</v>
      </c>
      <c r="D127" s="211" t="s">
        <v>118</v>
      </c>
      <c r="E127" s="212" t="s">
        <v>128</v>
      </c>
      <c r="F127" s="213" t="s">
        <v>129</v>
      </c>
      <c r="G127" s="214" t="s">
        <v>121</v>
      </c>
      <c r="H127" s="215">
        <v>27</v>
      </c>
      <c r="I127" s="216"/>
      <c r="J127" s="217">
        <f>ROUND(I127*H127,2)</f>
        <v>0</v>
      </c>
      <c r="K127" s="213" t="s">
        <v>1</v>
      </c>
      <c r="L127" s="40"/>
      <c r="M127" s="218" t="s">
        <v>1</v>
      </c>
      <c r="N127" s="219" t="s">
        <v>38</v>
      </c>
      <c r="O127" s="87"/>
      <c r="P127" s="220">
        <f>O127*H127</f>
        <v>0</v>
      </c>
      <c r="Q127" s="220">
        <v>0</v>
      </c>
      <c r="R127" s="220">
        <f>Q127*H127</f>
        <v>0</v>
      </c>
      <c r="S127" s="220">
        <v>0</v>
      </c>
      <c r="T127" s="221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22" t="s">
        <v>122</v>
      </c>
      <c r="AT127" s="222" t="s">
        <v>118</v>
      </c>
      <c r="AU127" s="222" t="s">
        <v>80</v>
      </c>
      <c r="AY127" s="13" t="s">
        <v>115</v>
      </c>
      <c r="BE127" s="223">
        <f>IF(N127="základní",J127,0)</f>
        <v>0</v>
      </c>
      <c r="BF127" s="223">
        <f>IF(N127="snížená",J127,0)</f>
        <v>0</v>
      </c>
      <c r="BG127" s="223">
        <f>IF(N127="zákl. přenesená",J127,0)</f>
        <v>0</v>
      </c>
      <c r="BH127" s="223">
        <f>IF(N127="sníž. přenesená",J127,0)</f>
        <v>0</v>
      </c>
      <c r="BI127" s="223">
        <f>IF(N127="nulová",J127,0)</f>
        <v>0</v>
      </c>
      <c r="BJ127" s="13" t="s">
        <v>80</v>
      </c>
      <c r="BK127" s="223">
        <f>ROUND(I127*H127,2)</f>
        <v>0</v>
      </c>
      <c r="BL127" s="13" t="s">
        <v>122</v>
      </c>
      <c r="BM127" s="222" t="s">
        <v>130</v>
      </c>
    </row>
    <row r="128" s="2" customFormat="1" ht="16.5" customHeight="1">
      <c r="A128" s="34"/>
      <c r="B128" s="35"/>
      <c r="C128" s="211" t="s">
        <v>122</v>
      </c>
      <c r="D128" s="211" t="s">
        <v>118</v>
      </c>
      <c r="E128" s="212" t="s">
        <v>131</v>
      </c>
      <c r="F128" s="213" t="s">
        <v>132</v>
      </c>
      <c r="G128" s="214" t="s">
        <v>121</v>
      </c>
      <c r="H128" s="215">
        <v>1</v>
      </c>
      <c r="I128" s="216"/>
      <c r="J128" s="217">
        <f>ROUND(I128*H128,2)</f>
        <v>0</v>
      </c>
      <c r="K128" s="213" t="s">
        <v>1</v>
      </c>
      <c r="L128" s="40"/>
      <c r="M128" s="218" t="s">
        <v>1</v>
      </c>
      <c r="N128" s="219" t="s">
        <v>38</v>
      </c>
      <c r="O128" s="87"/>
      <c r="P128" s="220">
        <f>O128*H128</f>
        <v>0</v>
      </c>
      <c r="Q128" s="220">
        <v>0</v>
      </c>
      <c r="R128" s="220">
        <f>Q128*H128</f>
        <v>0</v>
      </c>
      <c r="S128" s="220">
        <v>0</v>
      </c>
      <c r="T128" s="221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22" t="s">
        <v>122</v>
      </c>
      <c r="AT128" s="222" t="s">
        <v>118</v>
      </c>
      <c r="AU128" s="222" t="s">
        <v>80</v>
      </c>
      <c r="AY128" s="13" t="s">
        <v>115</v>
      </c>
      <c r="BE128" s="223">
        <f>IF(N128="základní",J128,0)</f>
        <v>0</v>
      </c>
      <c r="BF128" s="223">
        <f>IF(N128="snížená",J128,0)</f>
        <v>0</v>
      </c>
      <c r="BG128" s="223">
        <f>IF(N128="zákl. přenesená",J128,0)</f>
        <v>0</v>
      </c>
      <c r="BH128" s="223">
        <f>IF(N128="sníž. přenesená",J128,0)</f>
        <v>0</v>
      </c>
      <c r="BI128" s="223">
        <f>IF(N128="nulová",J128,0)</f>
        <v>0</v>
      </c>
      <c r="BJ128" s="13" t="s">
        <v>80</v>
      </c>
      <c r="BK128" s="223">
        <f>ROUND(I128*H128,2)</f>
        <v>0</v>
      </c>
      <c r="BL128" s="13" t="s">
        <v>122</v>
      </c>
      <c r="BM128" s="222" t="s">
        <v>133</v>
      </c>
    </row>
    <row r="129" s="2" customFormat="1" ht="16.5" customHeight="1">
      <c r="A129" s="34"/>
      <c r="B129" s="35"/>
      <c r="C129" s="211" t="s">
        <v>134</v>
      </c>
      <c r="D129" s="211" t="s">
        <v>118</v>
      </c>
      <c r="E129" s="212" t="s">
        <v>135</v>
      </c>
      <c r="F129" s="213" t="s">
        <v>136</v>
      </c>
      <c r="G129" s="214" t="s">
        <v>121</v>
      </c>
      <c r="H129" s="215">
        <v>1</v>
      </c>
      <c r="I129" s="216"/>
      <c r="J129" s="217">
        <f>ROUND(I129*H129,2)</f>
        <v>0</v>
      </c>
      <c r="K129" s="213" t="s">
        <v>1</v>
      </c>
      <c r="L129" s="40"/>
      <c r="M129" s="218" t="s">
        <v>1</v>
      </c>
      <c r="N129" s="219" t="s">
        <v>38</v>
      </c>
      <c r="O129" s="87"/>
      <c r="P129" s="220">
        <f>O129*H129</f>
        <v>0</v>
      </c>
      <c r="Q129" s="220">
        <v>0</v>
      </c>
      <c r="R129" s="220">
        <f>Q129*H129</f>
        <v>0</v>
      </c>
      <c r="S129" s="220">
        <v>0</v>
      </c>
      <c r="T129" s="221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22" t="s">
        <v>122</v>
      </c>
      <c r="AT129" s="222" t="s">
        <v>118</v>
      </c>
      <c r="AU129" s="222" t="s">
        <v>80</v>
      </c>
      <c r="AY129" s="13" t="s">
        <v>115</v>
      </c>
      <c r="BE129" s="223">
        <f>IF(N129="základní",J129,0)</f>
        <v>0</v>
      </c>
      <c r="BF129" s="223">
        <f>IF(N129="snížená",J129,0)</f>
        <v>0</v>
      </c>
      <c r="BG129" s="223">
        <f>IF(N129="zákl. přenesená",J129,0)</f>
        <v>0</v>
      </c>
      <c r="BH129" s="223">
        <f>IF(N129="sníž. přenesená",J129,0)</f>
        <v>0</v>
      </c>
      <c r="BI129" s="223">
        <f>IF(N129="nulová",J129,0)</f>
        <v>0</v>
      </c>
      <c r="BJ129" s="13" t="s">
        <v>80</v>
      </c>
      <c r="BK129" s="223">
        <f>ROUND(I129*H129,2)</f>
        <v>0</v>
      </c>
      <c r="BL129" s="13" t="s">
        <v>122</v>
      </c>
      <c r="BM129" s="222" t="s">
        <v>137</v>
      </c>
    </row>
    <row r="130" s="2" customFormat="1" ht="16.5" customHeight="1">
      <c r="A130" s="34"/>
      <c r="B130" s="35"/>
      <c r="C130" s="211" t="s">
        <v>138</v>
      </c>
      <c r="D130" s="211" t="s">
        <v>118</v>
      </c>
      <c r="E130" s="212" t="s">
        <v>8</v>
      </c>
      <c r="F130" s="213" t="s">
        <v>139</v>
      </c>
      <c r="G130" s="214" t="s">
        <v>121</v>
      </c>
      <c r="H130" s="215">
        <v>1</v>
      </c>
      <c r="I130" s="216"/>
      <c r="J130" s="217">
        <f>ROUND(I130*H130,2)</f>
        <v>0</v>
      </c>
      <c r="K130" s="213" t="s">
        <v>1</v>
      </c>
      <c r="L130" s="40"/>
      <c r="M130" s="218" t="s">
        <v>1</v>
      </c>
      <c r="N130" s="219" t="s">
        <v>38</v>
      </c>
      <c r="O130" s="87"/>
      <c r="P130" s="220">
        <f>O130*H130</f>
        <v>0</v>
      </c>
      <c r="Q130" s="220">
        <v>0</v>
      </c>
      <c r="R130" s="220">
        <f>Q130*H130</f>
        <v>0</v>
      </c>
      <c r="S130" s="220">
        <v>0</v>
      </c>
      <c r="T130" s="221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22" t="s">
        <v>122</v>
      </c>
      <c r="AT130" s="222" t="s">
        <v>118</v>
      </c>
      <c r="AU130" s="222" t="s">
        <v>80</v>
      </c>
      <c r="AY130" s="13" t="s">
        <v>115</v>
      </c>
      <c r="BE130" s="223">
        <f>IF(N130="základní",J130,0)</f>
        <v>0</v>
      </c>
      <c r="BF130" s="223">
        <f>IF(N130="snížená",J130,0)</f>
        <v>0</v>
      </c>
      <c r="BG130" s="223">
        <f>IF(N130="zákl. přenesená",J130,0)</f>
        <v>0</v>
      </c>
      <c r="BH130" s="223">
        <f>IF(N130="sníž. přenesená",J130,0)</f>
        <v>0</v>
      </c>
      <c r="BI130" s="223">
        <f>IF(N130="nulová",J130,0)</f>
        <v>0</v>
      </c>
      <c r="BJ130" s="13" t="s">
        <v>80</v>
      </c>
      <c r="BK130" s="223">
        <f>ROUND(I130*H130,2)</f>
        <v>0</v>
      </c>
      <c r="BL130" s="13" t="s">
        <v>122</v>
      </c>
      <c r="BM130" s="222" t="s">
        <v>140</v>
      </c>
    </row>
    <row r="131" s="2" customFormat="1" ht="16.5" customHeight="1">
      <c r="A131" s="34"/>
      <c r="B131" s="35"/>
      <c r="C131" s="211" t="s">
        <v>141</v>
      </c>
      <c r="D131" s="211" t="s">
        <v>118</v>
      </c>
      <c r="E131" s="212" t="s">
        <v>142</v>
      </c>
      <c r="F131" s="213" t="s">
        <v>143</v>
      </c>
      <c r="G131" s="214" t="s">
        <v>121</v>
      </c>
      <c r="H131" s="215">
        <v>1</v>
      </c>
      <c r="I131" s="216"/>
      <c r="J131" s="217">
        <f>ROUND(I131*H131,2)</f>
        <v>0</v>
      </c>
      <c r="K131" s="213" t="s">
        <v>1</v>
      </c>
      <c r="L131" s="40"/>
      <c r="M131" s="218" t="s">
        <v>1</v>
      </c>
      <c r="N131" s="219" t="s">
        <v>38</v>
      </c>
      <c r="O131" s="87"/>
      <c r="P131" s="220">
        <f>O131*H131</f>
        <v>0</v>
      </c>
      <c r="Q131" s="220">
        <v>0</v>
      </c>
      <c r="R131" s="220">
        <f>Q131*H131</f>
        <v>0</v>
      </c>
      <c r="S131" s="220">
        <v>0</v>
      </c>
      <c r="T131" s="221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22" t="s">
        <v>122</v>
      </c>
      <c r="AT131" s="222" t="s">
        <v>118</v>
      </c>
      <c r="AU131" s="222" t="s">
        <v>80</v>
      </c>
      <c r="AY131" s="13" t="s">
        <v>115</v>
      </c>
      <c r="BE131" s="223">
        <f>IF(N131="základní",J131,0)</f>
        <v>0</v>
      </c>
      <c r="BF131" s="223">
        <f>IF(N131="snížená",J131,0)</f>
        <v>0</v>
      </c>
      <c r="BG131" s="223">
        <f>IF(N131="zákl. přenesená",J131,0)</f>
        <v>0</v>
      </c>
      <c r="BH131" s="223">
        <f>IF(N131="sníž. přenesená",J131,0)</f>
        <v>0</v>
      </c>
      <c r="BI131" s="223">
        <f>IF(N131="nulová",J131,0)</f>
        <v>0</v>
      </c>
      <c r="BJ131" s="13" t="s">
        <v>80</v>
      </c>
      <c r="BK131" s="223">
        <f>ROUND(I131*H131,2)</f>
        <v>0</v>
      </c>
      <c r="BL131" s="13" t="s">
        <v>122</v>
      </c>
      <c r="BM131" s="222" t="s">
        <v>144</v>
      </c>
    </row>
    <row r="132" s="2" customFormat="1" ht="16.5" customHeight="1">
      <c r="A132" s="34"/>
      <c r="B132" s="35"/>
      <c r="C132" s="211" t="s">
        <v>145</v>
      </c>
      <c r="D132" s="211" t="s">
        <v>118</v>
      </c>
      <c r="E132" s="212" t="s">
        <v>146</v>
      </c>
      <c r="F132" s="213" t="s">
        <v>147</v>
      </c>
      <c r="G132" s="214" t="s">
        <v>121</v>
      </c>
      <c r="H132" s="215">
        <v>31</v>
      </c>
      <c r="I132" s="216"/>
      <c r="J132" s="217">
        <f>ROUND(I132*H132,2)</f>
        <v>0</v>
      </c>
      <c r="K132" s="213" t="s">
        <v>1</v>
      </c>
      <c r="L132" s="40"/>
      <c r="M132" s="218" t="s">
        <v>1</v>
      </c>
      <c r="N132" s="219" t="s">
        <v>38</v>
      </c>
      <c r="O132" s="87"/>
      <c r="P132" s="220">
        <f>O132*H132</f>
        <v>0</v>
      </c>
      <c r="Q132" s="220">
        <v>0</v>
      </c>
      <c r="R132" s="220">
        <f>Q132*H132</f>
        <v>0</v>
      </c>
      <c r="S132" s="220">
        <v>0</v>
      </c>
      <c r="T132" s="221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22" t="s">
        <v>122</v>
      </c>
      <c r="AT132" s="222" t="s">
        <v>118</v>
      </c>
      <c r="AU132" s="222" t="s">
        <v>80</v>
      </c>
      <c r="AY132" s="13" t="s">
        <v>115</v>
      </c>
      <c r="BE132" s="223">
        <f>IF(N132="základní",J132,0)</f>
        <v>0</v>
      </c>
      <c r="BF132" s="223">
        <f>IF(N132="snížená",J132,0)</f>
        <v>0</v>
      </c>
      <c r="BG132" s="223">
        <f>IF(N132="zákl. přenesená",J132,0)</f>
        <v>0</v>
      </c>
      <c r="BH132" s="223">
        <f>IF(N132="sníž. přenesená",J132,0)</f>
        <v>0</v>
      </c>
      <c r="BI132" s="223">
        <f>IF(N132="nulová",J132,0)</f>
        <v>0</v>
      </c>
      <c r="BJ132" s="13" t="s">
        <v>80</v>
      </c>
      <c r="BK132" s="223">
        <f>ROUND(I132*H132,2)</f>
        <v>0</v>
      </c>
      <c r="BL132" s="13" t="s">
        <v>122</v>
      </c>
      <c r="BM132" s="222" t="s">
        <v>148</v>
      </c>
    </row>
    <row r="133" s="2" customFormat="1" ht="16.5" customHeight="1">
      <c r="A133" s="34"/>
      <c r="B133" s="35"/>
      <c r="C133" s="211" t="s">
        <v>149</v>
      </c>
      <c r="D133" s="211" t="s">
        <v>118</v>
      </c>
      <c r="E133" s="212" t="s">
        <v>150</v>
      </c>
      <c r="F133" s="213" t="s">
        <v>151</v>
      </c>
      <c r="G133" s="214" t="s">
        <v>121</v>
      </c>
      <c r="H133" s="215">
        <v>30</v>
      </c>
      <c r="I133" s="216"/>
      <c r="J133" s="217">
        <f>ROUND(I133*H133,2)</f>
        <v>0</v>
      </c>
      <c r="K133" s="213" t="s">
        <v>1</v>
      </c>
      <c r="L133" s="40"/>
      <c r="M133" s="218" t="s">
        <v>1</v>
      </c>
      <c r="N133" s="219" t="s">
        <v>38</v>
      </c>
      <c r="O133" s="87"/>
      <c r="P133" s="220">
        <f>O133*H133</f>
        <v>0</v>
      </c>
      <c r="Q133" s="220">
        <v>0</v>
      </c>
      <c r="R133" s="220">
        <f>Q133*H133</f>
        <v>0</v>
      </c>
      <c r="S133" s="220">
        <v>0</v>
      </c>
      <c r="T133" s="221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22" t="s">
        <v>122</v>
      </c>
      <c r="AT133" s="222" t="s">
        <v>118</v>
      </c>
      <c r="AU133" s="222" t="s">
        <v>80</v>
      </c>
      <c r="AY133" s="13" t="s">
        <v>115</v>
      </c>
      <c r="BE133" s="223">
        <f>IF(N133="základní",J133,0)</f>
        <v>0</v>
      </c>
      <c r="BF133" s="223">
        <f>IF(N133="snížená",J133,0)</f>
        <v>0</v>
      </c>
      <c r="BG133" s="223">
        <f>IF(N133="zákl. přenesená",J133,0)</f>
        <v>0</v>
      </c>
      <c r="BH133" s="223">
        <f>IF(N133="sníž. přenesená",J133,0)</f>
        <v>0</v>
      </c>
      <c r="BI133" s="223">
        <f>IF(N133="nulová",J133,0)</f>
        <v>0</v>
      </c>
      <c r="BJ133" s="13" t="s">
        <v>80</v>
      </c>
      <c r="BK133" s="223">
        <f>ROUND(I133*H133,2)</f>
        <v>0</v>
      </c>
      <c r="BL133" s="13" t="s">
        <v>122</v>
      </c>
      <c r="BM133" s="222" t="s">
        <v>152</v>
      </c>
    </row>
    <row r="134" s="2" customFormat="1" ht="16.5" customHeight="1">
      <c r="A134" s="34"/>
      <c r="B134" s="35"/>
      <c r="C134" s="211" t="s">
        <v>119</v>
      </c>
      <c r="D134" s="211" t="s">
        <v>118</v>
      </c>
      <c r="E134" s="212" t="s">
        <v>145</v>
      </c>
      <c r="F134" s="213" t="s">
        <v>153</v>
      </c>
      <c r="G134" s="214" t="s">
        <v>121</v>
      </c>
      <c r="H134" s="215">
        <v>1</v>
      </c>
      <c r="I134" s="216"/>
      <c r="J134" s="217">
        <f>ROUND(I134*H134,2)</f>
        <v>0</v>
      </c>
      <c r="K134" s="213" t="s">
        <v>1</v>
      </c>
      <c r="L134" s="40"/>
      <c r="M134" s="218" t="s">
        <v>1</v>
      </c>
      <c r="N134" s="219" t="s">
        <v>38</v>
      </c>
      <c r="O134" s="87"/>
      <c r="P134" s="220">
        <f>O134*H134</f>
        <v>0</v>
      </c>
      <c r="Q134" s="220">
        <v>0</v>
      </c>
      <c r="R134" s="220">
        <f>Q134*H134</f>
        <v>0</v>
      </c>
      <c r="S134" s="220">
        <v>0</v>
      </c>
      <c r="T134" s="221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22" t="s">
        <v>122</v>
      </c>
      <c r="AT134" s="222" t="s">
        <v>118</v>
      </c>
      <c r="AU134" s="222" t="s">
        <v>80</v>
      </c>
      <c r="AY134" s="13" t="s">
        <v>115</v>
      </c>
      <c r="BE134" s="223">
        <f>IF(N134="základní",J134,0)</f>
        <v>0</v>
      </c>
      <c r="BF134" s="223">
        <f>IF(N134="snížená",J134,0)</f>
        <v>0</v>
      </c>
      <c r="BG134" s="223">
        <f>IF(N134="zákl. přenesená",J134,0)</f>
        <v>0</v>
      </c>
      <c r="BH134" s="223">
        <f>IF(N134="sníž. přenesená",J134,0)</f>
        <v>0</v>
      </c>
      <c r="BI134" s="223">
        <f>IF(N134="nulová",J134,0)</f>
        <v>0</v>
      </c>
      <c r="BJ134" s="13" t="s">
        <v>80</v>
      </c>
      <c r="BK134" s="223">
        <f>ROUND(I134*H134,2)</f>
        <v>0</v>
      </c>
      <c r="BL134" s="13" t="s">
        <v>122</v>
      </c>
      <c r="BM134" s="222" t="s">
        <v>154</v>
      </c>
    </row>
    <row r="135" s="2" customFormat="1" ht="16.5" customHeight="1">
      <c r="A135" s="34"/>
      <c r="B135" s="35"/>
      <c r="C135" s="211" t="s">
        <v>124</v>
      </c>
      <c r="D135" s="211" t="s">
        <v>118</v>
      </c>
      <c r="E135" s="212" t="s">
        <v>149</v>
      </c>
      <c r="F135" s="213" t="s">
        <v>155</v>
      </c>
      <c r="G135" s="214" t="s">
        <v>121</v>
      </c>
      <c r="H135" s="215">
        <v>1</v>
      </c>
      <c r="I135" s="216"/>
      <c r="J135" s="217">
        <f>ROUND(I135*H135,2)</f>
        <v>0</v>
      </c>
      <c r="K135" s="213" t="s">
        <v>1</v>
      </c>
      <c r="L135" s="40"/>
      <c r="M135" s="224" t="s">
        <v>1</v>
      </c>
      <c r="N135" s="225" t="s">
        <v>38</v>
      </c>
      <c r="O135" s="226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22" t="s">
        <v>122</v>
      </c>
      <c r="AT135" s="222" t="s">
        <v>118</v>
      </c>
      <c r="AU135" s="222" t="s">
        <v>80</v>
      </c>
      <c r="AY135" s="13" t="s">
        <v>115</v>
      </c>
      <c r="BE135" s="223">
        <f>IF(N135="základní",J135,0)</f>
        <v>0</v>
      </c>
      <c r="BF135" s="223">
        <f>IF(N135="snížená",J135,0)</f>
        <v>0</v>
      </c>
      <c r="BG135" s="223">
        <f>IF(N135="zákl. přenesená",J135,0)</f>
        <v>0</v>
      </c>
      <c r="BH135" s="223">
        <f>IF(N135="sníž. přenesená",J135,0)</f>
        <v>0</v>
      </c>
      <c r="BI135" s="223">
        <f>IF(N135="nulová",J135,0)</f>
        <v>0</v>
      </c>
      <c r="BJ135" s="13" t="s">
        <v>80</v>
      </c>
      <c r="BK135" s="223">
        <f>ROUND(I135*H135,2)</f>
        <v>0</v>
      </c>
      <c r="BL135" s="13" t="s">
        <v>122</v>
      </c>
      <c r="BM135" s="222" t="s">
        <v>156</v>
      </c>
    </row>
    <row r="136" s="2" customFormat="1" ht="6.96" customHeight="1">
      <c r="A136" s="34"/>
      <c r="B136" s="62"/>
      <c r="C136" s="63"/>
      <c r="D136" s="63"/>
      <c r="E136" s="63"/>
      <c r="F136" s="63"/>
      <c r="G136" s="63"/>
      <c r="H136" s="63"/>
      <c r="I136" s="63"/>
      <c r="J136" s="63"/>
      <c r="K136" s="63"/>
      <c r="L136" s="40"/>
      <c r="M136" s="34"/>
      <c r="O136" s="34"/>
      <c r="P136" s="34"/>
      <c r="Q136" s="34"/>
      <c r="R136" s="34"/>
      <c r="S136" s="34"/>
      <c r="T136" s="34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</row>
  </sheetData>
  <sheetProtection sheet="1" autoFilter="0" formatColumns="0" formatRows="0" objects="1" scenarios="1" spinCount="100000" saltValue="uxRX6/X6HkGvaDsNvtZ37dwzNTiknlMonTZrIXryputk7fiHqJ3shBlymzPKuh1TtWZXznn7uBVYYyAGFN1EXg==" hashValue="UFL42T+IYRG0X3lL8HxCsbcFij04psZCgXDm3HWK2eKu2mjqhkpHWv+Isvd5RYhO5EEJm+MmY6K7WVO1N2+/Iw==" algorithmName="SHA-512" password="CC35"/>
  <autoFilter ref="C121:K13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BARBORAKYSK08D7\barborakyskova</dc:creator>
  <cp:lastModifiedBy>BARBORAKYSK08D7\barborakyskova</cp:lastModifiedBy>
  <dcterms:created xsi:type="dcterms:W3CDTF">2021-02-27T20:18:06Z</dcterms:created>
  <dcterms:modified xsi:type="dcterms:W3CDTF">2021-02-27T20:18:07Z</dcterms:modified>
</cp:coreProperties>
</file>