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3 únor 2021\ZŠ Borovského\ROZPOCTY\"/>
    </mc:Choice>
  </mc:AlternateContent>
  <bookViews>
    <workbookView xWindow="0" yWindow="0" windowWidth="0" windowHeight="0"/>
  </bookViews>
  <sheets>
    <sheet name="Rekapitulace stavby" sheetId="1" r:id="rId1"/>
    <sheet name="013 - IT multioborová uče...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'013 - IT multioborová uče...'!$C$120:$K$127</definedName>
    <definedName name="_xlnm.Print_Area" localSheetId="1">'013 - IT multioborová uče...'!$C$82:$J$100,'013 - IT multioborová uče...'!$C$106:$K$127</definedName>
    <definedName name="_xlnm.Print_Titles" localSheetId="1">'013 - IT multioborová uče...'!$120:$120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118"/>
  <c r="J19"/>
  <c r="J17"/>
  <c r="E17"/>
  <c r="F117"/>
  <c r="J16"/>
  <c r="J14"/>
  <c r="J115"/>
  <c r="E7"/>
  <c r="E85"/>
  <c i="1" r="L90"/>
  <c r="AM90"/>
  <c r="AM89"/>
  <c r="L89"/>
  <c r="AM87"/>
  <c r="L87"/>
  <c r="L85"/>
  <c r="L84"/>
  <c i="2" r="J127"/>
  <c r="BK126"/>
  <c r="BK125"/>
  <c r="BK124"/>
  <c r="BK123"/>
  <c r="BK127"/>
  <c r="J126"/>
  <c r="J125"/>
  <c r="J124"/>
  <c r="J123"/>
  <c i="1" r="AS95"/>
  <c i="2" l="1" r="BK122"/>
  <c r="J122"/>
  <c r="J99"/>
  <c r="R122"/>
  <c r="R121"/>
  <c r="P122"/>
  <c r="P121"/>
  <c i="1" r="AU96"/>
  <c i="2" r="T122"/>
  <c r="T121"/>
  <c r="J91"/>
  <c r="J93"/>
  <c r="F94"/>
  <c r="E109"/>
  <c r="J118"/>
  <c r="BE126"/>
  <c r="F93"/>
  <c r="BE123"/>
  <c r="BE124"/>
  <c r="BE125"/>
  <c r="BE127"/>
  <c r="F36"/>
  <c i="1" r="BA96"/>
  <c r="BA95"/>
  <c r="AW95"/>
  <c i="2" r="F37"/>
  <c i="1" r="BB96"/>
  <c r="BB95"/>
  <c r="AX95"/>
  <c i="2" r="F38"/>
  <c i="1" r="BC96"/>
  <c r="BC95"/>
  <c r="AY95"/>
  <c i="2" r="F39"/>
  <c i="1" r="BD96"/>
  <c r="BD95"/>
  <c r="BD94"/>
  <c r="W33"/>
  <c i="2" r="J36"/>
  <c i="1" r="AW96"/>
  <c r="AU95"/>
  <c r="AU94"/>
  <c r="AS94"/>
  <c i="2" l="1" r="BK121"/>
  <c r="J121"/>
  <c r="J98"/>
  <c i="1" r="BA94"/>
  <c r="W30"/>
  <c r="BB94"/>
  <c r="W31"/>
  <c r="BC94"/>
  <c r="AY94"/>
  <c i="2" r="F35"/>
  <c i="1" r="AZ96"/>
  <c r="AZ95"/>
  <c r="AV95"/>
  <c r="AT95"/>
  <c i="2" r="J35"/>
  <c i="1" r="AV96"/>
  <c r="AT96"/>
  <c l="1" r="AW94"/>
  <c r="AK30"/>
  <c r="AX94"/>
  <c r="AZ94"/>
  <c r="W29"/>
  <c r="W32"/>
  <c i="2" r="J32"/>
  <c i="1" r="AG96"/>
  <c r="AG95"/>
  <c r="AG94"/>
  <c l="1" r="AN96"/>
  <c i="2" r="J41"/>
  <c i="1" r="AN95"/>
  <c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<sst xmlns="http://schemas.openxmlformats.org/spreadsheetml/2006/main">
  <si>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</si>
  <si>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</si>
  <si>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</si>
  <si>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</si>
  <si>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</si>
  <si>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{12261d60-a3b9-4b75-936c-6dd47875c367}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</si>
  <si>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</si>
  <si>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</si>
  <si>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</si>
  <si>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</si>
  <si>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</si>
  <si>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</si>
  <si>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</si>
  <si>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</si>
  <si>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20212002009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</si>
  <si>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</si>
  <si>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</si>
  <si>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odborných učeben v Karviné - školy 3 - ZŠ Borovského  IT vybavení</t>
  </si>
  <si>
    <t>KSO:</t>
  </si>
  <si>
    <t>CC-CZ:</t>
  </si>
  <si>
    <t>Místo:</t>
  </si>
  <si>
    <t xml:space="preserve"> </t>
  </si>
  <si>
    <t>Datum:</t>
  </si>
  <si>
    <t>28. 9. 2018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</si>
  <si>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</si>
  <si>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</si>
  <si>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</si>
  <si>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</si>
  <si>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</si>
  <si>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</si>
  <si>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</si>
  <si>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</si>
  <si>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</si>
  <si>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</si>
  <si>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</si>
  <si>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</si>
  <si>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</si>
  <si>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</si>
  <si>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</si>
  <si>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</si>
  <si>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</si>
  <si>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</si>
  <si>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</si>
  <si>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</si>
  <si>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</si>
  <si>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</si>
  <si>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</si>
  <si>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</si>
  <si>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</si>
  <si>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</si>
  <si>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</si>
  <si>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</si>
  <si>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</si>
  <si>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</si>
  <si>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</si>
  <si>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</si>
  <si>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</si>
  <si>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</si>
  <si>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</si>
  <si>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</si>
  <si>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</si>
  <si>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</si>
  <si>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</si>
  <si>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</si>
  <si>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</si>
  <si>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</si>
  <si>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</si>
  <si>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</si>
  <si>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</si>
  <si>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</si>
  <si>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</si>
  <si>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</si>
  <si>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</si>
  <si>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</si>
  <si>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</si>
  <si>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</si>
  <si>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</si>
  <si>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20171701002RS2</t>
  </si>
  <si>
    <t xml:space="preserve">Rekonstrukce odborných učeben ZŠ a MŠ Borovského  Karviná  - IT</t>
  </si>
  <si>
    <t>STA</t>
  </si>
  <si>
    <t>1</t>
  </si>
  <si>
    <t>{884f241c-4d2d-4f67-ab7c-964dada37422}</t>
  </si>
  <si>
    <t>801 32</t>
  </si>
  <si>
    <t>2</t>
  </si>
  <si>
    <t>/</t>
  </si>
  <si>
    <t>013</t>
  </si>
  <si>
    <t xml:space="preserve">IT multioborová učebna </t>
  </si>
  <si>
    <t>Soupis</t>
  </si>
  <si>
    <t>{d4a3f32a-423f-4144-b354-ffe9a177872e}</t>
  </si>
  <si>
    <t>KRYCÍ LIST SOUPISU PRACÍ</t>
  </si>
  <si>
    <t>Objekt:</t>
  </si>
  <si>
    <t xml:space="preserve">20171701002RS2 - Rekonstrukce odborných učeben ZŠ a MŠ Borovského  Karviná  - IT</t>
  </si>
  <si>
    <t>Soupis:</t>
  </si>
  <si>
    <t xml:space="preserve">013 - IT multioborová učebna </t>
  </si>
  <si>
    <t>REKAPITULACE ČLENĚNÍ SOUPISU PRACÍ</t>
  </si>
  <si>
    <t>Kód dílu - Popis</t>
  </si>
  <si>
    <t>Cena celkem [CZK]</t>
  </si>
  <si>
    <t>Náklady ze soupisu prací</t>
  </si>
  <si>
    <t>-1</t>
  </si>
  <si>
    <t>D1 - IAT a displeje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</si>
  <si>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</si>
  <si>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</si>
  <si>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</si>
  <si>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</si>
  <si>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</si>
  <si>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</si>
  <si>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</si>
  <si>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</si>
  <si>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</si>
  <si>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</si>
  <si>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</si>
  <si>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</si>
  <si>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</si>
  <si>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</si>
  <si>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IAT a displeje</t>
  </si>
  <si>
    <t>ROZPOCET</t>
  </si>
  <si>
    <t>K</t>
  </si>
  <si>
    <t>Pol131</t>
  </si>
  <si>
    <t>Switch 48 port</t>
  </si>
  <si>
    <t>kus</t>
  </si>
  <si>
    <t>4</t>
  </si>
  <si>
    <t>-1133951132</t>
  </si>
  <si>
    <t>Pol132</t>
  </si>
  <si>
    <t>NB SET - učebna přírodních věd</t>
  </si>
  <si>
    <t>-721201726</t>
  </si>
  <si>
    <t>3</t>
  </si>
  <si>
    <t>Pol133</t>
  </si>
  <si>
    <t>PC CAD SET - učebna přírodních věd</t>
  </si>
  <si>
    <t>1903035608</t>
  </si>
  <si>
    <t>Pol134</t>
  </si>
  <si>
    <t>Tiskárna - učebna přírodních věd</t>
  </si>
  <si>
    <t>828112678</t>
  </si>
  <si>
    <t>5</t>
  </si>
  <si>
    <t>Pol135</t>
  </si>
  <si>
    <t>3D pracoviště SET - učebna přírodních věd dle specifikace v technické zprávě</t>
  </si>
  <si>
    <t>-807708270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</si>
</sst>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20212002009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 xml:space="preserve">Rekonstrukce odborných učeben v Karviné - školy 3 - ZŠ Borovského  IT vybavení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28. 9. 2018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37.5" customHeight="1">
      <c r="A95" s="7"/>
      <c r="B95" s="115"/>
      <c r="C95" s="116"/>
      <c r="D95" s="117" t="s">
        <v>77</v>
      </c>
      <c r="E95" s="117"/>
      <c r="F95" s="117"/>
      <c r="G95" s="117"/>
      <c r="H95" s="117"/>
      <c r="I95" s="118"/>
      <c r="J95" s="117" t="s">
        <v>78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ROUND(AG96,2)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79</v>
      </c>
      <c r="AR95" s="122"/>
      <c r="AS95" s="123">
        <f>ROUND(AS96,2)</f>
        <v>0</v>
      </c>
      <c r="AT95" s="124">
        <f>ROUND(SUM(AV95:AW95),2)</f>
        <v>0</v>
      </c>
      <c r="AU95" s="125">
        <f>ROUND(AU96,5)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ROUND(AZ96,2)</f>
        <v>0</v>
      </c>
      <c r="BA95" s="124">
        <f>ROUND(BA96,2)</f>
        <v>0</v>
      </c>
      <c r="BB95" s="124">
        <f>ROUND(BB96,2)</f>
        <v>0</v>
      </c>
      <c r="BC95" s="124">
        <f>ROUND(BC96,2)</f>
        <v>0</v>
      </c>
      <c r="BD95" s="126">
        <f>ROUND(BD96,2)</f>
        <v>0</v>
      </c>
      <c r="BE95" s="7"/>
      <c r="BS95" s="127" t="s">
        <v>72</v>
      </c>
      <c r="BT95" s="127" t="s">
        <v>80</v>
      </c>
      <c r="BU95" s="127" t="s">
        <v>74</v>
      </c>
      <c r="BV95" s="127" t="s">
        <v>75</v>
      </c>
      <c r="BW95" s="127" t="s">
        <v>81</v>
      </c>
      <c r="BX95" s="127" t="s">
        <v>5</v>
      </c>
      <c r="CL95" s="127" t="s">
        <v>82</v>
      </c>
      <c r="CM95" s="127" t="s">
        <v>83</v>
      </c>
    </row>
    <row r="96" s="4" customFormat="1" ht="16.5" customHeight="1">
      <c r="A96" s="128" t="s">
        <v>84</v>
      </c>
      <c r="B96" s="66"/>
      <c r="C96" s="129"/>
      <c r="D96" s="129"/>
      <c r="E96" s="130" t="s">
        <v>85</v>
      </c>
      <c r="F96" s="130"/>
      <c r="G96" s="130"/>
      <c r="H96" s="130"/>
      <c r="I96" s="130"/>
      <c r="J96" s="129"/>
      <c r="K96" s="130" t="s">
        <v>86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'013 - IT multioborová uče...'!J32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87</v>
      </c>
      <c r="AR96" s="68"/>
      <c r="AS96" s="133">
        <v>0</v>
      </c>
      <c r="AT96" s="134">
        <f>ROUND(SUM(AV96:AW96),2)</f>
        <v>0</v>
      </c>
      <c r="AU96" s="135">
        <f>'013 - IT multioborová uče...'!P121</f>
        <v>0</v>
      </c>
      <c r="AV96" s="134">
        <f>'013 - IT multioborová uče...'!J35</f>
        <v>0</v>
      </c>
      <c r="AW96" s="134">
        <f>'013 - IT multioborová uče...'!J36</f>
        <v>0</v>
      </c>
      <c r="AX96" s="134">
        <f>'013 - IT multioborová uče...'!J37</f>
        <v>0</v>
      </c>
      <c r="AY96" s="134">
        <f>'013 - IT multioborová uče...'!J38</f>
        <v>0</v>
      </c>
      <c r="AZ96" s="134">
        <f>'013 - IT multioborová uče...'!F35</f>
        <v>0</v>
      </c>
      <c r="BA96" s="134">
        <f>'013 - IT multioborová uče...'!F36</f>
        <v>0</v>
      </c>
      <c r="BB96" s="134">
        <f>'013 - IT multioborová uče...'!F37</f>
        <v>0</v>
      </c>
      <c r="BC96" s="134">
        <f>'013 - IT multioborová uče...'!F38</f>
        <v>0</v>
      </c>
      <c r="BD96" s="136">
        <f>'013 - IT multioborová uče...'!F39</f>
        <v>0</v>
      </c>
      <c r="BE96" s="4"/>
      <c r="BT96" s="137" t="s">
        <v>83</v>
      </c>
      <c r="BV96" s="137" t="s">
        <v>75</v>
      </c>
      <c r="BW96" s="137" t="s">
        <v>88</v>
      </c>
      <c r="BX96" s="137" t="s">
        <v>81</v>
      </c>
      <c r="CL96" s="137" t="s">
        <v>1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VdjKD97ZrnUt722Dgvgu23wbgZSgiOxvjtFhmNVZp3lREFP6kstiopp3kwmTY+GusSC2bm4/m6FJGxkGDF86hA==" hashValue="wB33F8Ytgf1zhJlzKl+A+PaTLoSsfAfvFnMYadLIYopghcEYSdvuyLZv3YfGO1nj7QglDE0ESMnTv6WUJBv+g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013 - IT multioborová uč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6"/>
      <c r="AT3" s="13" t="s">
        <v>83</v>
      </c>
    </row>
    <row r="4" hidden="1" s="1" customFormat="1" ht="24.96" customHeight="1">
      <c r="B4" s="16"/>
      <c r="D4" s="140" t="s">
        <v>89</v>
      </c>
      <c r="L4" s="16"/>
      <c r="M4" s="141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2" t="s">
        <v>16</v>
      </c>
      <c r="L6" s="16"/>
    </row>
    <row r="7" hidden="1" s="1" customFormat="1" ht="26.25" customHeight="1">
      <c r="B7" s="16"/>
      <c r="E7" s="143" t="str">
        <f>'Rekapitulace stavby'!K6</f>
        <v xml:space="preserve">Rekonstrukce odborných učeben v Karviné - školy 3 - ZŠ Borovského  IT vybavení</v>
      </c>
      <c r="F7" s="142"/>
      <c r="G7" s="142"/>
      <c r="H7" s="142"/>
      <c r="L7" s="16"/>
    </row>
    <row r="8" hidden="1" s="1" customFormat="1" ht="12" customHeight="1">
      <c r="B8" s="16"/>
      <c r="D8" s="142" t="s">
        <v>90</v>
      </c>
      <c r="L8" s="16"/>
    </row>
    <row r="9" hidden="1" s="2" customFormat="1" ht="23.25" customHeight="1">
      <c r="A9" s="34"/>
      <c r="B9" s="40"/>
      <c r="C9" s="34"/>
      <c r="D9" s="34"/>
      <c r="E9" s="143" t="s">
        <v>91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42" t="s">
        <v>92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6.5" customHeight="1">
      <c r="A11" s="34"/>
      <c r="B11" s="40"/>
      <c r="C11" s="34"/>
      <c r="D11" s="34"/>
      <c r="E11" s="144" t="s">
        <v>93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2" customHeight="1">
      <c r="A13" s="34"/>
      <c r="B13" s="40"/>
      <c r="C13" s="34"/>
      <c r="D13" s="142" t="s">
        <v>18</v>
      </c>
      <c r="E13" s="34"/>
      <c r="F13" s="137" t="s">
        <v>1</v>
      </c>
      <c r="G13" s="34"/>
      <c r="H13" s="34"/>
      <c r="I13" s="14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2" t="s">
        <v>20</v>
      </c>
      <c r="E14" s="34"/>
      <c r="F14" s="137" t="s">
        <v>21</v>
      </c>
      <c r="G14" s="34"/>
      <c r="H14" s="34"/>
      <c r="I14" s="142" t="s">
        <v>22</v>
      </c>
      <c r="J14" s="145" t="str">
        <f>'Rekapitulace stavby'!AN8</f>
        <v>28. 9. 2018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2" customHeight="1">
      <c r="A16" s="34"/>
      <c r="B16" s="40"/>
      <c r="C16" s="34"/>
      <c r="D16" s="142" t="s">
        <v>24</v>
      </c>
      <c r="E16" s="34"/>
      <c r="F16" s="34"/>
      <c r="G16" s="34"/>
      <c r="H16" s="34"/>
      <c r="I16" s="142" t="s">
        <v>25</v>
      </c>
      <c r="J16" s="137" t="str">
        <f>IF('Rekapitulace stavby'!AN10="","",'Rekapitulace stavby'!AN10)</f>
        <v/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8" customHeight="1">
      <c r="A17" s="34"/>
      <c r="B17" s="40"/>
      <c r="C17" s="34"/>
      <c r="D17" s="34"/>
      <c r="E17" s="137" t="str">
        <f>IF('Rekapitulace stavby'!E11="","",'Rekapitulace stavby'!E11)</f>
        <v xml:space="preserve"> </v>
      </c>
      <c r="F17" s="34"/>
      <c r="G17" s="34"/>
      <c r="H17" s="34"/>
      <c r="I17" s="142" t="s">
        <v>26</v>
      </c>
      <c r="J17" s="137" t="str">
        <f>IF('Rekapitulace stavby'!AN11="","",'Rekapitulace stavby'!AN11)</f>
        <v/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2" customHeight="1">
      <c r="A19" s="34"/>
      <c r="B19" s="40"/>
      <c r="C19" s="34"/>
      <c r="D19" s="142" t="s">
        <v>27</v>
      </c>
      <c r="E19" s="34"/>
      <c r="F19" s="34"/>
      <c r="G19" s="34"/>
      <c r="H19" s="34"/>
      <c r="I19" s="14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2" t="s">
        <v>26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2" customHeight="1">
      <c r="A22" s="34"/>
      <c r="B22" s="40"/>
      <c r="C22" s="34"/>
      <c r="D22" s="142" t="s">
        <v>29</v>
      </c>
      <c r="E22" s="34"/>
      <c r="F22" s="34"/>
      <c r="G22" s="34"/>
      <c r="H22" s="34"/>
      <c r="I22" s="14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2" t="s">
        <v>26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12" customHeight="1">
      <c r="A25" s="34"/>
      <c r="B25" s="40"/>
      <c r="C25" s="34"/>
      <c r="D25" s="142" t="s">
        <v>31</v>
      </c>
      <c r="E25" s="34"/>
      <c r="F25" s="34"/>
      <c r="G25" s="34"/>
      <c r="H25" s="34"/>
      <c r="I25" s="142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2" t="s">
        <v>26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12" customHeight="1">
      <c r="A28" s="34"/>
      <c r="B28" s="40"/>
      <c r="C28" s="34"/>
      <c r="D28" s="142" t="s">
        <v>32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8" customFormat="1" ht="16.5" customHeight="1">
      <c r="A29" s="146"/>
      <c r="B29" s="147"/>
      <c r="C29" s="146"/>
      <c r="D29" s="146"/>
      <c r="E29" s="148" t="s">
        <v>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hidden="1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0"/>
      <c r="E31" s="150"/>
      <c r="F31" s="150"/>
      <c r="G31" s="150"/>
      <c r="H31" s="150"/>
      <c r="I31" s="150"/>
      <c r="J31" s="150"/>
      <c r="K31" s="150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25.44" customHeight="1">
      <c r="A32" s="34"/>
      <c r="B32" s="40"/>
      <c r="C32" s="34"/>
      <c r="D32" s="151" t="s">
        <v>33</v>
      </c>
      <c r="E32" s="34"/>
      <c r="F32" s="34"/>
      <c r="G32" s="34"/>
      <c r="H32" s="34"/>
      <c r="I32" s="34"/>
      <c r="J32" s="152">
        <f>ROUND(J121,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6.96" customHeight="1">
      <c r="A33" s="34"/>
      <c r="B33" s="40"/>
      <c r="C33" s="34"/>
      <c r="D33" s="150"/>
      <c r="E33" s="150"/>
      <c r="F33" s="150"/>
      <c r="G33" s="150"/>
      <c r="H33" s="150"/>
      <c r="I33" s="150"/>
      <c r="J33" s="150"/>
      <c r="K33" s="150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34"/>
      <c r="F34" s="153" t="s">
        <v>35</v>
      </c>
      <c r="G34" s="34"/>
      <c r="H34" s="34"/>
      <c r="I34" s="153" t="s">
        <v>34</v>
      </c>
      <c r="J34" s="153" t="s">
        <v>36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154" t="s">
        <v>37</v>
      </c>
      <c r="E35" s="142" t="s">
        <v>38</v>
      </c>
      <c r="F35" s="155">
        <f>ROUND((SUM(BE121:BE127)),  2)</f>
        <v>0</v>
      </c>
      <c r="G35" s="34"/>
      <c r="H35" s="34"/>
      <c r="I35" s="156">
        <v>0.20999999999999999</v>
      </c>
      <c r="J35" s="155">
        <f>ROUND(((SUM(BE121:BE127))*I35),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2" t="s">
        <v>39</v>
      </c>
      <c r="F36" s="155">
        <f>ROUND((SUM(BF121:BF127)),  2)</f>
        <v>0</v>
      </c>
      <c r="G36" s="34"/>
      <c r="H36" s="34"/>
      <c r="I36" s="156">
        <v>0.14999999999999999</v>
      </c>
      <c r="J36" s="155">
        <f>ROUND(((SUM(BF121:BF127))*I36),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2" t="s">
        <v>40</v>
      </c>
      <c r="F37" s="155">
        <f>ROUND((SUM(BG121:BG127)),  2)</f>
        <v>0</v>
      </c>
      <c r="G37" s="34"/>
      <c r="H37" s="34"/>
      <c r="I37" s="156">
        <v>0.20999999999999999</v>
      </c>
      <c r="J37" s="155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2" t="s">
        <v>41</v>
      </c>
      <c r="F38" s="155">
        <f>ROUND((SUM(BH121:BH127)),  2)</f>
        <v>0</v>
      </c>
      <c r="G38" s="34"/>
      <c r="H38" s="34"/>
      <c r="I38" s="156">
        <v>0.14999999999999999</v>
      </c>
      <c r="J38" s="155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2" t="s">
        <v>42</v>
      </c>
      <c r="F39" s="155">
        <f>ROUND((SUM(BI121:BI127)),  2)</f>
        <v>0</v>
      </c>
      <c r="G39" s="34"/>
      <c r="H39" s="34"/>
      <c r="I39" s="156">
        <v>0</v>
      </c>
      <c r="J39" s="155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25.44" customHeight="1">
      <c r="A41" s="34"/>
      <c r="B41" s="40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62">
        <f>SUM(J32:J39)</f>
        <v>0</v>
      </c>
      <c r="K41" s="163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5" t="str">
        <f>E7</f>
        <v xml:space="preserve">Rekonstrukce odborných učeben v Karviné - školy 3 - ZŠ Borovského  IT vybavení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90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23.25" customHeight="1">
      <c r="A87" s="34"/>
      <c r="B87" s="35"/>
      <c r="C87" s="36"/>
      <c r="D87" s="36"/>
      <c r="E87" s="175" t="s">
        <v>91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92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 xml:space="preserve">013 - IT multioborová učebna 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28" t="s">
        <v>22</v>
      </c>
      <c r="J91" s="75" t="str">
        <f>IF(J14="","",J14)</f>
        <v>28. 9. 2018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 </v>
      </c>
      <c r="G93" s="36"/>
      <c r="H93" s="36"/>
      <c r="I93" s="28" t="s">
        <v>29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6"/>
      <c r="E94" s="36"/>
      <c r="F94" s="23" t="str">
        <f>IF(E20="","",E20)</f>
        <v>Vyplň údaj</v>
      </c>
      <c r="G94" s="36"/>
      <c r="H94" s="36"/>
      <c r="I94" s="28" t="s">
        <v>31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76" t="s">
        <v>95</v>
      </c>
      <c r="D96" s="177"/>
      <c r="E96" s="177"/>
      <c r="F96" s="177"/>
      <c r="G96" s="177"/>
      <c r="H96" s="177"/>
      <c r="I96" s="177"/>
      <c r="J96" s="178" t="s">
        <v>96</v>
      </c>
      <c r="K96" s="177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79" t="s">
        <v>97</v>
      </c>
      <c r="D98" s="36"/>
      <c r="E98" s="36"/>
      <c r="F98" s="36"/>
      <c r="G98" s="36"/>
      <c r="H98" s="36"/>
      <c r="I98" s="36"/>
      <c r="J98" s="106">
        <f>J121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98</v>
      </c>
    </row>
    <row r="99" s="9" customFormat="1" ht="24.96" customHeight="1">
      <c r="A99" s="9"/>
      <c r="B99" s="180"/>
      <c r="C99" s="181"/>
      <c r="D99" s="182" t="s">
        <v>99</v>
      </c>
      <c r="E99" s="183"/>
      <c r="F99" s="183"/>
      <c r="G99" s="183"/>
      <c r="H99" s="183"/>
      <c r="I99" s="183"/>
      <c r="J99" s="184">
        <f>J122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100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6.25" customHeight="1">
      <c r="A109" s="34"/>
      <c r="B109" s="35"/>
      <c r="C109" s="36"/>
      <c r="D109" s="36"/>
      <c r="E109" s="175" t="str">
        <f>E7</f>
        <v xml:space="preserve">Rekonstrukce odborných učeben v Karviné - školy 3 - ZŠ Borovského  IT vybavení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7"/>
      <c r="C110" s="28" t="s">
        <v>90</v>
      </c>
      <c r="D110" s="18"/>
      <c r="E110" s="18"/>
      <c r="F110" s="18"/>
      <c r="G110" s="18"/>
      <c r="H110" s="18"/>
      <c r="I110" s="18"/>
      <c r="J110" s="18"/>
      <c r="K110" s="18"/>
      <c r="L110" s="16"/>
    </row>
    <row r="111" s="2" customFormat="1" ht="23.25" customHeight="1">
      <c r="A111" s="34"/>
      <c r="B111" s="35"/>
      <c r="C111" s="36"/>
      <c r="D111" s="36"/>
      <c r="E111" s="175" t="s">
        <v>91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92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E11</f>
        <v xml:space="preserve">013 - IT multioborová učebna 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F14</f>
        <v xml:space="preserve"> </v>
      </c>
      <c r="G115" s="36"/>
      <c r="H115" s="36"/>
      <c r="I115" s="28" t="s">
        <v>22</v>
      </c>
      <c r="J115" s="75" t="str">
        <f>IF(J14="","",J14)</f>
        <v>28. 9. 2018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E17</f>
        <v xml:space="preserve"> </v>
      </c>
      <c r="G117" s="36"/>
      <c r="H117" s="36"/>
      <c r="I117" s="28" t="s">
        <v>29</v>
      </c>
      <c r="J117" s="32" t="str">
        <f>E23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6"/>
      <c r="E118" s="36"/>
      <c r="F118" s="23" t="str">
        <f>IF(E20="","",E20)</f>
        <v>Vyplň údaj</v>
      </c>
      <c r="G118" s="36"/>
      <c r="H118" s="36"/>
      <c r="I118" s="28" t="s">
        <v>31</v>
      </c>
      <c r="J118" s="32" t="str">
        <f>E26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6"/>
      <c r="B120" s="187"/>
      <c r="C120" s="188" t="s">
        <v>101</v>
      </c>
      <c r="D120" s="189" t="s">
        <v>58</v>
      </c>
      <c r="E120" s="189" t="s">
        <v>54</v>
      </c>
      <c r="F120" s="189" t="s">
        <v>55</v>
      </c>
      <c r="G120" s="189" t="s">
        <v>102</v>
      </c>
      <c r="H120" s="189" t="s">
        <v>103</v>
      </c>
      <c r="I120" s="189" t="s">
        <v>104</v>
      </c>
      <c r="J120" s="189" t="s">
        <v>96</v>
      </c>
      <c r="K120" s="190" t="s">
        <v>105</v>
      </c>
      <c r="L120" s="191"/>
      <c r="M120" s="96" t="s">
        <v>1</v>
      </c>
      <c r="N120" s="97" t="s">
        <v>37</v>
      </c>
      <c r="O120" s="97" t="s">
        <v>106</v>
      </c>
      <c r="P120" s="97" t="s">
        <v>107</v>
      </c>
      <c r="Q120" s="97" t="s">
        <v>108</v>
      </c>
      <c r="R120" s="97" t="s">
        <v>109</v>
      </c>
      <c r="S120" s="97" t="s">
        <v>110</v>
      </c>
      <c r="T120" s="98" t="s">
        <v>111</v>
      </c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4"/>
      <c r="B121" s="35"/>
      <c r="C121" s="103" t="s">
        <v>112</v>
      </c>
      <c r="D121" s="36"/>
      <c r="E121" s="36"/>
      <c r="F121" s="36"/>
      <c r="G121" s="36"/>
      <c r="H121" s="36"/>
      <c r="I121" s="36"/>
      <c r="J121" s="192">
        <f>BK121</f>
        <v>0</v>
      </c>
      <c r="K121" s="36"/>
      <c r="L121" s="40"/>
      <c r="M121" s="99"/>
      <c r="N121" s="193"/>
      <c r="O121" s="100"/>
      <c r="P121" s="194">
        <f>P122</f>
        <v>0</v>
      </c>
      <c r="Q121" s="100"/>
      <c r="R121" s="194">
        <f>R122</f>
        <v>0</v>
      </c>
      <c r="S121" s="100"/>
      <c r="T121" s="19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72</v>
      </c>
      <c r="AU121" s="13" t="s">
        <v>98</v>
      </c>
      <c r="BK121" s="196">
        <f>BK122</f>
        <v>0</v>
      </c>
    </row>
    <row r="122" s="11" customFormat="1" ht="25.92" customHeight="1">
      <c r="A122" s="11"/>
      <c r="B122" s="197"/>
      <c r="C122" s="198"/>
      <c r="D122" s="199" t="s">
        <v>72</v>
      </c>
      <c r="E122" s="200" t="s">
        <v>113</v>
      </c>
      <c r="F122" s="200" t="s">
        <v>114</v>
      </c>
      <c r="G122" s="198"/>
      <c r="H122" s="198"/>
      <c r="I122" s="201"/>
      <c r="J122" s="202">
        <f>BK122</f>
        <v>0</v>
      </c>
      <c r="K122" s="198"/>
      <c r="L122" s="203"/>
      <c r="M122" s="204"/>
      <c r="N122" s="205"/>
      <c r="O122" s="205"/>
      <c r="P122" s="206">
        <f>SUM(P123:P127)</f>
        <v>0</v>
      </c>
      <c r="Q122" s="205"/>
      <c r="R122" s="206">
        <f>SUM(R123:R127)</f>
        <v>0</v>
      </c>
      <c r="S122" s="205"/>
      <c r="T122" s="207">
        <f>SUM(T123:T127)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8" t="s">
        <v>80</v>
      </c>
      <c r="AT122" s="209" t="s">
        <v>72</v>
      </c>
      <c r="AU122" s="209" t="s">
        <v>73</v>
      </c>
      <c r="AY122" s="208" t="s">
        <v>115</v>
      </c>
      <c r="BK122" s="210">
        <f>SUM(BK123:BK127)</f>
        <v>0</v>
      </c>
    </row>
    <row r="123" s="2" customFormat="1" ht="16.5" customHeight="1">
      <c r="A123" s="34"/>
      <c r="B123" s="35"/>
      <c r="C123" s="211" t="s">
        <v>80</v>
      </c>
      <c r="D123" s="211" t="s">
        <v>116</v>
      </c>
      <c r="E123" s="212" t="s">
        <v>117</v>
      </c>
      <c r="F123" s="213" t="s">
        <v>118</v>
      </c>
      <c r="G123" s="214" t="s">
        <v>119</v>
      </c>
      <c r="H123" s="215">
        <v>1</v>
      </c>
      <c r="I123" s="216"/>
      <c r="J123" s="217">
        <f>ROUND(I123*H123,2)</f>
        <v>0</v>
      </c>
      <c r="K123" s="213" t="s">
        <v>1</v>
      </c>
      <c r="L123" s="40"/>
      <c r="M123" s="218" t="s">
        <v>1</v>
      </c>
      <c r="N123" s="219" t="s">
        <v>38</v>
      </c>
      <c r="O123" s="87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2" t="s">
        <v>120</v>
      </c>
      <c r="AT123" s="222" t="s">
        <v>116</v>
      </c>
      <c r="AU123" s="222" t="s">
        <v>80</v>
      </c>
      <c r="AY123" s="13" t="s">
        <v>115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3" t="s">
        <v>80</v>
      </c>
      <c r="BK123" s="223">
        <f>ROUND(I123*H123,2)</f>
        <v>0</v>
      </c>
      <c r="BL123" s="13" t="s">
        <v>120</v>
      </c>
      <c r="BM123" s="222" t="s">
        <v>121</v>
      </c>
    </row>
    <row r="124" s="2" customFormat="1" ht="16.5" customHeight="1">
      <c r="A124" s="34"/>
      <c r="B124" s="35"/>
      <c r="C124" s="211" t="s">
        <v>83</v>
      </c>
      <c r="D124" s="211" t="s">
        <v>116</v>
      </c>
      <c r="E124" s="212" t="s">
        <v>122</v>
      </c>
      <c r="F124" s="213" t="s">
        <v>123</v>
      </c>
      <c r="G124" s="214" t="s">
        <v>119</v>
      </c>
      <c r="H124" s="215">
        <v>28</v>
      </c>
      <c r="I124" s="216"/>
      <c r="J124" s="217">
        <f>ROUND(I124*H124,2)</f>
        <v>0</v>
      </c>
      <c r="K124" s="213" t="s">
        <v>1</v>
      </c>
      <c r="L124" s="40"/>
      <c r="M124" s="218" t="s">
        <v>1</v>
      </c>
      <c r="N124" s="219" t="s">
        <v>38</v>
      </c>
      <c r="O124" s="87"/>
      <c r="P124" s="220">
        <f>O124*H124</f>
        <v>0</v>
      </c>
      <c r="Q124" s="220">
        <v>0</v>
      </c>
      <c r="R124" s="220">
        <f>Q124*H124</f>
        <v>0</v>
      </c>
      <c r="S124" s="220">
        <v>0</v>
      </c>
      <c r="T124" s="22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2" t="s">
        <v>120</v>
      </c>
      <c r="AT124" s="222" t="s">
        <v>116</v>
      </c>
      <c r="AU124" s="222" t="s">
        <v>80</v>
      </c>
      <c r="AY124" s="13" t="s">
        <v>115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3" t="s">
        <v>80</v>
      </c>
      <c r="BK124" s="223">
        <f>ROUND(I124*H124,2)</f>
        <v>0</v>
      </c>
      <c r="BL124" s="13" t="s">
        <v>120</v>
      </c>
      <c r="BM124" s="222" t="s">
        <v>124</v>
      </c>
    </row>
    <row r="125" s="2" customFormat="1" ht="16.5" customHeight="1">
      <c r="A125" s="34"/>
      <c r="B125" s="35"/>
      <c r="C125" s="211" t="s">
        <v>125</v>
      </c>
      <c r="D125" s="211" t="s">
        <v>116</v>
      </c>
      <c r="E125" s="212" t="s">
        <v>126</v>
      </c>
      <c r="F125" s="213" t="s">
        <v>127</v>
      </c>
      <c r="G125" s="214" t="s">
        <v>119</v>
      </c>
      <c r="H125" s="215">
        <v>1</v>
      </c>
      <c r="I125" s="216"/>
      <c r="J125" s="217">
        <f>ROUND(I125*H125,2)</f>
        <v>0</v>
      </c>
      <c r="K125" s="213" t="s">
        <v>1</v>
      </c>
      <c r="L125" s="40"/>
      <c r="M125" s="218" t="s">
        <v>1</v>
      </c>
      <c r="N125" s="219" t="s">
        <v>38</v>
      </c>
      <c r="O125" s="87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2" t="s">
        <v>120</v>
      </c>
      <c r="AT125" s="222" t="s">
        <v>116</v>
      </c>
      <c r="AU125" s="222" t="s">
        <v>80</v>
      </c>
      <c r="AY125" s="13" t="s">
        <v>115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3" t="s">
        <v>80</v>
      </c>
      <c r="BK125" s="223">
        <f>ROUND(I125*H125,2)</f>
        <v>0</v>
      </c>
      <c r="BL125" s="13" t="s">
        <v>120</v>
      </c>
      <c r="BM125" s="222" t="s">
        <v>128</v>
      </c>
    </row>
    <row r="126" s="2" customFormat="1" ht="16.5" customHeight="1">
      <c r="A126" s="34"/>
      <c r="B126" s="35"/>
      <c r="C126" s="211" t="s">
        <v>120</v>
      </c>
      <c r="D126" s="211" t="s">
        <v>116</v>
      </c>
      <c r="E126" s="212" t="s">
        <v>129</v>
      </c>
      <c r="F126" s="213" t="s">
        <v>130</v>
      </c>
      <c r="G126" s="214" t="s">
        <v>119</v>
      </c>
      <c r="H126" s="215">
        <v>1</v>
      </c>
      <c r="I126" s="216"/>
      <c r="J126" s="217">
        <f>ROUND(I126*H126,2)</f>
        <v>0</v>
      </c>
      <c r="K126" s="213" t="s">
        <v>1</v>
      </c>
      <c r="L126" s="40"/>
      <c r="M126" s="218" t="s">
        <v>1</v>
      </c>
      <c r="N126" s="219" t="s">
        <v>38</v>
      </c>
      <c r="O126" s="87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2" t="s">
        <v>120</v>
      </c>
      <c r="AT126" s="222" t="s">
        <v>116</v>
      </c>
      <c r="AU126" s="222" t="s">
        <v>80</v>
      </c>
      <c r="AY126" s="13" t="s">
        <v>115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3" t="s">
        <v>80</v>
      </c>
      <c r="BK126" s="223">
        <f>ROUND(I126*H126,2)</f>
        <v>0</v>
      </c>
      <c r="BL126" s="13" t="s">
        <v>120</v>
      </c>
      <c r="BM126" s="222" t="s">
        <v>131</v>
      </c>
    </row>
    <row r="127" s="2" customFormat="1">
      <c r="A127" s="34"/>
      <c r="B127" s="35"/>
      <c r="C127" s="211" t="s">
        <v>132</v>
      </c>
      <c r="D127" s="211" t="s">
        <v>116</v>
      </c>
      <c r="E127" s="212" t="s">
        <v>133</v>
      </c>
      <c r="F127" s="213" t="s">
        <v>134</v>
      </c>
      <c r="G127" s="214" t="s">
        <v>119</v>
      </c>
      <c r="H127" s="215">
        <v>1</v>
      </c>
      <c r="I127" s="216"/>
      <c r="J127" s="217">
        <f>ROUND(I127*H127,2)</f>
        <v>0</v>
      </c>
      <c r="K127" s="213" t="s">
        <v>1</v>
      </c>
      <c r="L127" s="40"/>
      <c r="M127" s="224" t="s">
        <v>1</v>
      </c>
      <c r="N127" s="225" t="s">
        <v>38</v>
      </c>
      <c r="O127" s="226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2" t="s">
        <v>120</v>
      </c>
      <c r="AT127" s="222" t="s">
        <v>116</v>
      </c>
      <c r="AU127" s="222" t="s">
        <v>80</v>
      </c>
      <c r="AY127" s="13" t="s">
        <v>115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3" t="s">
        <v>80</v>
      </c>
      <c r="BK127" s="223">
        <f>ROUND(I127*H127,2)</f>
        <v>0</v>
      </c>
      <c r="BL127" s="13" t="s">
        <v>120</v>
      </c>
      <c r="BM127" s="222" t="s">
        <v>135</v>
      </c>
    </row>
    <row r="128" s="2" customFormat="1" ht="6.96" customHeight="1">
      <c r="A128" s="34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40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sheet="1" autoFilter="0" formatColumns="0" formatRows="0" objects="1" scenarios="1" spinCount="100000" saltValue="SA5RMBYfnYM3k4FRr8JWCctYQW10YfK7/tRA5jpEXwFL9FBSWhdp/0E3f8IJKIlOnjkybY8XGsvRCq5UQdNilA==" hashValue="VDweZcjR1UhwJr8h7j7YUaCpFa79CTihwBLt9w7XicabXwWoKjWH9qEBzcL6TyFxHHd/JgIqcJI1hqZ0JLMsJg==" algorithmName="SHA-512" password="CC35"/>
  <autoFilter ref="C120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2021-02-27T20:21:36Z</dcterms:created>
  <dcterms:modified xsi:type="dcterms:W3CDTF">2021-02-27T20:21:38Z</dcterms:modified>
</cp:coreProperties>
</file>