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Rekonstrukce odborn..." sheetId="2" r:id="rId2"/>
    <sheet name="002 - Rekonstrukce odborn..." sheetId="3" r:id="rId3"/>
    <sheet name="003 - Elektro jazyková uč..." sheetId="4" r:id="rId4"/>
    <sheet name="004 - Elektro učebna info..." sheetId="5" r:id="rId5"/>
    <sheet name="005 - IT do stavby " sheetId="6" r:id="rId6"/>
    <sheet name="006 - Ostatní a vedlejší ..." sheetId="7" r:id="rId7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'001 - Rekonstrukce odborn...'!$C$140:$K$340</definedName>
    <definedName name="_xlnm.Print_Area" localSheetId="1">'001 - Rekonstrukce odborn...'!$C$82:$J$120,'001 - Rekonstrukce odborn...'!$C$126:$K$340</definedName>
    <definedName name="_xlnm.Print_Titles" localSheetId="1">'001 - Rekonstrukce odborn...'!$140:$140</definedName>
    <definedName name="_xlnm._FilterDatabase" localSheetId="2" hidden="1">'002 - Rekonstrukce odborn...'!$C$139:$K$355</definedName>
    <definedName name="_xlnm.Print_Area" localSheetId="2">'002 - Rekonstrukce odborn...'!$C$82:$J$119,'002 - Rekonstrukce odborn...'!$C$125:$K$355</definedName>
    <definedName name="_xlnm.Print_Titles" localSheetId="2">'002 - Rekonstrukce odborn...'!$139:$139</definedName>
    <definedName name="_xlnm._FilterDatabase" localSheetId="3" hidden="1">'003 - Elektro jazyková uč...'!$C$126:$K$235</definedName>
    <definedName name="_xlnm.Print_Area" localSheetId="3">'003 - Elektro jazyková uč...'!$C$82:$J$106,'003 - Elektro jazyková uč...'!$C$112:$K$235</definedName>
    <definedName name="_xlnm.Print_Titles" localSheetId="3">'003 - Elektro jazyková uč...'!$126:$126</definedName>
    <definedName name="_xlnm._FilterDatabase" localSheetId="4" hidden="1">'004 - Elektro učebna info...'!$C$124:$K$220</definedName>
    <definedName name="_xlnm.Print_Area" localSheetId="4">'004 - Elektro učebna info...'!$C$82:$J$104,'004 - Elektro učebna info...'!$C$110:$K$220</definedName>
    <definedName name="_xlnm.Print_Titles" localSheetId="4">'004 - Elektro učebna info...'!$124:$124</definedName>
    <definedName name="_xlnm._FilterDatabase" localSheetId="5" hidden="1">'005 - IT do stavby '!$C$119:$K$126</definedName>
    <definedName name="_xlnm.Print_Area" localSheetId="5">'005 - IT do stavby '!$C$82:$J$99,'005 - IT do stavby '!$C$105:$K$126</definedName>
    <definedName name="_xlnm.Print_Titles" localSheetId="5">'005 - IT do stavby '!$119:$119</definedName>
    <definedName name="_xlnm._FilterDatabase" localSheetId="6" hidden="1">'006 - Ostatní a vedlejší ...'!$C$124:$K$147</definedName>
    <definedName name="_xlnm.Print_Area" localSheetId="6">'006 - Ostatní a vedlejší ...'!$C$82:$J$104,'006 - Ostatní a vedlejší ...'!$C$110:$K$147</definedName>
    <definedName name="_xlnm.Print_Titles" localSheetId="6">'006 - Ostatní a vedlejší ...'!$124:$124</definedName>
  </definedNames>
  <calcPr/>
</workbook>
</file>

<file path=xl/calcChain.xml><?xml version="1.0" encoding="utf-8"?>
<calcChain xmlns="http://schemas.openxmlformats.org/spreadsheetml/2006/main">
  <c i="7" l="1" r="J39"/>
  <c r="J38"/>
  <c i="1" r="AY101"/>
  <c i="7" r="J37"/>
  <c i="1" r="AX101"/>
  <c i="7" r="BI146"/>
  <c r="BH146"/>
  <c r="BG146"/>
  <c r="BF146"/>
  <c r="T146"/>
  <c r="T145"/>
  <c r="R146"/>
  <c r="R145"/>
  <c r="P146"/>
  <c r="P145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121"/>
  <c r="J22"/>
  <c r="J20"/>
  <c r="E20"/>
  <c r="F122"/>
  <c r="J19"/>
  <c r="J17"/>
  <c r="E17"/>
  <c r="F121"/>
  <c r="J16"/>
  <c r="J14"/>
  <c r="J119"/>
  <c r="E7"/>
  <c r="E113"/>
  <c i="6" r="J39"/>
  <c r="J38"/>
  <c i="1" r="AY100"/>
  <c i="6" r="J37"/>
  <c i="1" r="AX100"/>
  <c i="6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4"/>
  <c r="E112"/>
  <c r="F91"/>
  <c r="E89"/>
  <c r="J26"/>
  <c r="E26"/>
  <c r="J117"/>
  <c r="J25"/>
  <c r="J23"/>
  <c r="E23"/>
  <c r="J93"/>
  <c r="J22"/>
  <c r="J20"/>
  <c r="E20"/>
  <c r="F117"/>
  <c r="J19"/>
  <c r="J17"/>
  <c r="E17"/>
  <c r="F116"/>
  <c r="J16"/>
  <c r="J14"/>
  <c r="J91"/>
  <c r="E7"/>
  <c r="E108"/>
  <c i="5" r="J39"/>
  <c r="J38"/>
  <c i="1" r="AY99"/>
  <c i="5" r="J37"/>
  <c i="1" r="AX99"/>
  <c i="5"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F119"/>
  <c r="E117"/>
  <c r="F91"/>
  <c r="E89"/>
  <c r="J26"/>
  <c r="E26"/>
  <c r="J94"/>
  <c r="J25"/>
  <c r="J23"/>
  <c r="E23"/>
  <c r="J121"/>
  <c r="J22"/>
  <c r="J20"/>
  <c r="E20"/>
  <c r="F122"/>
  <c r="J19"/>
  <c r="J17"/>
  <c r="E17"/>
  <c r="F121"/>
  <c r="J16"/>
  <c r="J14"/>
  <c r="J119"/>
  <c r="E7"/>
  <c r="E113"/>
  <c i="4" r="J39"/>
  <c r="J38"/>
  <c i="1" r="AY98"/>
  <c i="4" r="J37"/>
  <c i="1" r="AX98"/>
  <c i="4" r="BI235"/>
  <c r="BH235"/>
  <c r="BG235"/>
  <c r="BF235"/>
  <c r="T235"/>
  <c r="T234"/>
  <c r="R235"/>
  <c r="R234"/>
  <c r="P235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1"/>
  <c r="E119"/>
  <c r="F91"/>
  <c r="E89"/>
  <c r="J26"/>
  <c r="E26"/>
  <c r="J124"/>
  <c r="J25"/>
  <c r="J23"/>
  <c r="E23"/>
  <c r="J123"/>
  <c r="J22"/>
  <c r="J20"/>
  <c r="E20"/>
  <c r="F94"/>
  <c r="J19"/>
  <c r="J17"/>
  <c r="E17"/>
  <c r="F123"/>
  <c r="J16"/>
  <c r="J14"/>
  <c r="J121"/>
  <c r="E7"/>
  <c r="E115"/>
  <c i="3" r="J39"/>
  <c r="J38"/>
  <c i="1" r="AY97"/>
  <c i="3" r="J37"/>
  <c i="1" r="AX97"/>
  <c i="3" r="BI352"/>
  <c r="BH352"/>
  <c r="BG352"/>
  <c r="BF352"/>
  <c r="T352"/>
  <c r="R352"/>
  <c r="P352"/>
  <c r="BI346"/>
  <c r="BH346"/>
  <c r="BG346"/>
  <c r="BF346"/>
  <c r="T346"/>
  <c r="R346"/>
  <c r="P346"/>
  <c r="BI341"/>
  <c r="BH341"/>
  <c r="BG341"/>
  <c r="BF341"/>
  <c r="T341"/>
  <c r="R341"/>
  <c r="P341"/>
  <c r="BI336"/>
  <c r="BH336"/>
  <c r="BG336"/>
  <c r="BF336"/>
  <c r="T336"/>
  <c r="R336"/>
  <c r="P336"/>
  <c r="BI333"/>
  <c r="BH333"/>
  <c r="BG333"/>
  <c r="BF333"/>
  <c r="T333"/>
  <c r="T332"/>
  <c r="R333"/>
  <c r="R332"/>
  <c r="P333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F134"/>
  <c r="E132"/>
  <c r="F91"/>
  <c r="E89"/>
  <c r="J26"/>
  <c r="E26"/>
  <c r="J137"/>
  <c r="J25"/>
  <c r="J23"/>
  <c r="E23"/>
  <c r="J136"/>
  <c r="J22"/>
  <c r="J20"/>
  <c r="E20"/>
  <c r="F94"/>
  <c r="J19"/>
  <c r="J17"/>
  <c r="E17"/>
  <c r="F136"/>
  <c r="J16"/>
  <c r="J14"/>
  <c r="J91"/>
  <c r="E7"/>
  <c r="E128"/>
  <c i="2" r="J192"/>
  <c r="J39"/>
  <c r="J38"/>
  <c i="1" r="AY96"/>
  <c i="2" r="J37"/>
  <c i="1" r="AX96"/>
  <c i="2" r="BI338"/>
  <c r="BH338"/>
  <c r="BG338"/>
  <c r="BF338"/>
  <c r="T338"/>
  <c r="R338"/>
  <c r="P338"/>
  <c r="BI332"/>
  <c r="BH332"/>
  <c r="BG332"/>
  <c r="BF332"/>
  <c r="T332"/>
  <c r="R332"/>
  <c r="P332"/>
  <c r="BI327"/>
  <c r="BH327"/>
  <c r="BG327"/>
  <c r="BF327"/>
  <c r="T327"/>
  <c r="R327"/>
  <c r="P327"/>
  <c r="BI322"/>
  <c r="BH322"/>
  <c r="BG322"/>
  <c r="BF322"/>
  <c r="T322"/>
  <c r="R322"/>
  <c r="P322"/>
  <c r="BI319"/>
  <c r="BH319"/>
  <c r="BG319"/>
  <c r="BF319"/>
  <c r="T319"/>
  <c r="T318"/>
  <c r="R319"/>
  <c r="R318"/>
  <c r="P319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J10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F135"/>
  <c r="E133"/>
  <c r="F91"/>
  <c r="E89"/>
  <c r="J26"/>
  <c r="E26"/>
  <c r="J138"/>
  <c r="J25"/>
  <c r="J23"/>
  <c r="E23"/>
  <c r="J137"/>
  <c r="J22"/>
  <c r="J20"/>
  <c r="E20"/>
  <c r="F94"/>
  <c r="J19"/>
  <c r="J17"/>
  <c r="E17"/>
  <c r="F137"/>
  <c r="J16"/>
  <c r="J14"/>
  <c r="J91"/>
  <c r="E7"/>
  <c r="E129"/>
  <c i="1" r="L90"/>
  <c r="AM90"/>
  <c r="AM89"/>
  <c r="L89"/>
  <c r="AM87"/>
  <c r="L87"/>
  <c r="L85"/>
  <c r="L84"/>
  <c i="7" r="J146"/>
  <c r="J144"/>
  <c r="BK141"/>
  <c r="BK139"/>
  <c r="BK137"/>
  <c r="BK135"/>
  <c r="J133"/>
  <c r="J130"/>
  <c r="BK129"/>
  <c r="BK128"/>
  <c i="6" r="BK126"/>
  <c r="BK125"/>
  <c r="BK124"/>
  <c r="J123"/>
  <c r="BK122"/>
  <c r="J121"/>
  <c i="5" r="BK219"/>
  <c r="J218"/>
  <c r="J216"/>
  <c r="BK215"/>
  <c r="BK214"/>
  <c r="BK211"/>
  <c r="BK209"/>
  <c r="BK207"/>
  <c r="J205"/>
  <c r="J203"/>
  <c r="BK201"/>
  <c r="BK199"/>
  <c r="J197"/>
  <c r="BK195"/>
  <c r="BK193"/>
  <c r="J191"/>
  <c r="BK189"/>
  <c r="BK187"/>
  <c r="BK185"/>
  <c r="BK183"/>
  <c r="J181"/>
  <c r="BK179"/>
  <c r="J177"/>
  <c r="BK175"/>
  <c r="J173"/>
  <c r="J170"/>
  <c r="BK168"/>
  <c r="BK166"/>
  <c r="J164"/>
  <c r="J162"/>
  <c r="J159"/>
  <c r="J157"/>
  <c r="BK155"/>
  <c r="J153"/>
  <c r="J151"/>
  <c r="BK149"/>
  <c r="BK147"/>
  <c r="BK145"/>
  <c r="J143"/>
  <c r="J141"/>
  <c r="J139"/>
  <c r="BK137"/>
  <c r="BK135"/>
  <c r="BK133"/>
  <c r="J131"/>
  <c r="BK129"/>
  <c r="BK127"/>
  <c i="4" r="J235"/>
  <c r="J233"/>
  <c r="J232"/>
  <c r="BK231"/>
  <c r="BK229"/>
  <c r="BK227"/>
  <c r="BK225"/>
  <c r="J224"/>
  <c r="BK223"/>
  <c r="J222"/>
  <c r="J219"/>
  <c r="BK217"/>
  <c r="J215"/>
  <c r="J213"/>
  <c r="BK211"/>
  <c r="J209"/>
  <c r="J207"/>
  <c r="BK205"/>
  <c r="BK203"/>
  <c r="J201"/>
  <c r="J199"/>
  <c r="BK197"/>
  <c r="BK195"/>
  <c r="J193"/>
  <c r="BK191"/>
  <c r="J189"/>
  <c r="BK187"/>
  <c r="BK185"/>
  <c r="BK183"/>
  <c r="BK181"/>
  <c r="BK179"/>
  <c r="J176"/>
  <c r="J174"/>
  <c r="BK172"/>
  <c r="J170"/>
  <c r="J168"/>
  <c r="BK166"/>
  <c r="BK163"/>
  <c r="J161"/>
  <c r="J159"/>
  <c r="BK157"/>
  <c r="BK155"/>
  <c r="J153"/>
  <c r="J151"/>
  <c r="BK149"/>
  <c r="J147"/>
  <c r="J145"/>
  <c r="BK143"/>
  <c r="BK141"/>
  <c r="J139"/>
  <c r="BK137"/>
  <c r="BK135"/>
  <c r="J133"/>
  <c r="BK131"/>
  <c r="J129"/>
  <c i="3" r="BK346"/>
  <c r="BK341"/>
  <c r="J336"/>
  <c r="J333"/>
  <c r="BK331"/>
  <c r="BK330"/>
  <c r="J329"/>
  <c r="BK327"/>
  <c r="J325"/>
  <c r="BK324"/>
  <c r="BK321"/>
  <c r="BK319"/>
  <c r="J318"/>
  <c r="BK317"/>
  <c r="J314"/>
  <c r="BK313"/>
  <c r="BK312"/>
  <c r="BK310"/>
  <c r="J308"/>
  <c r="J307"/>
  <c r="BK305"/>
  <c r="BK301"/>
  <c r="BK299"/>
  <c r="BK298"/>
  <c r="BK297"/>
  <c r="BK295"/>
  <c r="BK293"/>
  <c r="J289"/>
  <c r="J288"/>
  <c r="BK287"/>
  <c r="BK285"/>
  <c r="BK284"/>
  <c r="BK282"/>
  <c r="J281"/>
  <c r="J276"/>
  <c r="BK275"/>
  <c r="J274"/>
  <c r="J272"/>
  <c r="BK270"/>
  <c r="BK268"/>
  <c r="BK266"/>
  <c r="J264"/>
  <c r="BK262"/>
  <c r="BK260"/>
  <c r="J258"/>
  <c r="BK257"/>
  <c r="BK256"/>
  <c r="J254"/>
  <c r="BK253"/>
  <c r="J251"/>
  <c r="J250"/>
  <c r="BK248"/>
  <c r="J246"/>
  <c r="J245"/>
  <c r="J242"/>
  <c r="J240"/>
  <c r="J237"/>
  <c r="J234"/>
  <c r="BK232"/>
  <c r="J230"/>
  <c r="J229"/>
  <c r="J227"/>
  <c r="BK225"/>
  <c r="J224"/>
  <c r="BK223"/>
  <c r="J222"/>
  <c r="J221"/>
  <c r="BK220"/>
  <c r="J220"/>
  <c r="J219"/>
  <c r="BK217"/>
  <c r="BK216"/>
  <c r="BK213"/>
  <c r="BK212"/>
  <c r="BK210"/>
  <c r="BK209"/>
  <c r="J208"/>
  <c r="BK207"/>
  <c r="J205"/>
  <c r="J204"/>
  <c r="BK200"/>
  <c r="J198"/>
  <c r="BK195"/>
  <c r="BK193"/>
  <c r="BK191"/>
  <c r="BK189"/>
  <c r="J187"/>
  <c r="J184"/>
  <c r="J183"/>
  <c r="BK181"/>
  <c r="BK179"/>
  <c r="BK177"/>
  <c r="J172"/>
  <c r="BK171"/>
  <c r="J168"/>
  <c r="J165"/>
  <c r="J164"/>
  <c r="BK161"/>
  <c r="J159"/>
  <c r="J157"/>
  <c r="BK154"/>
  <c r="BK149"/>
  <c r="J147"/>
  <c r="BK144"/>
  <c r="J144"/>
  <c r="BK143"/>
  <c i="2" r="BK338"/>
  <c r="J338"/>
  <c r="BK332"/>
  <c r="J332"/>
  <c r="J327"/>
  <c r="BK322"/>
  <c r="BK319"/>
  <c r="J317"/>
  <c r="BK316"/>
  <c r="J315"/>
  <c r="BK313"/>
  <c r="J311"/>
  <c r="J310"/>
  <c r="J307"/>
  <c r="J305"/>
  <c r="J304"/>
  <c r="J303"/>
  <c r="BK300"/>
  <c r="J299"/>
  <c r="BK298"/>
  <c r="J296"/>
  <c r="J294"/>
  <c r="J293"/>
  <c r="BK291"/>
  <c r="J287"/>
  <c r="BK286"/>
  <c r="J285"/>
  <c r="J283"/>
  <c r="J281"/>
  <c r="BK277"/>
  <c r="BK276"/>
  <c r="J275"/>
  <c r="J273"/>
  <c r="J272"/>
  <c r="BK270"/>
  <c r="J269"/>
  <c r="BK266"/>
  <c r="BK264"/>
  <c r="BK263"/>
  <c r="J262"/>
  <c r="J260"/>
  <c r="J258"/>
  <c r="J256"/>
  <c r="J254"/>
  <c r="BK252"/>
  <c r="BK250"/>
  <c r="BK248"/>
  <c r="BK246"/>
  <c r="J245"/>
  <c r="BK244"/>
  <c r="J244"/>
  <c r="BK242"/>
  <c r="BK241"/>
  <c r="J239"/>
  <c r="BK236"/>
  <c r="BK235"/>
  <c r="BK234"/>
  <c r="J231"/>
  <c r="BK226"/>
  <c r="J226"/>
  <c r="BK223"/>
  <c r="BK221"/>
  <c r="BK219"/>
  <c r="BK218"/>
  <c r="BK216"/>
  <c r="BK214"/>
  <c r="J213"/>
  <c r="BK212"/>
  <c r="J211"/>
  <c r="BK210"/>
  <c r="J210"/>
  <c r="BK209"/>
  <c r="J207"/>
  <c r="BK206"/>
  <c r="BK203"/>
  <c r="J202"/>
  <c r="J200"/>
  <c r="BK199"/>
  <c r="BK198"/>
  <c r="BK197"/>
  <c r="BK195"/>
  <c r="J195"/>
  <c r="J194"/>
  <c r="J189"/>
  <c r="J187"/>
  <c r="BK184"/>
  <c r="BK182"/>
  <c r="J180"/>
  <c r="J178"/>
  <c r="BK176"/>
  <c r="BK173"/>
  <c r="J172"/>
  <c r="BK168"/>
  <c r="BK165"/>
  <c r="J164"/>
  <c r="J162"/>
  <c r="J159"/>
  <c r="J157"/>
  <c r="BK154"/>
  <c r="J151"/>
  <c r="J149"/>
  <c r="J146"/>
  <c r="BK144"/>
  <c i="7" r="BK146"/>
  <c r="BK144"/>
  <c r="J141"/>
  <c r="J139"/>
  <c r="J137"/>
  <c r="J135"/>
  <c r="BK133"/>
  <c r="BK130"/>
  <c r="J129"/>
  <c r="J128"/>
  <c i="6" r="J126"/>
  <c r="J125"/>
  <c r="J124"/>
  <c r="BK123"/>
  <c r="J122"/>
  <c r="BK121"/>
  <c i="5" r="BK220"/>
  <c r="J220"/>
  <c r="J219"/>
  <c r="BK218"/>
  <c r="BK216"/>
  <c r="J215"/>
  <c r="J214"/>
  <c r="J211"/>
  <c r="J209"/>
  <c r="J207"/>
  <c r="BK205"/>
  <c r="BK203"/>
  <c r="J201"/>
  <c r="J199"/>
  <c r="BK197"/>
  <c r="J195"/>
  <c r="J193"/>
  <c r="BK191"/>
  <c r="J189"/>
  <c r="J187"/>
  <c r="J185"/>
  <c r="J183"/>
  <c r="BK181"/>
  <c r="J179"/>
  <c r="BK177"/>
  <c r="J175"/>
  <c r="BK173"/>
  <c r="BK170"/>
  <c r="J168"/>
  <c r="J166"/>
  <c r="BK164"/>
  <c r="BK162"/>
  <c r="BK159"/>
  <c r="BK157"/>
  <c r="J155"/>
  <c r="BK153"/>
  <c r="BK151"/>
  <c r="J149"/>
  <c r="J147"/>
  <c r="J145"/>
  <c r="BK143"/>
  <c r="BK141"/>
  <c r="BK139"/>
  <c r="J137"/>
  <c r="J135"/>
  <c r="J133"/>
  <c r="BK131"/>
  <c r="J129"/>
  <c r="J127"/>
  <c i="4" r="BK235"/>
  <c r="BK233"/>
  <c r="BK232"/>
  <c r="J231"/>
  <c r="J229"/>
  <c r="J227"/>
  <c r="J225"/>
  <c r="BK224"/>
  <c r="J223"/>
  <c r="BK222"/>
  <c r="BK219"/>
  <c r="J217"/>
  <c r="BK215"/>
  <c r="BK213"/>
  <c r="J211"/>
  <c r="BK209"/>
  <c r="BK207"/>
  <c r="J205"/>
  <c r="J203"/>
  <c r="BK201"/>
  <c r="BK199"/>
  <c r="J197"/>
  <c r="J195"/>
  <c r="BK193"/>
  <c r="J191"/>
  <c r="BK189"/>
  <c r="J187"/>
  <c r="J185"/>
  <c r="J183"/>
  <c r="J181"/>
  <c r="J179"/>
  <c r="BK176"/>
  <c r="BK174"/>
  <c r="J172"/>
  <c r="BK170"/>
  <c r="BK168"/>
  <c r="J166"/>
  <c r="J163"/>
  <c r="BK161"/>
  <c r="BK159"/>
  <c r="J157"/>
  <c r="J155"/>
  <c r="BK153"/>
  <c r="BK151"/>
  <c r="J149"/>
  <c r="BK147"/>
  <c r="BK145"/>
  <c r="J143"/>
  <c r="J141"/>
  <c r="BK139"/>
  <c r="J137"/>
  <c r="J135"/>
  <c r="BK133"/>
  <c r="J131"/>
  <c r="BK129"/>
  <c i="3" r="BK352"/>
  <c r="J352"/>
  <c r="J346"/>
  <c r="J341"/>
  <c r="BK336"/>
  <c r="BK333"/>
  <c r="J331"/>
  <c r="J330"/>
  <c r="BK329"/>
  <c r="J327"/>
  <c r="BK325"/>
  <c r="J324"/>
  <c r="J321"/>
  <c r="J319"/>
  <c r="BK318"/>
  <c r="J317"/>
  <c r="BK314"/>
  <c r="J313"/>
  <c r="J312"/>
  <c r="J310"/>
  <c r="BK308"/>
  <c r="BK307"/>
  <c r="J305"/>
  <c r="J301"/>
  <c r="J299"/>
  <c r="J298"/>
  <c r="J297"/>
  <c r="J295"/>
  <c r="J293"/>
  <c r="BK289"/>
  <c r="BK288"/>
  <c r="J287"/>
  <c r="J285"/>
  <c r="J284"/>
  <c r="J282"/>
  <c r="BK281"/>
  <c r="BK278"/>
  <c r="J278"/>
  <c r="BK276"/>
  <c r="J275"/>
  <c r="BK274"/>
  <c r="BK272"/>
  <c r="J270"/>
  <c r="J268"/>
  <c r="J266"/>
  <c r="BK264"/>
  <c r="J262"/>
  <c r="J260"/>
  <c r="BK258"/>
  <c r="J257"/>
  <c r="J256"/>
  <c r="BK254"/>
  <c r="J253"/>
  <c r="BK251"/>
  <c r="BK250"/>
  <c r="J248"/>
  <c r="BK246"/>
  <c r="BK245"/>
  <c r="BK242"/>
  <c r="BK240"/>
  <c r="BK237"/>
  <c r="BK234"/>
  <c r="J232"/>
  <c r="BK230"/>
  <c r="BK229"/>
  <c r="BK227"/>
  <c r="J225"/>
  <c r="BK224"/>
  <c r="J223"/>
  <c r="BK222"/>
  <c r="BK221"/>
  <c r="BK219"/>
  <c r="J217"/>
  <c r="J216"/>
  <c r="J213"/>
  <c r="J212"/>
  <c r="J210"/>
  <c r="J209"/>
  <c r="BK208"/>
  <c r="J207"/>
  <c r="BK205"/>
  <c r="BK204"/>
  <c r="J200"/>
  <c r="BK198"/>
  <c r="J195"/>
  <c r="J193"/>
  <c r="J191"/>
  <c r="J189"/>
  <c r="BK187"/>
  <c r="BK184"/>
  <c r="BK183"/>
  <c r="J181"/>
  <c r="J179"/>
  <c r="J177"/>
  <c r="BK172"/>
  <c r="J171"/>
  <c r="BK168"/>
  <c r="BK165"/>
  <c r="BK164"/>
  <c r="J161"/>
  <c r="BK159"/>
  <c r="BK157"/>
  <c r="J154"/>
  <c r="J149"/>
  <c r="BK147"/>
  <c r="J143"/>
  <c i="2" r="BK327"/>
  <c r="J322"/>
  <c r="J319"/>
  <c r="BK317"/>
  <c r="J316"/>
  <c r="BK315"/>
  <c r="J313"/>
  <c r="BK311"/>
  <c r="BK310"/>
  <c r="BK307"/>
  <c r="BK305"/>
  <c r="BK304"/>
  <c r="BK303"/>
  <c r="J300"/>
  <c r="BK299"/>
  <c r="J298"/>
  <c r="BK296"/>
  <c r="BK294"/>
  <c r="BK293"/>
  <c r="J291"/>
  <c r="BK287"/>
  <c r="J286"/>
  <c r="BK285"/>
  <c r="BK283"/>
  <c r="BK281"/>
  <c r="J277"/>
  <c r="J276"/>
  <c r="BK275"/>
  <c r="BK273"/>
  <c r="BK272"/>
  <c r="J270"/>
  <c r="BK269"/>
  <c r="J266"/>
  <c r="J264"/>
  <c r="J263"/>
  <c r="BK262"/>
  <c r="BK260"/>
  <c r="BK258"/>
  <c r="BK256"/>
  <c r="BK254"/>
  <c r="J252"/>
  <c r="J250"/>
  <c r="J248"/>
  <c r="J246"/>
  <c r="BK245"/>
  <c r="J242"/>
  <c r="J241"/>
  <c r="BK239"/>
  <c r="BK238"/>
  <c r="J238"/>
  <c r="J236"/>
  <c r="J235"/>
  <c r="J234"/>
  <c r="BK231"/>
  <c r="BK229"/>
  <c r="J229"/>
  <c r="J223"/>
  <c r="J221"/>
  <c r="J219"/>
  <c r="J218"/>
  <c r="J216"/>
  <c r="J214"/>
  <c r="BK213"/>
  <c r="J212"/>
  <c r="BK211"/>
  <c r="J209"/>
  <c r="BK207"/>
  <c r="J206"/>
  <c r="J203"/>
  <c r="BK202"/>
  <c r="BK200"/>
  <c r="J199"/>
  <c r="J198"/>
  <c r="J197"/>
  <c r="BK194"/>
  <c r="BK189"/>
  <c r="BK187"/>
  <c r="J184"/>
  <c r="J182"/>
  <c r="BK180"/>
  <c r="BK178"/>
  <c r="J176"/>
  <c r="J173"/>
  <c r="BK172"/>
  <c r="BK170"/>
  <c r="J170"/>
  <c r="J168"/>
  <c r="J165"/>
  <c r="BK164"/>
  <c r="BK162"/>
  <c r="BK159"/>
  <c r="BK157"/>
  <c r="J154"/>
  <c r="BK151"/>
  <c r="BK149"/>
  <c r="BK146"/>
  <c r="J144"/>
  <c i="1" r="AS95"/>
  <c i="2" l="1" r="P143"/>
  <c r="T143"/>
  <c r="P175"/>
  <c r="T175"/>
  <c r="P193"/>
  <c r="T193"/>
  <c r="P201"/>
  <c r="T201"/>
  <c r="P205"/>
  <c r="T205"/>
  <c r="R215"/>
  <c r="BK220"/>
  <c r="J220"/>
  <c r="J108"/>
  <c r="R220"/>
  <c r="BK240"/>
  <c r="J240"/>
  <c r="J109"/>
  <c r="P240"/>
  <c r="T240"/>
  <c r="P247"/>
  <c r="T247"/>
  <c r="R268"/>
  <c r="BK274"/>
  <c r="J274"/>
  <c r="J112"/>
  <c r="P274"/>
  <c r="T274"/>
  <c r="P280"/>
  <c r="T280"/>
  <c r="P290"/>
  <c r="T290"/>
  <c r="R295"/>
  <c r="BK302"/>
  <c r="J302"/>
  <c r="J116"/>
  <c r="P302"/>
  <c r="T302"/>
  <c r="P309"/>
  <c r="T309"/>
  <c r="BK321"/>
  <c r="J321"/>
  <c r="J119"/>
  <c r="T321"/>
  <c i="3" r="BK142"/>
  <c r="R142"/>
  <c r="BK186"/>
  <c r="J186"/>
  <c r="J101"/>
  <c r="R186"/>
  <c r="BK203"/>
  <c r="J203"/>
  <c r="J102"/>
  <c r="R203"/>
  <c r="BK211"/>
  <c r="J211"/>
  <c r="J103"/>
  <c r="R211"/>
  <c r="P215"/>
  <c r="T215"/>
  <c r="BK226"/>
  <c r="J226"/>
  <c r="J106"/>
  <c r="P226"/>
  <c r="R226"/>
  <c r="T226"/>
  <c r="P231"/>
  <c r="T231"/>
  <c r="R252"/>
  <c r="BK259"/>
  <c r="J259"/>
  <c r="J109"/>
  <c r="R259"/>
  <c r="BK280"/>
  <c r="J280"/>
  <c r="J110"/>
  <c r="R280"/>
  <c r="BK286"/>
  <c r="J286"/>
  <c r="J111"/>
  <c r="R286"/>
  <c r="BK292"/>
  <c r="J292"/>
  <c r="J112"/>
  <c r="R292"/>
  <c r="BK304"/>
  <c r="J304"/>
  <c r="J113"/>
  <c r="P304"/>
  <c r="T304"/>
  <c r="R309"/>
  <c r="BK316"/>
  <c r="J316"/>
  <c r="J115"/>
  <c r="P316"/>
  <c r="T316"/>
  <c r="P323"/>
  <c r="T323"/>
  <c r="BK335"/>
  <c r="J335"/>
  <c r="J118"/>
  <c r="R335"/>
  <c i="4" r="BK128"/>
  <c r="J128"/>
  <c r="J99"/>
  <c r="R128"/>
  <c r="BK165"/>
  <c r="J165"/>
  <c r="J100"/>
  <c r="R165"/>
  <c r="R221"/>
  <c r="R178"/>
  <c r="BK226"/>
  <c r="J226"/>
  <c r="J103"/>
  <c r="P226"/>
  <c r="BK230"/>
  <c r="J230"/>
  <c r="J104"/>
  <c r="R230"/>
  <c i="5" r="P126"/>
  <c r="T126"/>
  <c r="P161"/>
  <c r="R161"/>
  <c r="BK213"/>
  <c r="J213"/>
  <c r="J102"/>
  <c r="R213"/>
  <c r="R172"/>
  <c r="BK217"/>
  <c r="J217"/>
  <c r="J103"/>
  <c r="T217"/>
  <c i="6" r="BK120"/>
  <c r="J120"/>
  <c r="J98"/>
  <c r="T120"/>
  <c i="2" r="BK143"/>
  <c r="J143"/>
  <c r="J100"/>
  <c r="R143"/>
  <c r="BK175"/>
  <c r="J175"/>
  <c r="J101"/>
  <c r="R175"/>
  <c r="BK193"/>
  <c r="J193"/>
  <c r="J103"/>
  <c r="R193"/>
  <c r="BK201"/>
  <c r="J201"/>
  <c r="J104"/>
  <c r="R201"/>
  <c r="BK205"/>
  <c r="J205"/>
  <c r="J106"/>
  <c r="R205"/>
  <c r="BK215"/>
  <c r="J215"/>
  <c r="J107"/>
  <c r="P215"/>
  <c r="T215"/>
  <c r="P220"/>
  <c r="T220"/>
  <c r="R240"/>
  <c r="BK247"/>
  <c r="J247"/>
  <c r="J110"/>
  <c r="R247"/>
  <c r="BK268"/>
  <c r="J268"/>
  <c r="J111"/>
  <c r="P268"/>
  <c r="T268"/>
  <c r="R274"/>
  <c r="BK280"/>
  <c r="J280"/>
  <c r="J113"/>
  <c r="R280"/>
  <c r="BK290"/>
  <c r="J290"/>
  <c r="J114"/>
  <c r="R290"/>
  <c r="BK295"/>
  <c r="J295"/>
  <c r="J115"/>
  <c r="P295"/>
  <c r="T295"/>
  <c r="R302"/>
  <c r="BK309"/>
  <c r="J309"/>
  <c r="J117"/>
  <c r="R309"/>
  <c r="P321"/>
  <c r="R321"/>
  <c i="3" r="P142"/>
  <c r="T142"/>
  <c r="P186"/>
  <c r="T186"/>
  <c r="P203"/>
  <c r="T203"/>
  <c r="P211"/>
  <c r="T211"/>
  <c r="BK215"/>
  <c r="J215"/>
  <c r="J105"/>
  <c r="R215"/>
  <c r="BK231"/>
  <c r="J231"/>
  <c r="J107"/>
  <c r="R231"/>
  <c r="BK252"/>
  <c r="J252"/>
  <c r="J108"/>
  <c r="P252"/>
  <c r="T252"/>
  <c r="P259"/>
  <c r="T259"/>
  <c r="P280"/>
  <c r="T280"/>
  <c r="P286"/>
  <c r="T286"/>
  <c r="P292"/>
  <c r="T292"/>
  <c r="R304"/>
  <c r="BK309"/>
  <c r="J309"/>
  <c r="J114"/>
  <c r="P309"/>
  <c r="T309"/>
  <c r="R316"/>
  <c r="BK323"/>
  <c r="J323"/>
  <c r="J116"/>
  <c r="R323"/>
  <c r="P335"/>
  <c r="T335"/>
  <c i="4" r="P128"/>
  <c r="T128"/>
  <c r="P165"/>
  <c r="T165"/>
  <c r="BK221"/>
  <c r="J221"/>
  <c r="J102"/>
  <c r="P221"/>
  <c r="P178"/>
  <c r="T221"/>
  <c r="T178"/>
  <c r="R226"/>
  <c r="T226"/>
  <c r="P230"/>
  <c r="T230"/>
  <c i="5" r="BK126"/>
  <c r="J126"/>
  <c r="J99"/>
  <c r="R126"/>
  <c r="BK161"/>
  <c r="J161"/>
  <c r="J100"/>
  <c r="T161"/>
  <c r="P213"/>
  <c r="P172"/>
  <c r="T213"/>
  <c r="T172"/>
  <c r="P217"/>
  <c r="R217"/>
  <c i="6" r="P120"/>
  <c i="1" r="AU100"/>
  <c i="6" r="R120"/>
  <c i="7" r="BK127"/>
  <c r="J127"/>
  <c r="J100"/>
  <c r="P127"/>
  <c r="R127"/>
  <c r="T127"/>
  <c r="BK132"/>
  <c r="J132"/>
  <c r="J101"/>
  <c r="P132"/>
  <c r="R132"/>
  <c r="T132"/>
  <c i="2" r="F93"/>
  <c r="J94"/>
  <c r="J135"/>
  <c r="F138"/>
  <c r="BE146"/>
  <c r="BE149"/>
  <c r="BE154"/>
  <c r="BE157"/>
  <c r="BE159"/>
  <c r="BE164"/>
  <c r="BE168"/>
  <c r="BE173"/>
  <c r="BE176"/>
  <c r="BE178"/>
  <c r="BE184"/>
  <c r="BE189"/>
  <c r="BE194"/>
  <c r="BE197"/>
  <c r="BE199"/>
  <c r="BE202"/>
  <c r="BE207"/>
  <c r="BE210"/>
  <c r="BE212"/>
  <c r="BE213"/>
  <c r="BE216"/>
  <c r="BE218"/>
  <c r="BE219"/>
  <c r="BE221"/>
  <c r="BE223"/>
  <c r="BE229"/>
  <c r="BE235"/>
  <c r="BE236"/>
  <c r="BE238"/>
  <c r="BE239"/>
  <c r="BE250"/>
  <c r="BE254"/>
  <c r="BE256"/>
  <c r="BE258"/>
  <c r="BE260"/>
  <c r="BE266"/>
  <c r="BE270"/>
  <c r="BE272"/>
  <c r="BE275"/>
  <c r="BE281"/>
  <c r="BE283"/>
  <c r="BE286"/>
  <c r="BE291"/>
  <c r="BE293"/>
  <c r="BE298"/>
  <c r="BE303"/>
  <c r="BE304"/>
  <c r="BE305"/>
  <c r="BE313"/>
  <c r="BE316"/>
  <c r="BE317"/>
  <c r="BE319"/>
  <c i="3" r="E85"/>
  <c r="F93"/>
  <c r="J93"/>
  <c r="J134"/>
  <c r="F137"/>
  <c r="BE143"/>
  <c r="BE144"/>
  <c r="BE154"/>
  <c r="BE157"/>
  <c r="BE161"/>
  <c r="BE164"/>
  <c r="BE165"/>
  <c r="BE171"/>
  <c r="BE181"/>
  <c r="BE184"/>
  <c r="BE195"/>
  <c r="BE198"/>
  <c r="BE200"/>
  <c r="BE204"/>
  <c r="BE207"/>
  <c r="BE208"/>
  <c r="BE219"/>
  <c r="BE220"/>
  <c r="BE221"/>
  <c r="BE223"/>
  <c r="BE227"/>
  <c r="BE229"/>
  <c r="BE232"/>
  <c r="BE234"/>
  <c r="BE240"/>
  <c r="BE242"/>
  <c r="BE245"/>
  <c r="BE248"/>
  <c r="BE251"/>
  <c r="BE253"/>
  <c r="BE257"/>
  <c r="BE258"/>
  <c r="BE260"/>
  <c r="BE262"/>
  <c r="BE270"/>
  <c r="BE272"/>
  <c r="BE275"/>
  <c r="BE282"/>
  <c r="BE287"/>
  <c r="BE288"/>
  <c r="BE289"/>
  <c r="BE307"/>
  <c r="BE308"/>
  <c r="BE314"/>
  <c r="BE317"/>
  <c r="BE327"/>
  <c r="BE330"/>
  <c r="BE331"/>
  <c r="BE341"/>
  <c r="BE346"/>
  <c r="BE352"/>
  <c i="4" r="E85"/>
  <c r="J91"/>
  <c r="J93"/>
  <c r="J94"/>
  <c r="F124"/>
  <c r="BE131"/>
  <c r="BE137"/>
  <c r="BE141"/>
  <c r="BE143"/>
  <c r="BE145"/>
  <c r="BE149"/>
  <c r="BE151"/>
  <c r="BE157"/>
  <c r="BE163"/>
  <c r="BE166"/>
  <c r="BE168"/>
  <c r="BE172"/>
  <c r="BE174"/>
  <c r="BE176"/>
  <c r="BE179"/>
  <c r="BE181"/>
  <c r="BE187"/>
  <c r="BE191"/>
  <c r="BE197"/>
  <c r="BE199"/>
  <c r="BE205"/>
  <c r="BE207"/>
  <c r="BE211"/>
  <c r="BE217"/>
  <c r="BE223"/>
  <c r="BE224"/>
  <c r="BE229"/>
  <c r="BE231"/>
  <c r="BE232"/>
  <c r="BE233"/>
  <c r="BE235"/>
  <c r="BK234"/>
  <c r="J234"/>
  <c r="J105"/>
  <c i="5" r="J91"/>
  <c r="J93"/>
  <c r="F94"/>
  <c r="J122"/>
  <c r="BE127"/>
  <c r="BE129"/>
  <c r="BE139"/>
  <c r="BE141"/>
  <c r="BE147"/>
  <c r="BE149"/>
  <c r="BE151"/>
  <c r="BE155"/>
  <c r="BE159"/>
  <c r="BE162"/>
  <c r="BE168"/>
  <c r="BE175"/>
  <c r="BE189"/>
  <c r="BE195"/>
  <c r="BE197"/>
  <c r="BE199"/>
  <c r="BE201"/>
  <c r="BE203"/>
  <c r="BE207"/>
  <c r="BE211"/>
  <c r="BE215"/>
  <c r="BE218"/>
  <c r="BE220"/>
  <c r="BK172"/>
  <c r="J172"/>
  <c r="J101"/>
  <c i="6" r="E85"/>
  <c r="F93"/>
  <c r="F94"/>
  <c r="J94"/>
  <c r="J114"/>
  <c r="J116"/>
  <c i="7" r="E85"/>
  <c r="J91"/>
  <c r="J93"/>
  <c r="J94"/>
  <c r="BE129"/>
  <c r="BE133"/>
  <c r="BE135"/>
  <c r="BE137"/>
  <c r="BE139"/>
  <c i="2" r="E85"/>
  <c r="J93"/>
  <c r="BE144"/>
  <c r="BE151"/>
  <c r="BE162"/>
  <c r="BE165"/>
  <c r="BE170"/>
  <c r="BE172"/>
  <c r="BE180"/>
  <c r="BE182"/>
  <c r="BE187"/>
  <c r="BE195"/>
  <c r="BE198"/>
  <c r="BE200"/>
  <c r="BE203"/>
  <c r="BE206"/>
  <c r="BE209"/>
  <c r="BE211"/>
  <c r="BE214"/>
  <c r="BE226"/>
  <c r="BE231"/>
  <c r="BE234"/>
  <c r="BE241"/>
  <c r="BE242"/>
  <c r="BE244"/>
  <c r="BE245"/>
  <c r="BE246"/>
  <c r="BE248"/>
  <c r="BE252"/>
  <c r="BE262"/>
  <c r="BE263"/>
  <c r="BE264"/>
  <c r="BE269"/>
  <c r="BE273"/>
  <c r="BE276"/>
  <c r="BE277"/>
  <c r="BE285"/>
  <c r="BE287"/>
  <c r="BE294"/>
  <c r="BE296"/>
  <c r="BE299"/>
  <c r="BE300"/>
  <c r="BE307"/>
  <c r="BE310"/>
  <c r="BE311"/>
  <c r="BE315"/>
  <c r="BE322"/>
  <c r="BE327"/>
  <c r="BE332"/>
  <c r="BE338"/>
  <c r="BK318"/>
  <c r="J318"/>
  <c r="J118"/>
  <c i="3" r="J94"/>
  <c r="BE147"/>
  <c r="BE149"/>
  <c r="BE159"/>
  <c r="BE168"/>
  <c r="BE172"/>
  <c r="BE177"/>
  <c r="BE179"/>
  <c r="BE183"/>
  <c r="BE187"/>
  <c r="BE189"/>
  <c r="BE191"/>
  <c r="BE193"/>
  <c r="BE205"/>
  <c r="BE209"/>
  <c r="BE210"/>
  <c r="BE212"/>
  <c r="BE213"/>
  <c r="BE216"/>
  <c r="BE217"/>
  <c r="BE222"/>
  <c r="BE224"/>
  <c r="BE225"/>
  <c r="BE230"/>
  <c r="BE237"/>
  <c r="BE246"/>
  <c r="BE250"/>
  <c r="BE254"/>
  <c r="BE256"/>
  <c r="BE264"/>
  <c r="BE266"/>
  <c r="BE268"/>
  <c r="BE274"/>
  <c r="BE276"/>
  <c r="BE278"/>
  <c r="BE281"/>
  <c r="BE284"/>
  <c r="BE285"/>
  <c r="BE293"/>
  <c r="BE295"/>
  <c r="BE297"/>
  <c r="BE298"/>
  <c r="BE299"/>
  <c r="BE301"/>
  <c r="BE305"/>
  <c r="BE310"/>
  <c r="BE312"/>
  <c r="BE313"/>
  <c r="BE318"/>
  <c r="BE319"/>
  <c r="BE321"/>
  <c r="BE324"/>
  <c r="BE325"/>
  <c r="BE329"/>
  <c r="BE333"/>
  <c r="BE336"/>
  <c r="BK332"/>
  <c r="J332"/>
  <c r="J117"/>
  <c i="4" r="F93"/>
  <c r="BE129"/>
  <c r="BE133"/>
  <c r="BE135"/>
  <c r="BE139"/>
  <c r="BE147"/>
  <c r="BE153"/>
  <c r="BE155"/>
  <c r="BE159"/>
  <c r="BE161"/>
  <c r="BE170"/>
  <c r="BE183"/>
  <c r="BE185"/>
  <c r="BE189"/>
  <c r="BE193"/>
  <c r="BE195"/>
  <c r="BE201"/>
  <c r="BE203"/>
  <c r="BE209"/>
  <c r="BE213"/>
  <c r="BE215"/>
  <c r="BE219"/>
  <c r="BE222"/>
  <c r="BE225"/>
  <c r="BE227"/>
  <c r="BK178"/>
  <c r="J178"/>
  <c r="J101"/>
  <c i="5" r="E85"/>
  <c r="F93"/>
  <c r="BE131"/>
  <c r="BE133"/>
  <c r="BE135"/>
  <c r="BE137"/>
  <c r="BE143"/>
  <c r="BE145"/>
  <c r="BE153"/>
  <c r="BE157"/>
  <c r="BE164"/>
  <c r="BE166"/>
  <c r="BE170"/>
  <c r="BE173"/>
  <c r="BE177"/>
  <c r="BE179"/>
  <c r="BE181"/>
  <c r="BE183"/>
  <c r="BE185"/>
  <c r="BE187"/>
  <c r="BE191"/>
  <c r="BE193"/>
  <c r="BE205"/>
  <c r="BE209"/>
  <c r="BE214"/>
  <c r="BE216"/>
  <c r="BE219"/>
  <c i="6" r="BE121"/>
  <c r="BE122"/>
  <c r="BE123"/>
  <c r="BE124"/>
  <c r="BE125"/>
  <c r="BE126"/>
  <c i="7" r="F93"/>
  <c r="F94"/>
  <c r="BE128"/>
  <c r="BE130"/>
  <c r="BE141"/>
  <c r="BE144"/>
  <c r="BE146"/>
  <c r="BK143"/>
  <c r="J143"/>
  <c r="J102"/>
  <c r="BK145"/>
  <c r="J145"/>
  <c r="J103"/>
  <c i="2" r="J36"/>
  <c i="1" r="AW96"/>
  <c i="3" r="J36"/>
  <c i="1" r="AW97"/>
  <c i="4" r="J36"/>
  <c i="1" r="AW98"/>
  <c i="5" r="F39"/>
  <c i="1" r="BD99"/>
  <c i="6" r="J36"/>
  <c i="1" r="AW100"/>
  <c i="2" r="F37"/>
  <c i="1" r="BB96"/>
  <c i="3" r="F37"/>
  <c i="1" r="BB97"/>
  <c i="4" r="F37"/>
  <c i="1" r="BB98"/>
  <c i="5" r="F37"/>
  <c i="1" r="BB99"/>
  <c i="6" r="F37"/>
  <c i="1" r="BB100"/>
  <c i="7" r="F36"/>
  <c i="1" r="BA101"/>
  <c i="7" r="F37"/>
  <c i="1" r="BB101"/>
  <c i="7" r="F39"/>
  <c i="1" r="BD101"/>
  <c i="2" r="F38"/>
  <c i="1" r="BC96"/>
  <c i="3" r="F38"/>
  <c i="1" r="BC97"/>
  <c i="4" r="F39"/>
  <c i="1" r="BD98"/>
  <c i="5" r="J36"/>
  <c i="1" r="AW99"/>
  <c i="6" r="F39"/>
  <c i="1" r="BD100"/>
  <c i="2" r="F36"/>
  <c i="1" r="BA96"/>
  <c i="2" r="F39"/>
  <c i="1" r="BD96"/>
  <c i="3" r="F36"/>
  <c i="1" r="BA97"/>
  <c i="3" r="F39"/>
  <c i="1" r="BD97"/>
  <c i="4" r="F36"/>
  <c i="1" r="BA98"/>
  <c i="4" r="F38"/>
  <c i="1" r="BC98"/>
  <c i="5" r="F36"/>
  <c i="1" r="BA99"/>
  <c i="5" r="F38"/>
  <c i="1" r="BC99"/>
  <c i="6" r="F36"/>
  <c i="1" r="BA100"/>
  <c i="6" r="F38"/>
  <c i="1" r="BC100"/>
  <c i="7" r="J36"/>
  <c i="1" r="AW101"/>
  <c i="7" r="F38"/>
  <c i="1" r="BC101"/>
  <c r="AS94"/>
  <c i="7" l="1" r="T126"/>
  <c r="T125"/>
  <c r="P126"/>
  <c r="P125"/>
  <c i="1" r="AU101"/>
  <c i="5" r="R125"/>
  <c i="4" r="T127"/>
  <c i="3" r="R214"/>
  <c r="T141"/>
  <c i="2" r="R204"/>
  <c r="R142"/>
  <c r="R141"/>
  <c i="5" r="T125"/>
  <c i="3" r="T214"/>
  <c r="R141"/>
  <c r="R140"/>
  <c i="2" r="P204"/>
  <c r="T142"/>
  <c i="7" r="R126"/>
  <c r="R125"/>
  <c i="4" r="P127"/>
  <c i="1" r="AU98"/>
  <c i="3" r="P141"/>
  <c i="5" r="P125"/>
  <c i="1" r="AU99"/>
  <c i="4" r="R127"/>
  <c i="3" r="P214"/>
  <c r="BK141"/>
  <c r="J141"/>
  <c r="J99"/>
  <c i="2" r="T204"/>
  <c r="P142"/>
  <c r="P141"/>
  <c i="1" r="AU96"/>
  <c i="3" r="J142"/>
  <c r="J100"/>
  <c r="BK214"/>
  <c r="J214"/>
  <c r="J104"/>
  <c i="4" r="BK127"/>
  <c r="J127"/>
  <c r="J98"/>
  <c i="5" r="BK125"/>
  <c r="J125"/>
  <c i="2" r="BK142"/>
  <c r="J142"/>
  <c r="J99"/>
  <c r="BK204"/>
  <c r="J204"/>
  <c r="J105"/>
  <c i="7" r="BK126"/>
  <c r="J126"/>
  <c r="J99"/>
  <c i="5" r="J32"/>
  <c i="1" r="AG99"/>
  <c r="BA95"/>
  <c r="AW95"/>
  <c i="2" r="F35"/>
  <c i="1" r="AZ96"/>
  <c i="3" r="J35"/>
  <c i="1" r="AV97"/>
  <c r="AT97"/>
  <c i="6" r="J35"/>
  <c i="1" r="AV100"/>
  <c r="AT100"/>
  <c r="BB95"/>
  <c r="BB94"/>
  <c r="W31"/>
  <c r="BD95"/>
  <c r="BD94"/>
  <c r="W33"/>
  <c i="3" r="F35"/>
  <c i="1" r="AZ97"/>
  <c i="5" r="F35"/>
  <c i="1" r="AZ99"/>
  <c i="7" r="F35"/>
  <c i="1" r="AZ101"/>
  <c i="6" r="J32"/>
  <c i="1" r="AG100"/>
  <c r="AN100"/>
  <c r="BC95"/>
  <c r="AY95"/>
  <c i="2" r="J35"/>
  <c i="1" r="AV96"/>
  <c r="AT96"/>
  <c i="4" r="J35"/>
  <c i="1" r="AV98"/>
  <c r="AT98"/>
  <c i="5" r="J35"/>
  <c i="1" r="AV99"/>
  <c r="AT99"/>
  <c i="4" r="F35"/>
  <c i="1" r="AZ98"/>
  <c i="6" r="F35"/>
  <c i="1" r="AZ100"/>
  <c i="7" r="J35"/>
  <c i="1" r="AV101"/>
  <c r="AT101"/>
  <c i="3" l="1" r="P140"/>
  <c i="1" r="AU97"/>
  <c i="2" r="T141"/>
  <c i="3" r="T140"/>
  <c i="5" r="J41"/>
  <c i="6" r="J41"/>
  <c i="2" r="BK141"/>
  <c r="J141"/>
  <c r="J98"/>
  <c i="5" r="J98"/>
  <c i="3" r="BK140"/>
  <c r="J140"/>
  <c r="J98"/>
  <c i="7" r="BK125"/>
  <c r="J125"/>
  <c r="J98"/>
  <c i="1" r="AN99"/>
  <c r="AU95"/>
  <c r="AU94"/>
  <c r="AZ95"/>
  <c r="AV95"/>
  <c r="AT95"/>
  <c r="BA94"/>
  <c r="W30"/>
  <c r="BC94"/>
  <c r="W32"/>
  <c r="AX95"/>
  <c i="4" r="J32"/>
  <c i="1" r="AG98"/>
  <c r="AN98"/>
  <c r="AX94"/>
  <c i="4" l="1" r="J41"/>
  <c i="1" r="AY94"/>
  <c r="AW94"/>
  <c r="AK30"/>
  <c r="AZ94"/>
  <c r="W29"/>
  <c i="2" r="J32"/>
  <c i="1" r="AG96"/>
  <c r="AN96"/>
  <c i="3" r="J32"/>
  <c i="1" r="AG97"/>
  <c r="AN97"/>
  <c i="7" r="J32"/>
  <c i="1" r="AG101"/>
  <c r="AN101"/>
  <c i="2" l="1" r="J41"/>
  <c i="3" r="J41"/>
  <c i="7" r="J41"/>
  <c i="1" r="AG95"/>
  <c r="AG94"/>
  <c r="AK26"/>
  <c r="AV94"/>
  <c r="AK29"/>
  <c l="1" r="AN95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<sst xmlns="http://schemas.openxmlformats.org/spreadsheetml/2006/main">
  <si>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</si>
  <si>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</si>
  <si>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</si>
  <si>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</si>
  <si>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</si>
  <si>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{7d5f0b60-87ed-4bcc-a1f1-9402ef5b2d78}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</si>
  <si>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</si>
  <si>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</si>
  <si>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</si>
  <si>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</si>
  <si>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</si>
  <si>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</si>
  <si>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</si>
  <si>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</si>
  <si>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20212102001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</si>
  <si>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</si>
  <si>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</si>
  <si>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odborných učeben ZŠ Karviná - školy III - ZŠ cihelní stavba</t>
  </si>
  <si>
    <t>KSO:</t>
  </si>
  <si>
    <t>CC-CZ:</t>
  </si>
  <si>
    <t>Místo:</t>
  </si>
  <si>
    <t xml:space="preserve"> </t>
  </si>
  <si>
    <t>Datum:</t>
  </si>
  <si>
    <t>4. 9. 2017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</si>
  <si>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</si>
  <si>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</si>
  <si>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</si>
  <si>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</si>
  <si>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</si>
  <si>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</si>
  <si>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</si>
  <si>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</si>
  <si>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</si>
  <si>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</si>
  <si>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</si>
  <si>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</si>
  <si>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</si>
  <si>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</si>
  <si>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</si>
  <si>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</si>
  <si>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</si>
  <si>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</si>
  <si>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</si>
  <si>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</si>
  <si>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</si>
  <si>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</si>
  <si>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</si>
  <si>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</si>
  <si>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</si>
  <si>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</si>
  <si>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</si>
  <si>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</si>
  <si>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</si>
  <si>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</si>
  <si>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</si>
  <si>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</si>
  <si>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</si>
  <si>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</si>
  <si>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</si>
  <si>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</si>
  <si>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</si>
  <si>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</si>
  <si>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</si>
  <si>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</si>
  <si>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</si>
  <si>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</si>
  <si>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</si>
  <si>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</si>
  <si>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</si>
  <si>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</si>
  <si>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</si>
  <si>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</si>
  <si>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</si>
  <si>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</si>
  <si>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</si>
  <si>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</si>
  <si>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</si>
  <si>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20171701003RS</t>
  </si>
  <si>
    <t xml:space="preserve">Rekonstrukce odborných učeben ZŠ  Cihelní   Karviná - stavba</t>
  </si>
  <si>
    <t>STA</t>
  </si>
  <si>
    <t>1</t>
  </si>
  <si>
    <t>{3a558243-4f2a-4831-a4d1-50c39473f894}</t>
  </si>
  <si>
    <t>801 32</t>
  </si>
  <si>
    <t>2</t>
  </si>
  <si>
    <t>/</t>
  </si>
  <si>
    <t>001</t>
  </si>
  <si>
    <t xml:space="preserve">Rekonstrukce odborných učeben ZŠ  Cihelní  Karviná - jazyková učebna </t>
  </si>
  <si>
    <t>Soupis</t>
  </si>
  <si>
    <t>{1f6582f3-dc6f-40dc-9b95-4021eb2f6b4c}</t>
  </si>
  <si>
    <t>002</t>
  </si>
  <si>
    <t xml:space="preserve">Rekonstrukce odborných učeben ZŠ  Cihelní  Karviná - učebna informatiky</t>
  </si>
  <si>
    <t>{4267d0a7-abf0-4d8d-b8b5-bb2cfc47e2dd}</t>
  </si>
  <si>
    <t>003</t>
  </si>
  <si>
    <t xml:space="preserve">Elektro jazyková učebna </t>
  </si>
  <si>
    <t>{f6e63307-7bf1-42cd-ba65-8e4d0ba309c6}</t>
  </si>
  <si>
    <t>004</t>
  </si>
  <si>
    <t>Elektro učebna informatiky</t>
  </si>
  <si>
    <t>{fb880c30-faaf-460e-89c9-72a1b961635f}</t>
  </si>
  <si>
    <t>005</t>
  </si>
  <si>
    <t xml:space="preserve">IT do stavby </t>
  </si>
  <si>
    <t>{3c2673b5-ca9f-4671-a949-31f019bd5612}</t>
  </si>
  <si>
    <t>006</t>
  </si>
  <si>
    <t xml:space="preserve">Ostatní a vedlejší náklady </t>
  </si>
  <si>
    <t>{124481d4-dd41-4e70-b73b-aabd0d857920}</t>
  </si>
  <si>
    <t>KRYCÍ LIST SOUPISU PRACÍ</t>
  </si>
  <si>
    <t>Objekt:</t>
  </si>
  <si>
    <t xml:space="preserve">20171701003RS - Rekonstrukce odborných učeben ZŠ  Cihelní   Karviná - stavba</t>
  </si>
  <si>
    <t>Soupis:</t>
  </si>
  <si>
    <t xml:space="preserve">001 - Rekonstrukce odborných učeben ZŠ  Cihelní  Karviná - jazyková učebna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</si>
  <si>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</si>
  <si>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</si>
  <si>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</si>
  <si>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</si>
  <si>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</si>
  <si>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</si>
  <si>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povrchu, podlahy, osazení</t>
  </si>
  <si>
    <t xml:space="preserve">    9 - Ostatní konstrukce a práce, bourání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</si>
  <si>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</si>
  <si>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</si>
  <si>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</si>
  <si>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</si>
  <si>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</si>
  <si>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</si>
  <si>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</si>
  <si>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</si>
  <si>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</si>
  <si>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730 - Vytápění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</si>
  <si>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</si>
  <si>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</si>
  <si>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</si>
  <si>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</si>
  <si>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</si>
  <si>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</si>
  <si>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</si>
  <si>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</si>
  <si>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</si>
  <si>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</si>
  <si>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</si>
  <si>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</si>
  <si>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</si>
  <si>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</si>
  <si>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</si>
  <si>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</si>
  <si>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</si>
  <si>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</si>
  <si>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</si>
  <si>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</si>
  <si>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</si>
  <si>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</si>
  <si>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</si>
  <si>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</si>
  <si>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</si>
  <si>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povrchu, podlahy, osazení</t>
  </si>
  <si>
    <t>K</t>
  </si>
  <si>
    <t>612131101</t>
  </si>
  <si>
    <t>Cementový postřik vnitřních stěn nanášený celoplošně ručně</t>
  </si>
  <si>
    <t>m2</t>
  </si>
  <si>
    <t>CS ÚRS 2021 01</t>
  </si>
  <si>
    <t>4</t>
  </si>
  <si>
    <t>1964503497</t>
  </si>
  <si>
    <t>VV</t>
  </si>
  <si>
    <t>"viz.v.č. D.1.1.b)05,06-"1,9*1,6</t>
  </si>
  <si>
    <t>612131121</t>
  </si>
  <si>
    <t>Penetrační disperzní nátěr vnitřních stěn nanášený ručně</t>
  </si>
  <si>
    <t>-1711850183</t>
  </si>
  <si>
    <t>"viz.v.č. D.1.1.b)03,04"</t>
  </si>
  <si>
    <t>8,9*3,7*2+6,6*3,7*2</t>
  </si>
  <si>
    <t>3</t>
  </si>
  <si>
    <t>612135101</t>
  </si>
  <si>
    <t>Hrubá výplň rýh ve stěnách maltou jakékoli šířky rýhy</t>
  </si>
  <si>
    <t>-136111311</t>
  </si>
  <si>
    <t>"viz.v.č. D.1.4.b)05-07"2*0,15</t>
  </si>
  <si>
    <t>612142001</t>
  </si>
  <si>
    <t>Potažení vnitřních stěn sklovláknitým pletivem vtlačeným do tenkovrstvé hmoty</t>
  </si>
  <si>
    <t>-1727980043</t>
  </si>
  <si>
    <t>5</t>
  </si>
  <si>
    <t>612311131</t>
  </si>
  <si>
    <t>Potažení vnitřních stěn vápenným štukem tloušťky do 3 mm</t>
  </si>
  <si>
    <t>1227929809</t>
  </si>
  <si>
    <t>612325121</t>
  </si>
  <si>
    <t>Vápenocementová štuková omítka rýh ve stěnách šířky do 150 mm</t>
  </si>
  <si>
    <t>2064283465</t>
  </si>
  <si>
    <t>7</t>
  </si>
  <si>
    <t>612325422</t>
  </si>
  <si>
    <t xml:space="preserve">Příprava podkladu stěn před provedením štuku - předpoklad 30% nové omítky </t>
  </si>
  <si>
    <t>CS ÚRS 2016 01</t>
  </si>
  <si>
    <t>-1341466060</t>
  </si>
  <si>
    <t>8</t>
  </si>
  <si>
    <t>612331121</t>
  </si>
  <si>
    <t>Cementová omítka hladká jednovrstvá vnitřních stěn nanášená ručně</t>
  </si>
  <si>
    <t>1812287433</t>
  </si>
  <si>
    <t>9</t>
  </si>
  <si>
    <t>619991001</t>
  </si>
  <si>
    <t>Zakrytí podlah fólií přilepenou lepící páskou</t>
  </si>
  <si>
    <t>20596953</t>
  </si>
  <si>
    <t>10</t>
  </si>
  <si>
    <t>619995001</t>
  </si>
  <si>
    <t>Začištění omítek kolem oken, dveří, podlah nebo obkladů</t>
  </si>
  <si>
    <t>m</t>
  </si>
  <si>
    <t>526900769</t>
  </si>
  <si>
    <t>"viz.v.č. D.1.1.b)05,06"</t>
  </si>
  <si>
    <t>(0,9+2*2)</t>
  </si>
  <si>
    <t>11</t>
  </si>
  <si>
    <t>629991011</t>
  </si>
  <si>
    <t>Zakrytí výplní otvorů a svislých ploch fólií přilepenou lepící páskou</t>
  </si>
  <si>
    <t>-829893369</t>
  </si>
  <si>
    <t>"viz.v..č D.1.1.b)05,06"1,5*2,4*4</t>
  </si>
  <si>
    <t>12</t>
  </si>
  <si>
    <t>632453352</t>
  </si>
  <si>
    <t>Potěr betonový samonivelační tl do 50 mm tř. C 30/37</t>
  </si>
  <si>
    <t>CS ÚRS 2017 01</t>
  </si>
  <si>
    <t>-162595240</t>
  </si>
  <si>
    <t>"viz.v.č D.1.1.b)05,06"61,64</t>
  </si>
  <si>
    <t>13</t>
  </si>
  <si>
    <t>R-6222503</t>
  </si>
  <si>
    <t xml:space="preserve">Zajištění bezbariérovosti v přechodu dveří do chodby - úprava podlahy, vč. dodávky materiálu </t>
  </si>
  <si>
    <t>22643750</t>
  </si>
  <si>
    <t>14</t>
  </si>
  <si>
    <t>R-6320016</t>
  </si>
  <si>
    <t xml:space="preserve">Vyčištění, vybroušení, vyrovnání st. nosné kontrukce  do tl. 50 mm vč. dodávky materiálu</t>
  </si>
  <si>
    <t>-236945393</t>
  </si>
  <si>
    <t>"viz.v.č D.1.1.b)05,06"61,84</t>
  </si>
  <si>
    <t>Ostatní konstrukce a práce, bourání</t>
  </si>
  <si>
    <t>949101112</t>
  </si>
  <si>
    <t>Lešení pomocné pro objekty pozemních staveb s lešeňovou podlahou v do 3,5 m zatížení do 150 kg/m2</t>
  </si>
  <si>
    <t>-1959627056</t>
  </si>
  <si>
    <t>"viz.v.č. D.1.1.b)05,06"61,84</t>
  </si>
  <si>
    <t>16</t>
  </si>
  <si>
    <t>952901111</t>
  </si>
  <si>
    <t>Vyčištění budov bytové a občanské výstavby při výšce podlaží do 4 m</t>
  </si>
  <si>
    <t>-2119352827</t>
  </si>
  <si>
    <t>"viz.v.č D.1.1.b)005,06"61,84+50</t>
  </si>
  <si>
    <t>17</t>
  </si>
  <si>
    <t>968072455</t>
  </si>
  <si>
    <t>Vybourání kovových dveřních zárubní pl do 2 m2</t>
  </si>
  <si>
    <t>1042093535</t>
  </si>
  <si>
    <t>"viz.v.č. D.1.1.b)03-04"0,9*2</t>
  </si>
  <si>
    <t>18</t>
  </si>
  <si>
    <t>974049167</t>
  </si>
  <si>
    <t>Vysekání rýh v betonových zdech hl do 150 mm š do 300 mm</t>
  </si>
  <si>
    <t>1457172235</t>
  </si>
  <si>
    <t>"viz.v.č. D.1.4.b)05-07"2</t>
  </si>
  <si>
    <t>19</t>
  </si>
  <si>
    <t>978013141</t>
  </si>
  <si>
    <t>Otlučení vnitřní vápenné nebo vápenocementové omítky stěn stěn v rozsahu do 30 %</t>
  </si>
  <si>
    <t>388494152</t>
  </si>
  <si>
    <t>20</t>
  </si>
  <si>
    <t>978059511</t>
  </si>
  <si>
    <t>Odsekání a odebrání obkladů stěn z vnitřních obkládaček plochy do 1 m2</t>
  </si>
  <si>
    <t>-813315353</t>
  </si>
  <si>
    <t>"viz.v.č. D.1.1.b)03,04"1,9*1,6</t>
  </si>
  <si>
    <t>R-9650433</t>
  </si>
  <si>
    <t>Bourání stávající skladby podlahy až na nosnou konstrukci v tl. do 150 mm</t>
  </si>
  <si>
    <t>m3</t>
  </si>
  <si>
    <t>-1487245184</t>
  </si>
  <si>
    <t>P</t>
  </si>
  <si>
    <t xml:space="preserve">Poznámka k položce:_x000d_
Stávající skaldba podlahy - předpoklad  : _x000d_
- nášlapná vrstva_x000d_
- parkety uložené do asfaltu_x000d_
- betonová mazanina </t>
  </si>
  <si>
    <t>"viz.v.č. D.1.1.b)03,04"61,64*0,15</t>
  </si>
  <si>
    <t>96</t>
  </si>
  <si>
    <t>Bourání konstrukcí</t>
  </si>
  <si>
    <t>997</t>
  </si>
  <si>
    <t>Přesun sutě</t>
  </si>
  <si>
    <t>22</t>
  </si>
  <si>
    <t>997013213</t>
  </si>
  <si>
    <t>Vnitrostaveništní doprava suti a vybouraných hmot pro budovy v do 12 m ručně</t>
  </si>
  <si>
    <t>t</t>
  </si>
  <si>
    <t>741728497</t>
  </si>
  <si>
    <t>23</t>
  </si>
  <si>
    <t>997013219</t>
  </si>
  <si>
    <t>Příplatek k vnitrostaveništní dopravě suti a vybouraných hmot za zvětšenou dopravu suti ZKD 10 m</t>
  </si>
  <si>
    <t>1676775132</t>
  </si>
  <si>
    <t>22,589*10 'Přepočtené koeficientem množství</t>
  </si>
  <si>
    <t>24</t>
  </si>
  <si>
    <t>997013501</t>
  </si>
  <si>
    <t>Odvoz suti a vybouraných hmot na skládku nebo meziskládku do 1 km se složením</t>
  </si>
  <si>
    <t>623607860</t>
  </si>
  <si>
    <t>25</t>
  </si>
  <si>
    <t>997013509</t>
  </si>
  <si>
    <t>Příplatek k odvozu suti a vybouraných hmot na skládku ZKD 1 km přes 1 km</t>
  </si>
  <si>
    <t>1612861303</t>
  </si>
  <si>
    <t>26</t>
  </si>
  <si>
    <t>997013814</t>
  </si>
  <si>
    <t>Poplatek za uložení stavebního odpadu z izolačních hmot na skládce (skládkovné)</t>
  </si>
  <si>
    <t>640843451</t>
  </si>
  <si>
    <t>27</t>
  </si>
  <si>
    <t>997013831</t>
  </si>
  <si>
    <t>Poplatek za uložení stavebního směsného odpadu na skládce (skládkovné)</t>
  </si>
  <si>
    <t>-1237259427</t>
  </si>
  <si>
    <t>998</t>
  </si>
  <si>
    <t>Přesun hmot</t>
  </si>
  <si>
    <t>28</t>
  </si>
  <si>
    <t>998018002</t>
  </si>
  <si>
    <t>Přesun hmot ruční pro budovy v do 12 m</t>
  </si>
  <si>
    <t>-720092698</t>
  </si>
  <si>
    <t>29</t>
  </si>
  <si>
    <t>998018011</t>
  </si>
  <si>
    <t>Příplatek k ručnímu přesunu hmot pro budovy zděné za zvětšený přesun ZKD 100 m</t>
  </si>
  <si>
    <t>-54786283</t>
  </si>
  <si>
    <t>PSV</t>
  </si>
  <si>
    <t>Práce a dodávky PSV</t>
  </si>
  <si>
    <t>722</t>
  </si>
  <si>
    <t>Zdravotechnika - vnitřní vodovod</t>
  </si>
  <si>
    <t>30</t>
  </si>
  <si>
    <t>722130803</t>
  </si>
  <si>
    <t xml:space="preserve">Demontáž st. vodovodního potrubí </t>
  </si>
  <si>
    <t>-2006615826</t>
  </si>
  <si>
    <t>31</t>
  </si>
  <si>
    <t>722174002</t>
  </si>
  <si>
    <t>Potrubí vodovodní plastové PPR svar polyfuze PN 16 D 20 x 2,8 mm</t>
  </si>
  <si>
    <t>803613105</t>
  </si>
  <si>
    <t>32</t>
  </si>
  <si>
    <t>722220121</t>
  </si>
  <si>
    <t>Nástěnka závitová K 247 pro baterii G 1/2 s jedním závitem</t>
  </si>
  <si>
    <t>pár</t>
  </si>
  <si>
    <t>242247020</t>
  </si>
  <si>
    <t>33</t>
  </si>
  <si>
    <t>722290229</t>
  </si>
  <si>
    <t>Zkouška těsnosti vodovodního potrubí závitového do DN 100</t>
  </si>
  <si>
    <t>-2075469117</t>
  </si>
  <si>
    <t>34</t>
  </si>
  <si>
    <t>722290234</t>
  </si>
  <si>
    <t>Proplach a dezinfekce vodovodního potrubí do DN 80</t>
  </si>
  <si>
    <t>22248787</t>
  </si>
  <si>
    <t>35</t>
  </si>
  <si>
    <t>998722202</t>
  </si>
  <si>
    <t>Přesun hmot procentní pro vnitřní vodovod v objektech v do 12 m</t>
  </si>
  <si>
    <t>%</t>
  </si>
  <si>
    <t>-1135706525</t>
  </si>
  <si>
    <t>36</t>
  </si>
  <si>
    <t>998722292</t>
  </si>
  <si>
    <t>Příplatek k přesunu hmot procentní 722 za zvětšený přesun do 100 m</t>
  </si>
  <si>
    <t>-1790074795</t>
  </si>
  <si>
    <t>37</t>
  </si>
  <si>
    <t>R-7221009</t>
  </si>
  <si>
    <t xml:space="preserve">Napojení nového rozvodu vody na stávající rozvod </t>
  </si>
  <si>
    <t>kus</t>
  </si>
  <si>
    <t>-820446919</t>
  </si>
  <si>
    <t>711</t>
  </si>
  <si>
    <t>Izolace proti vodě, vlhkosti a plynům</t>
  </si>
  <si>
    <t>38</t>
  </si>
  <si>
    <t>711493111</t>
  </si>
  <si>
    <t xml:space="preserve">Izolace proti podpovrchové a tlakové vodě hydrouizolační stěrka 2x vč. dodávky materiálu </t>
  </si>
  <si>
    <t>168195519</t>
  </si>
  <si>
    <t>"viz.v.č D.1.1.b)05,06"1,9*1,6</t>
  </si>
  <si>
    <t>39</t>
  </si>
  <si>
    <t>998711202</t>
  </si>
  <si>
    <t>Přesun hmot procentní pro izolace proti vodě, vlhkosti a plynům v objektech v do 12 m</t>
  </si>
  <si>
    <t>956826286</t>
  </si>
  <si>
    <t>40</t>
  </si>
  <si>
    <t>998711292</t>
  </si>
  <si>
    <t>Příplatek k přesunu hmot procentní 711 za zvětšený přesun do 100 m</t>
  </si>
  <si>
    <t>676636349</t>
  </si>
  <si>
    <t>713</t>
  </si>
  <si>
    <t>Izolace tepelné</t>
  </si>
  <si>
    <t>41</t>
  </si>
  <si>
    <t>713121121</t>
  </si>
  <si>
    <t>Montáž izolace tepelné podlah volně kladenými rohožemi, pásy, dílci, deskami 2 vrstvy</t>
  </si>
  <si>
    <t>530905052</t>
  </si>
  <si>
    <t>42</t>
  </si>
  <si>
    <t>M</t>
  </si>
  <si>
    <t>283759070</t>
  </si>
  <si>
    <t>deska z pěnového polystyrenu EPS 150 S 1000 x 500 x 30 mm</t>
  </si>
  <si>
    <t>-1848263275</t>
  </si>
  <si>
    <t>Poznámka k položce:_x000d_
lambda=0,035 [W / m K]</t>
  </si>
  <si>
    <t>61,64*1,1 'Přepočtené koeficientem množství</t>
  </si>
  <si>
    <t>43</t>
  </si>
  <si>
    <t>283759080</t>
  </si>
  <si>
    <t>deska z pěnového polystyrenu EPS 150 S 1000 x 500 x 40 mm</t>
  </si>
  <si>
    <t>747404175</t>
  </si>
  <si>
    <t>44</t>
  </si>
  <si>
    <t>713191132</t>
  </si>
  <si>
    <t>Montáž izolace tepelné podlah, stropů vrchem nebo střech překrytí separační fólií z PE</t>
  </si>
  <si>
    <t>228217493</t>
  </si>
  <si>
    <t>45</t>
  </si>
  <si>
    <t>283231500</t>
  </si>
  <si>
    <t>fólie separační PE bal. 100 m2</t>
  </si>
  <si>
    <t>1878605727</t>
  </si>
  <si>
    <t>Poznámka k položce:_x000d_
oddělení betonových nebo samonivelačních vyrovnávacích vrstev</t>
  </si>
  <si>
    <t>61,64*1,15 'Přepočtené koeficientem množství</t>
  </si>
  <si>
    <t>46</t>
  </si>
  <si>
    <t>713410833</t>
  </si>
  <si>
    <t>Odstanění izolace tepelné potrubí pásy nebo rohožemi s AL fólií staženými drátem tl přes 50 mm</t>
  </si>
  <si>
    <t>1899101334</t>
  </si>
  <si>
    <t>47</t>
  </si>
  <si>
    <t>713463121</t>
  </si>
  <si>
    <t>Montáž izolace tepelné potrubí potrubními pouzdry bez úpravy uchycenými sponami 1x</t>
  </si>
  <si>
    <t>1546996747</t>
  </si>
  <si>
    <t>48</t>
  </si>
  <si>
    <t>283771030</t>
  </si>
  <si>
    <t xml:space="preserve">izolace potrubí 22 x 9 mm vč. T kusů a spojek </t>
  </si>
  <si>
    <t>1819066644</t>
  </si>
  <si>
    <t>49</t>
  </si>
  <si>
    <t>998713202</t>
  </si>
  <si>
    <t>Přesun hmot procentní pro izolace tepelné v objektech v do 12 m</t>
  </si>
  <si>
    <t>-1050410293</t>
  </si>
  <si>
    <t>50</t>
  </si>
  <si>
    <t>998713292</t>
  </si>
  <si>
    <t>Příplatek k přesunu hmot procentní 713 za zvětšený přesun do 100 m</t>
  </si>
  <si>
    <t>-1378937349</t>
  </si>
  <si>
    <t>721</t>
  </si>
  <si>
    <t>Zdravotechnika - vnitřní kanalizace</t>
  </si>
  <si>
    <t>51</t>
  </si>
  <si>
    <t>721110806</t>
  </si>
  <si>
    <t xml:space="preserve">Demontáž potrubí </t>
  </si>
  <si>
    <t>1694687079</t>
  </si>
  <si>
    <t>52</t>
  </si>
  <si>
    <t>721174043</t>
  </si>
  <si>
    <t xml:space="preserve">Potrubí kanalizační z PP připojovací systém HT DN 50 </t>
  </si>
  <si>
    <t>CS ÚRS 2015 01</t>
  </si>
  <si>
    <t>-1539737799</t>
  </si>
  <si>
    <t>"viz.v.č. D.1.4.b)01-04"9,5</t>
  </si>
  <si>
    <t>53</t>
  </si>
  <si>
    <t>721194104</t>
  </si>
  <si>
    <t>Vyvedení a upevnění odpadních výpustek DN 40/50</t>
  </si>
  <si>
    <t>1789870367</t>
  </si>
  <si>
    <t>54</t>
  </si>
  <si>
    <t>721290112</t>
  </si>
  <si>
    <t>Zkouška těsnosti potrubí kanalizace vodou do DN 200</t>
  </si>
  <si>
    <t>-240176000</t>
  </si>
  <si>
    <t>55</t>
  </si>
  <si>
    <t>R-7210010</t>
  </si>
  <si>
    <t xml:space="preserve">Napojení st. potrubí na nové svodné potrubí </t>
  </si>
  <si>
    <t>-689191138</t>
  </si>
  <si>
    <t>725</t>
  </si>
  <si>
    <t>Zdravotechnika - zařizovací předměty</t>
  </si>
  <si>
    <t>56</t>
  </si>
  <si>
    <t>725210821</t>
  </si>
  <si>
    <t>Demontáž umyvadel bez výtokových armatur</t>
  </si>
  <si>
    <t>soubor</t>
  </si>
  <si>
    <t>-1706612119</t>
  </si>
  <si>
    <t>"viz.v.č. D.1.4.b)01-07"1</t>
  </si>
  <si>
    <t>57</t>
  </si>
  <si>
    <t>725219101</t>
  </si>
  <si>
    <t xml:space="preserve">Montáž umyvadla  vč. polosloupu</t>
  </si>
  <si>
    <t>1864811885</t>
  </si>
  <si>
    <t>58</t>
  </si>
  <si>
    <t>642143320</t>
  </si>
  <si>
    <t xml:space="preserve">umyvadlo keramické s otvorem oválné 60 cm bílé </t>
  </si>
  <si>
    <t>-2055837841</t>
  </si>
  <si>
    <t>59</t>
  </si>
  <si>
    <t>642913910</t>
  </si>
  <si>
    <t>polosloup</t>
  </si>
  <si>
    <t>-929004036</t>
  </si>
  <si>
    <t>60</t>
  </si>
  <si>
    <t>725820801</t>
  </si>
  <si>
    <t>Demontáž baterie nástěnné d"stávající"11 G 3 / 4</t>
  </si>
  <si>
    <t>-2125382190</t>
  </si>
  <si>
    <t>61</t>
  </si>
  <si>
    <t>725829111</t>
  </si>
  <si>
    <t xml:space="preserve">Montáž baterie stojánkové umyvadlové a dřezové  G 1/2</t>
  </si>
  <si>
    <t>-409878447</t>
  </si>
  <si>
    <t>62</t>
  </si>
  <si>
    <t>551440472</t>
  </si>
  <si>
    <t xml:space="preserve">baterie umyvadlová páková na jednu vodu stojánková -  viz. technické podmínky výrobků</t>
  </si>
  <si>
    <t>-1465147076</t>
  </si>
  <si>
    <t>63</t>
  </si>
  <si>
    <t>998725202</t>
  </si>
  <si>
    <t>Přesun hmot procentní pro zařizovací předměty v objektech v do 12 m</t>
  </si>
  <si>
    <t>43120891</t>
  </si>
  <si>
    <t>64</t>
  </si>
  <si>
    <t>998725292</t>
  </si>
  <si>
    <t>Příplatek k přesunu hmot procentní 725 za zvětšený přesun do 100 m</t>
  </si>
  <si>
    <t>880971297</t>
  </si>
  <si>
    <t>65</t>
  </si>
  <si>
    <t>R-72502</t>
  </si>
  <si>
    <t xml:space="preserve">D+M zásobník na tekuté mýdlo vč. kotvení - viz. technické podmínky výrobků </t>
  </si>
  <si>
    <t>511607466</t>
  </si>
  <si>
    <t>66</t>
  </si>
  <si>
    <t>R-72521</t>
  </si>
  <si>
    <t xml:space="preserve">D+M zásobníku na papírové ručníky  vč. kotvení - viz. technické podmínky výrobků </t>
  </si>
  <si>
    <t>1079032748</t>
  </si>
  <si>
    <t>730</t>
  </si>
  <si>
    <t>Vytápění</t>
  </si>
  <si>
    <t>67</t>
  </si>
  <si>
    <t>R-7300010</t>
  </si>
  <si>
    <t xml:space="preserve">Vypuštění otopného systému </t>
  </si>
  <si>
    <t>1940053498</t>
  </si>
  <si>
    <t>68</t>
  </si>
  <si>
    <t>R-7300011.1</t>
  </si>
  <si>
    <t xml:space="preserve">Demontáž, obroušení, nátěr otopného tělesa, zpětná montáž, vč. doplnění nového  termostatického  ventilu a nové termostatické hlavice</t>
  </si>
  <si>
    <t>238968203</t>
  </si>
  <si>
    <t>"viz. výkresy bouracích prací "4</t>
  </si>
  <si>
    <t>69</t>
  </si>
  <si>
    <t>R-7300012</t>
  </si>
  <si>
    <t>Napuštění otopného systému</t>
  </si>
  <si>
    <t>547515481</t>
  </si>
  <si>
    <t>70</t>
  </si>
  <si>
    <t>R-7300013</t>
  </si>
  <si>
    <t xml:space="preserve">Provedení topné zkoušky </t>
  </si>
  <si>
    <t>-1534080940</t>
  </si>
  <si>
    <t>763</t>
  </si>
  <si>
    <t>Konstrukce suché výstavby</t>
  </si>
  <si>
    <t>71</t>
  </si>
  <si>
    <t>998763201</t>
  </si>
  <si>
    <t>Přesun hmot procentní pro dřevostavby v objektech v do 12 m</t>
  </si>
  <si>
    <t>-1219391211</t>
  </si>
  <si>
    <t>72</t>
  </si>
  <si>
    <t>998763294</t>
  </si>
  <si>
    <t>Příplatek k přesunu hmot procentní 763 za zvětšený přesun do 1000 m</t>
  </si>
  <si>
    <t>-721607999</t>
  </si>
  <si>
    <t>73</t>
  </si>
  <si>
    <t>R-7631314</t>
  </si>
  <si>
    <t xml:space="preserve">D+M akustického kazetového podhledu vč. roštu, vč.všech příslušenství a doplňků - viz. technické podmínky výrobků </t>
  </si>
  <si>
    <t>1646891454</t>
  </si>
  <si>
    <t xml:space="preserve">Poznámka k položce:_x000d_
Součástí položky je i zpracování akustické studie a měření doby dozvuku po realizaci prací ._x000d_
_x000d_
před objednáním materiálu a zahájením prací bude zpracována akustická studie dle konkrétního dodavatele podhledu, tato studie bude předložena projektantovi k odsouhlasení,   akustický podhled musí splňovat požadavky ČSN 730527_x000d_
_x000d_
Po realizaci musí zhotovitel zajistit měření doby dozvuku pro ověření splnění normových_x000d_
požadavků a předat protokol o měření doby dozvuku s kladným výsledkem</t>
  </si>
  <si>
    <t>766</t>
  </si>
  <si>
    <t>Konstrukce truhlářské</t>
  </si>
  <si>
    <t>74</t>
  </si>
  <si>
    <t>766691914</t>
  </si>
  <si>
    <t>Vyvěšení nebo zavěšení dřevěných křídel dveří pl do 2 m2</t>
  </si>
  <si>
    <t>-2019764235</t>
  </si>
  <si>
    <t>"viz.v.č D.1.1.b)003-04"1</t>
  </si>
  <si>
    <t>75</t>
  </si>
  <si>
    <t>766825821</t>
  </si>
  <si>
    <t>Demontáž truhlářských vestavěných skříní dvoukřídlových</t>
  </si>
  <si>
    <t>1616551720</t>
  </si>
  <si>
    <t>"viz.v..č D.1.1.b)03,04"2</t>
  </si>
  <si>
    <t>76</t>
  </si>
  <si>
    <t>998766202</t>
  </si>
  <si>
    <t>Přesun hmot procentní pro konstrukce truhlářské v objektech v do 12 m</t>
  </si>
  <si>
    <t>486288804</t>
  </si>
  <si>
    <t>77</t>
  </si>
  <si>
    <t>998766292</t>
  </si>
  <si>
    <t>Příplatek k přesunu hmot procentní 766 za zvětšený přesun do 100 m</t>
  </si>
  <si>
    <t>793160927</t>
  </si>
  <si>
    <t>78</t>
  </si>
  <si>
    <t>R-7660415</t>
  </si>
  <si>
    <t xml:space="preserve">D+M vnitřních   dveří vč. zárubně  - viz. D02 - vč. všech příslušenství a doplńků </t>
  </si>
  <si>
    <t>-1797565742</t>
  </si>
  <si>
    <t>Poznámka k položce:_x000d_
DVEŘE BUDOU V SOULADU S VYHLÁŠKOU 398/2009 SB. V PLATNÉM ZNĚNÍ, O OBECNÝCH_x000d_
TECHNICKÝCH POŽADAVCÍCH ZABEZPEČUJÍCÍ BEZBARIÉROVÉ UŽÍVÁNÍ</t>
  </si>
  <si>
    <t>"viz. výpis dveří - D02"1</t>
  </si>
  <si>
    <t>771</t>
  </si>
  <si>
    <t>Podlahy z dlaždic</t>
  </si>
  <si>
    <t>79</t>
  </si>
  <si>
    <t>771591111</t>
  </si>
  <si>
    <t>Podlahy penetrace podkladu</t>
  </si>
  <si>
    <t>-894564351</t>
  </si>
  <si>
    <t>"viz.v.č D.1.1.b)05,06"61,64*3</t>
  </si>
  <si>
    <t>80</t>
  </si>
  <si>
    <t>998771202</t>
  </si>
  <si>
    <t>Přesun hmot procentní pro podlahy z dlaždic v objektech v do 12 m</t>
  </si>
  <si>
    <t>947905675</t>
  </si>
  <si>
    <t>81</t>
  </si>
  <si>
    <t>998771292</t>
  </si>
  <si>
    <t>Příplatek k přesunu hmot procentní 771 za zvětšený přesun do 100 m</t>
  </si>
  <si>
    <t>568057102</t>
  </si>
  <si>
    <t>776</t>
  </si>
  <si>
    <t>Podlahy povlakové</t>
  </si>
  <si>
    <t>82</t>
  </si>
  <si>
    <t>776201812</t>
  </si>
  <si>
    <t xml:space="preserve">Demontáž nášlapných vrstev podlah </t>
  </si>
  <si>
    <t>322535849</t>
  </si>
  <si>
    <t>"viz.v.č. D.1.1.b)03,04"61,64</t>
  </si>
  <si>
    <t>83</t>
  </si>
  <si>
    <t>998776202</t>
  </si>
  <si>
    <t>Přesun hmot procentní pro podlahy povlakové v objektech v do 12 m</t>
  </si>
  <si>
    <t>1720117947</t>
  </si>
  <si>
    <t>84</t>
  </si>
  <si>
    <t>998776292</t>
  </si>
  <si>
    <t>Příplatek k přesunu hmot procentní 776 za zvětšený přesun do 100 m</t>
  </si>
  <si>
    <t>1815752230</t>
  </si>
  <si>
    <t>85</t>
  </si>
  <si>
    <t>R-7760010</t>
  </si>
  <si>
    <t xml:space="preserve">D+M PVC podlahy - viz. technické podmínky výrobků, vč. dodávky a montáže podlahové lišty , vč. všech příslušenství a doplňků </t>
  </si>
  <si>
    <t>-1520534124</t>
  </si>
  <si>
    <t>777</t>
  </si>
  <si>
    <t>Podlahy lité</t>
  </si>
  <si>
    <t>86</t>
  </si>
  <si>
    <t>998777202</t>
  </si>
  <si>
    <t>Přesun hmot procentní pro podlahy lité v objektech v do 12 m</t>
  </si>
  <si>
    <t>-53286752</t>
  </si>
  <si>
    <t>87</t>
  </si>
  <si>
    <t>998777292</t>
  </si>
  <si>
    <t>Příplatek k přesunu hmot procentní 777 za zvětšený přesun do 100 m</t>
  </si>
  <si>
    <t>918440288</t>
  </si>
  <si>
    <t>88</t>
  </si>
  <si>
    <t>R-7775511</t>
  </si>
  <si>
    <t xml:space="preserve">Samonivelační stěrka tl. do 30 mm vč. dodávky materiálu </t>
  </si>
  <si>
    <t>-553093656</t>
  </si>
  <si>
    <t>89</t>
  </si>
  <si>
    <t>R-7775512</t>
  </si>
  <si>
    <t xml:space="preserve">Samoniovelační stěrka tl. do 5 mm vč. dodávky materiálu </t>
  </si>
  <si>
    <t>-333370681</t>
  </si>
  <si>
    <t>781</t>
  </si>
  <si>
    <t>Dokončovací práce - obklady</t>
  </si>
  <si>
    <t>90</t>
  </si>
  <si>
    <t>781419195</t>
  </si>
  <si>
    <t xml:space="preserve">Příplatek k montáži obkladů vnitřních pórovinových za spárování hydroizolační spárovací hmotou </t>
  </si>
  <si>
    <t>438837743</t>
  </si>
  <si>
    <t>91</t>
  </si>
  <si>
    <t>781474154</t>
  </si>
  <si>
    <t>Montáž obkladů vnitřních keramických velkoformátových hladkých do 6 ks/m2 lepených flexibilním lepidlem</t>
  </si>
  <si>
    <t>-2133046757</t>
  </si>
  <si>
    <t>92</t>
  </si>
  <si>
    <t>59761001</t>
  </si>
  <si>
    <t>obklad velkoformátový keramický hladký přes 4 do 6ks/m2</t>
  </si>
  <si>
    <t>1267221371</t>
  </si>
  <si>
    <t>3,04*1,15 'Přepočtené koeficientem množství</t>
  </si>
  <si>
    <t>93</t>
  </si>
  <si>
    <t>998781202</t>
  </si>
  <si>
    <t>Přesun hmot procentní pro obklady keramické v objektech v do 12 m</t>
  </si>
  <si>
    <t>465320705</t>
  </si>
  <si>
    <t>94</t>
  </si>
  <si>
    <t>998781292</t>
  </si>
  <si>
    <t>Příplatek k přesunu hmot procentní 781 za zvětšený přesun do 100 m</t>
  </si>
  <si>
    <t>-783114231</t>
  </si>
  <si>
    <t>95</t>
  </si>
  <si>
    <t>R-7810010</t>
  </si>
  <si>
    <t xml:space="preserve">D+M ukončovací hliníkové lišty </t>
  </si>
  <si>
    <t>973565831</t>
  </si>
  <si>
    <t>783</t>
  </si>
  <si>
    <t>Dokončovací práce - nátěry</t>
  </si>
  <si>
    <t>R-7830010</t>
  </si>
  <si>
    <t xml:space="preserve">Obrooušení, nátěr ocelové zárubně </t>
  </si>
  <si>
    <t>-1666697216</t>
  </si>
  <si>
    <t>"viz.v.č. D.1.1.b)05,06"1</t>
  </si>
  <si>
    <t>784</t>
  </si>
  <si>
    <t>Dokončovací práce - malby</t>
  </si>
  <si>
    <t>97</t>
  </si>
  <si>
    <t>784121001</t>
  </si>
  <si>
    <t>Oškrabání malby v mísnostech výšky do 3,80 m</t>
  </si>
  <si>
    <t>805289858</t>
  </si>
  <si>
    <t>"chodba "20</t>
  </si>
  <si>
    <t>Součet</t>
  </si>
  <si>
    <t>98</t>
  </si>
  <si>
    <t>784181111</t>
  </si>
  <si>
    <t>Základní silikátová jednonásobná penetrace podkladu v místnostech výšky do 3,80m</t>
  </si>
  <si>
    <t>-600265792</t>
  </si>
  <si>
    <t>"chodba"20</t>
  </si>
  <si>
    <t>99</t>
  </si>
  <si>
    <t>784221111</t>
  </si>
  <si>
    <t xml:space="preserve">Dvojnásobné bílé malby  ze směsí za sucha středně otěruvzdorných v místnostech do 3,80 m</t>
  </si>
  <si>
    <t>-1627692330</t>
  </si>
  <si>
    <t>"Odpočet omyvatelná malba v chodbě"-46.5</t>
  </si>
  <si>
    <t>100</t>
  </si>
  <si>
    <t>R-7842211</t>
  </si>
  <si>
    <t xml:space="preserve">Omyvatelný nátěr do v. 1,5 m </t>
  </si>
  <si>
    <t>1057151587</t>
  </si>
  <si>
    <t>"viz.v.č. D.1.1.b)03,04"10+</t>
  </si>
  <si>
    <t>8,9*1,5*2+6,6*1,5*2</t>
  </si>
  <si>
    <t xml:space="preserve">002 - Rekonstrukce odborných učeben ZŠ  Cihelní  Karviná - učebna informatiky</t>
  </si>
  <si>
    <t>-1878166917</t>
  </si>
  <si>
    <t>540998171</t>
  </si>
  <si>
    <t>8,95*3,7*2+6,6*3,7*2+6,9*3,7*2+2,2*3,7*2</t>
  </si>
  <si>
    <t>-433181288</t>
  </si>
  <si>
    <t>"viz.v.č.D.1.1.b)05,06"0,9*2,1*2</t>
  </si>
  <si>
    <t>-1934392748</t>
  </si>
  <si>
    <t>612321141</t>
  </si>
  <si>
    <t>Vápenocementová omítka štuková dvouvrstvá vnitřních stěn nanášená ručně</t>
  </si>
  <si>
    <t>-1977021854</t>
  </si>
  <si>
    <t xml:space="preserve">Příprava podkladu stěn před provedením omítky - předpoklad 30% nové omítky </t>
  </si>
  <si>
    <t>904359723</t>
  </si>
  <si>
    <t>926397155</t>
  </si>
  <si>
    <t>612409991</t>
  </si>
  <si>
    <t xml:space="preserve">Provedení  vnitřního ostění a nadpraží ,   D + M rohových lišt, htrubá omítka, perlinka lepidlo , nová štuková omítka - vč. dodávky materiálu </t>
  </si>
  <si>
    <t>-876651894</t>
  </si>
  <si>
    <t>(1,5+2,4*2)*1*0,45</t>
  </si>
  <si>
    <t>612421431</t>
  </si>
  <si>
    <t>Začištění vnitřních omítek - 500 mm na každou stranu od hrany ostění</t>
  </si>
  <si>
    <t>1393810607</t>
  </si>
  <si>
    <t>(1,5*2+2,4*2)</t>
  </si>
  <si>
    <t>234164760</t>
  </si>
  <si>
    <t>(0,8+2*2)</t>
  </si>
  <si>
    <t>"viz.v..č D.1.1.b)05,06"1,5*2,4*5</t>
  </si>
  <si>
    <t>632450124</t>
  </si>
  <si>
    <t>Vyrovnávací cementový potěr tl do 50 mm ze suchých směsí provedený v pásu</t>
  </si>
  <si>
    <t>-2113131149</t>
  </si>
  <si>
    <t>"podbetonávka parapetů"(1,5*0,25)*2</t>
  </si>
  <si>
    <t>-465667609</t>
  </si>
  <si>
    <t>"viz.v.č D.1.1.b)05,06"62,16+15,62</t>
  </si>
  <si>
    <t xml:space="preserve">Vyčištění, vybroušení, vyrovnání st. nosné konstrukce  do tl. 50 mm vč. dodávky materiálu</t>
  </si>
  <si>
    <t>"viz.v.č. D.1.1.b)05,06"62,16+15,62</t>
  </si>
  <si>
    <t>"viz.v.č D.1.1.b)005,06"62,16+15,62+50</t>
  </si>
  <si>
    <t>"viz.v.č. D.1.1.b)03-04"0,9*2*2</t>
  </si>
  <si>
    <t>-665879125</t>
  </si>
  <si>
    <t>"viz.v.č D.1.1.b)05,06"(62,16+15,62)*0,15</t>
  </si>
  <si>
    <t>28,796*10 'Přepočtené koeficientem množství</t>
  </si>
  <si>
    <t>-1360527111</t>
  </si>
  <si>
    <t>729323195</t>
  </si>
  <si>
    <t>6222419</t>
  </si>
  <si>
    <t>-276946314</t>
  </si>
  <si>
    <t>R-7221007</t>
  </si>
  <si>
    <t xml:space="preserve">Zstavení a otevření hlavního přívodu vody </t>
  </si>
  <si>
    <t>231274926</t>
  </si>
  <si>
    <t>-1298589327</t>
  </si>
  <si>
    <t>1657548327</t>
  </si>
  <si>
    <t>1384116456</t>
  </si>
  <si>
    <t>77,78*1,1 'Přepočtené koeficientem množství</t>
  </si>
  <si>
    <t>-1916585618</t>
  </si>
  <si>
    <t>-145119001</t>
  </si>
  <si>
    <t>1801040903</t>
  </si>
  <si>
    <t>77,78*1,15 'Přepočtené koeficientem množství</t>
  </si>
  <si>
    <t>499220348</t>
  </si>
  <si>
    <t>-928788829</t>
  </si>
  <si>
    <t>"viz.v.č. D.1.4.b)01-04"2</t>
  </si>
  <si>
    <t>346411014</t>
  </si>
  <si>
    <t>963496212</t>
  </si>
  <si>
    <t>1029220611</t>
  </si>
  <si>
    <t>"viz. výkresy bouracích prací "5</t>
  </si>
  <si>
    <t>-2016873603</t>
  </si>
  <si>
    <t>1172193092</t>
  </si>
  <si>
    <t>2041469743</t>
  </si>
  <si>
    <t>"viz.v.č D.1.1.b)003-04"2</t>
  </si>
  <si>
    <t>1193223318</t>
  </si>
  <si>
    <t>R-7660414</t>
  </si>
  <si>
    <t xml:space="preserve">D+M vnitřních   dveří vč. zárubně  - viz. D01 - vč. všech příslušenství a doplńků </t>
  </si>
  <si>
    <t>-1870408743</t>
  </si>
  <si>
    <t>"viz. výpis dveří - D04"1</t>
  </si>
  <si>
    <t xml:space="preserve">Poznámka k položce:_x000d_
DVEŘE BUDOU V SOULADU S VYHLÁŠKOU 398/2009 SB. V PLATNÉM ZNĚNÍ, O OBECNÝCH_x000d_
TECHNICKÝCH POŽADAVCÍCH ZABEZPEČUJÍCÍ BEZBARIÉROVÉ UŽÍVÁNÍ_x000d_
_x000d_
</t>
  </si>
  <si>
    <t>"viz.v.č D.1.1.b)05,06"(62,16+15,62)*3</t>
  </si>
  <si>
    <t>1339160516</t>
  </si>
  <si>
    <t>"viz.v.č. D.1.1.b)03,04"77,78</t>
  </si>
  <si>
    <t>-168729421</t>
  </si>
  <si>
    <t>-1302810967</t>
  </si>
  <si>
    <t>"viz.v.č D.1.1.b)05,06"77,78</t>
  </si>
  <si>
    <t>-1472317598</t>
  </si>
  <si>
    <t>2072447068</t>
  </si>
  <si>
    <t>-754890590</t>
  </si>
  <si>
    <t>101</t>
  </si>
  <si>
    <t>-296598809</t>
  </si>
  <si>
    <t>102</t>
  </si>
  <si>
    <t>"viz.v.č. D.1.1.b)05,06"2</t>
  </si>
  <si>
    <t>103</t>
  </si>
  <si>
    <t>104</t>
  </si>
  <si>
    <t>105</t>
  </si>
  <si>
    <t>-83,95</t>
  </si>
  <si>
    <t>106</t>
  </si>
  <si>
    <t>-743082912</t>
  </si>
  <si>
    <t>"viz.v.č. D.1.1.b)03,04"10</t>
  </si>
  <si>
    <t>8,95*1,5*2+6,6*1,5*2+6,9*1,5*2+2,2*1,5*2</t>
  </si>
  <si>
    <t xml:space="preserve">003 - Elektro jazyková učebna </t>
  </si>
  <si>
    <t>C21M - Elektromontáže</t>
  </si>
  <si>
    <t>C801-3 - Stavební práce - výseky, kapsy, rýhy</t>
  </si>
  <si>
    <t>M - Materiály</t>
  </si>
  <si>
    <t xml:space="preserve">    991 - Ostatní </t>
  </si>
  <si>
    <t>M1 - Dodávky zařízení (specifikace)</t>
  </si>
  <si>
    <t>101 - Práce HZS</t>
  </si>
  <si>
    <t>M24 - DODÁVKY ZAŘÍZENÍ (SPECIFIKACE)</t>
  </si>
  <si>
    <t>C21M</t>
  </si>
  <si>
    <t>Elektromontáže</t>
  </si>
  <si>
    <t xml:space="preserve">trubka oheb.el.inst. </t>
  </si>
  <si>
    <t>Poznámka k položce:_x000d_
viz.v.č. D.1.4 03 a TZ</t>
  </si>
  <si>
    <t xml:space="preserve">krab.přístrojová   bez zapojení</t>
  </si>
  <si>
    <t>ks</t>
  </si>
  <si>
    <t xml:space="preserve">krab.odb.  vč.zap.</t>
  </si>
  <si>
    <t>ukonč.kab.smršt.zákl.do 4x10 mm2</t>
  </si>
  <si>
    <t>ukonč.kab.smršt.zákl.do 5x4 mm2</t>
  </si>
  <si>
    <t>spín. včet.zap. č.1</t>
  </si>
  <si>
    <t>zás.dvojitá ,průběž.montáž</t>
  </si>
  <si>
    <t xml:space="preserve">zás.  dvojitá+přep.ochr. ,průběž.montáž</t>
  </si>
  <si>
    <t>jistič 3-pólový bez krytu</t>
  </si>
  <si>
    <t>mont.oceloplech.rozvodnic do 20kg</t>
  </si>
  <si>
    <t>svít.zářiv.1x58W,stropní+ závěs</t>
  </si>
  <si>
    <t>svit.zářiv. 4x18W, vestavné 600,</t>
  </si>
  <si>
    <t>CYKY J 3x1.5 mm2 750V (PO) (do LV nebo žlabu)</t>
  </si>
  <si>
    <t>CYKY O 3x1.5 mm2 750V (PO) (do LV nebo žlabu)</t>
  </si>
  <si>
    <t>CYKY J 3x2.5 mm2 750V (PO) (do LV nebo žlabu)</t>
  </si>
  <si>
    <t xml:space="preserve">CYKY J 5x6   mm2  750V  (PO) (do LV nebo žlabu)</t>
  </si>
  <si>
    <t>osazení hmoždinky do cihlov. zdiva HM 8</t>
  </si>
  <si>
    <t>Svítidlo nouzové orientační</t>
  </si>
  <si>
    <t>C801-3</t>
  </si>
  <si>
    <t>Stavební práce - výseky, kapsy, rýhy</t>
  </si>
  <si>
    <t>1.1</t>
  </si>
  <si>
    <t>vybour.otv.cihl.malt.cem. do R=60mm tl.do 150mm</t>
  </si>
  <si>
    <t>vybour.otv.cihl.malt.cem. do R=60mm tl.do 300mm</t>
  </si>
  <si>
    <t>5.1</t>
  </si>
  <si>
    <t>vysek.zdi cihl.kapsy-krab.&lt;100x100x50mm</t>
  </si>
  <si>
    <t>7.1</t>
  </si>
  <si>
    <t>vysek.rýh cihla do hl.50mm š.do 70mm</t>
  </si>
  <si>
    <t>8.1</t>
  </si>
  <si>
    <t>vysek.rýh cihla do hl.50mm š.do 150mm</t>
  </si>
  <si>
    <t>vysek.rýh bet.dlažba do hl.50mm š.do 150mm</t>
  </si>
  <si>
    <t>Materiály</t>
  </si>
  <si>
    <t xml:space="preserve">CYKY-O  3X1,5 (A)</t>
  </si>
  <si>
    <t>4.1</t>
  </si>
  <si>
    <t xml:space="preserve">CYKY-J  3X1,5 (C)</t>
  </si>
  <si>
    <t>5.2</t>
  </si>
  <si>
    <t xml:space="preserve">CYKY-J  3X2,5 (C)</t>
  </si>
  <si>
    <t>6.1</t>
  </si>
  <si>
    <t xml:space="preserve">CYKY-J  5x 6 (C)</t>
  </si>
  <si>
    <t>10.1</t>
  </si>
  <si>
    <t>273-104 3X1-2,5</t>
  </si>
  <si>
    <t>Ks</t>
  </si>
  <si>
    <t>11.1</t>
  </si>
  <si>
    <t>273-105 5X1-2,5</t>
  </si>
  <si>
    <t>273-112 2X1-2,5</t>
  </si>
  <si>
    <t>KS</t>
  </si>
  <si>
    <t xml:space="preserve"> KRYT JEDNODUCHY</t>
  </si>
  <si>
    <t>14.1</t>
  </si>
  <si>
    <t xml:space="preserve"> STROJEK</t>
  </si>
  <si>
    <t>16.1</t>
  </si>
  <si>
    <t xml:space="preserve"> KRYT DVOJ.</t>
  </si>
  <si>
    <t>17.1</t>
  </si>
  <si>
    <t xml:space="preserve"> RAM.JEDN.</t>
  </si>
  <si>
    <t>ZAS. DVOJ.NATOCENA</t>
  </si>
  <si>
    <t>ZAS.</t>
  </si>
  <si>
    <t>22.1</t>
  </si>
  <si>
    <t>KR rozvodná pr. 68</t>
  </si>
  <si>
    <t>23.1</t>
  </si>
  <si>
    <t>KR.rozvodná pr. 68</t>
  </si>
  <si>
    <t>25.1</t>
  </si>
  <si>
    <t xml:space="preserve">TR.OHEBNA PVC </t>
  </si>
  <si>
    <t xml:space="preserve">NOUZ. LED 3,2W  2hod.</t>
  </si>
  <si>
    <t>1X58W ASYM EP + závěsy 2m s přív.šňůrou</t>
  </si>
  <si>
    <t xml:space="preserve">I  4X18W 600 ALU/ EP - zapuštěné svítidlo do podhledu</t>
  </si>
  <si>
    <t>TRUBICE 58W/84</t>
  </si>
  <si>
    <t>TRUBICE 18W/84 + ekolog.likv.</t>
  </si>
  <si>
    <t>991</t>
  </si>
  <si>
    <t xml:space="preserve">Ostatní </t>
  </si>
  <si>
    <t>99101</t>
  </si>
  <si>
    <t xml:space="preserve">Podružný materiál </t>
  </si>
  <si>
    <t>785972019</t>
  </si>
  <si>
    <t>99102</t>
  </si>
  <si>
    <t>Podíl přidružených výkonů z C21M a navázaného materiálu</t>
  </si>
  <si>
    <t>-2054370601</t>
  </si>
  <si>
    <t>99103</t>
  </si>
  <si>
    <t>Přesun dodávek</t>
  </si>
  <si>
    <t>1283669330</t>
  </si>
  <si>
    <t>99104</t>
  </si>
  <si>
    <t xml:space="preserve">Doprava  dodávek</t>
  </si>
  <si>
    <t>-1144327573</t>
  </si>
  <si>
    <t>M1</t>
  </si>
  <si>
    <t>Dodávky zařízení (specifikace)</t>
  </si>
  <si>
    <t>1.2</t>
  </si>
  <si>
    <t>ROZVÁDĚČ PRS01 S VYZBROJI DLE PROJEKTU</t>
  </si>
  <si>
    <t>Poznámka k položce:_x000d_
viz.v.č. D.1.4 04 a TZ</t>
  </si>
  <si>
    <t>3.1</t>
  </si>
  <si>
    <t>JISTIC TROJPOL. 25B/3</t>
  </si>
  <si>
    <t>Práce HZS</t>
  </si>
  <si>
    <t>1.3</t>
  </si>
  <si>
    <t>Vyhledání původ.obvodů</t>
  </si>
  <si>
    <t>hod.</t>
  </si>
  <si>
    <t>2.1</t>
  </si>
  <si>
    <t>Revize elektro</t>
  </si>
  <si>
    <t>3.2</t>
  </si>
  <si>
    <t>Demontáž el.zařízení</t>
  </si>
  <si>
    <t>M24</t>
  </si>
  <si>
    <t>DODÁVKY ZAŘÍZENÍ (SPECIFIKACE)</t>
  </si>
  <si>
    <t>1.4</t>
  </si>
  <si>
    <t xml:space="preserve">ROZVÁDĚČ RUČ.   S VÝZBROJÍ DLE PROJEKTU</t>
  </si>
  <si>
    <t>-1937310689</t>
  </si>
  <si>
    <t>004 - Elektro učebna informatiky</t>
  </si>
  <si>
    <t>101 - HZS</t>
  </si>
  <si>
    <t>krab.přístrojová 1 bez zapojení</t>
  </si>
  <si>
    <t xml:space="preserve">krab.odb.)  vč.zap.</t>
  </si>
  <si>
    <t xml:space="preserve">spín. včet. zap. č. 5  sériový</t>
  </si>
  <si>
    <t>zás. dvojitá ,průběž.montáž</t>
  </si>
  <si>
    <t>9.1</t>
  </si>
  <si>
    <t>ZAS DVOJ.NATOCENA</t>
  </si>
  <si>
    <t>TR.OHEBNA PVC 2323</t>
  </si>
  <si>
    <t xml:space="preserve">I  4X18W 600 ALU/ EP - zapuštěné svítidlo do podhledu </t>
  </si>
  <si>
    <t>385510583</t>
  </si>
  <si>
    <t>-1712496393</t>
  </si>
  <si>
    <t>1309178117</t>
  </si>
  <si>
    <t>HZS</t>
  </si>
  <si>
    <t>108</t>
  </si>
  <si>
    <t>110</t>
  </si>
  <si>
    <t>112</t>
  </si>
  <si>
    <t xml:space="preserve">005 - IT do stavby </t>
  </si>
  <si>
    <t>Pol2</t>
  </si>
  <si>
    <t>FTP kabel Cat6 PVC/ 4x2x0,5mm 100% měď/ drát/ stíněný/ 24 AWG/ LSOH včetně zatažení</t>
  </si>
  <si>
    <t>Pol9</t>
  </si>
  <si>
    <t>19" patch panel FTP, 24 port cat6 s vyvazovací lištou 1U včetně montáže</t>
  </si>
  <si>
    <t>Pol10</t>
  </si>
  <si>
    <t>Datová zásuvka 2-portová na omítku neosazená včetně sestavení a montáže</t>
  </si>
  <si>
    <t>Pol11</t>
  </si>
  <si>
    <t>Keystone UTP RJ45 Cat6 včetně zapojení v datové zásuvce/ patchpanelu a včetně certifikovaného měření kabeláže s protokolem</t>
  </si>
  <si>
    <t>Pol12</t>
  </si>
  <si>
    <t>Lišta vkládací LV 40x20 včetně montáže</t>
  </si>
  <si>
    <t>Pol13</t>
  </si>
  <si>
    <t>Ukončovací prvky lišt 40x20 (různé typy) včetně montáže</t>
  </si>
  <si>
    <t xml:space="preserve">006 - Ostatní a vedlejší náklady </t>
  </si>
  <si>
    <t>VRN - VRN</t>
  </si>
  <si>
    <t xml:space="preserve">    0 - Vedlejší  náklady</t>
  </si>
  <si>
    <t xml:space="preserve">    VRN4 - Inženýrská činnost</t>
  </si>
  <si>
    <t xml:space="preserve">    VRN7 - Provozní vlivy</t>
  </si>
  <si>
    <t>VRN1 - Průzkumné, geodetické a projektové práce</t>
  </si>
  <si>
    <t>VRN</t>
  </si>
  <si>
    <t xml:space="preserve">Vedlejší  náklady</t>
  </si>
  <si>
    <t>999006</t>
  </si>
  <si>
    <t xml:space="preserve">Dokumentace skutečného provedení stavby </t>
  </si>
  <si>
    <t>1453842185</t>
  </si>
  <si>
    <t>999007</t>
  </si>
  <si>
    <t xml:space="preserve">Výrobní a dílenská  dokumentace</t>
  </si>
  <si>
    <t>1263611351</t>
  </si>
  <si>
    <t>999009</t>
  </si>
  <si>
    <t>Zařízení staveniště - zřízení, náklday na provoz, odstranění</t>
  </si>
  <si>
    <t>-427231274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</si>
  <si>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vstupu._x000d_
_x000d_
Náklady a popatky spojené s užíváním veřejných ploch a prostranství , vč. užívání ploch v souvislosti s uložením stavebního materiálu nebo stavebního odpadu._x000d_
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vodou)_x000d_
náklady  na odstranění zařízení staveniště, uvedení stavbou dotčených ploch a ploch zařízení staveniště do původního stavu_x000d_
_x000d_
_x000d_
</t>
  </si>
  <si>
    <t>VRN4</t>
  </si>
  <si>
    <t>Inženýrská činnost</t>
  </si>
  <si>
    <t>043002000</t>
  </si>
  <si>
    <t>Zkoušky a ostatní měření</t>
  </si>
  <si>
    <t>1024</t>
  </si>
  <si>
    <t>1871037810</t>
  </si>
  <si>
    <t xml:space="preserve">Poznámka k položce:_x000d_
Oživení, odzkoušení, nastavení zařízení, připojení na stávající rozvod_x000d_
_x000d_
Svařování optických vláken včetně měření_x000d_
_x000d_
Měření a kontrola metalické kabeláže_x000d_
_x000d_
veškeré zkoušky potřebné k uvedení elektroinstalace do provozu_x000d_
</t>
  </si>
  <si>
    <t>043103001</t>
  </si>
  <si>
    <t xml:space="preserve">zpracování akustické studie před provedením prací </t>
  </si>
  <si>
    <t>607086377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</si>
  <si>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</si>
  <si>
    <t>043103002</t>
  </si>
  <si>
    <t xml:space="preserve">měření doby dozvuku po realizaci prací </t>
  </si>
  <si>
    <t>823760821</t>
  </si>
  <si>
    <t>044002000</t>
  </si>
  <si>
    <t>Revize</t>
  </si>
  <si>
    <t>787595867</t>
  </si>
  <si>
    <t xml:space="preserve">Poznámka k položce:_x000d_
VŠECHNY POTŘEBNÉ REVIZE K UVEDENÍ DO PROVOZU </t>
  </si>
  <si>
    <t>045002000</t>
  </si>
  <si>
    <t>Kompletační a koordinační činnost</t>
  </si>
  <si>
    <t>751046852</t>
  </si>
  <si>
    <t>Poznámka k položce:_x000d_
kompletní dokladová část dle SoD ( atesty, certifikáty, prohlášení o shodě) pro předání a převzetí dokončeného díla a pro zajištění kolaudačního souhlasu_x000d_
náklady zhotovitele, související s prováděním VZORKOVÁNÍ DODÁVANÝCH MATERIÁLU a VÝROBKU v souladu s SoD_x000d_
_x000d_
náklady zhotovitele na vypracování provozních řádů pro trvalý provoz_x000d_
náklady na předání všech návodů k obsluze a údržbě pro technologická zařízení a_x000d_
náklady na zaškolení obsluhy objednatele</t>
  </si>
  <si>
    <t>VRN7</t>
  </si>
  <si>
    <t>Provozní vlivy</t>
  </si>
  <si>
    <t>071103000</t>
  </si>
  <si>
    <t>Provozní vlivy (ztížené podmínky prostorové, dopravní, práce za provozu školy )</t>
  </si>
  <si>
    <t>-1840545651</t>
  </si>
  <si>
    <t>VRN1</t>
  </si>
  <si>
    <t>Průzkumné, geodetické a projektové práce</t>
  </si>
  <si>
    <t>013254101</t>
  </si>
  <si>
    <t xml:space="preserve">Monitoring v průběhu výstavby </t>
  </si>
  <si>
    <t>-1095143904</t>
  </si>
  <si>
    <t xml:space="preserve">Poznámka k položce:_x000d_
Fotografie nebo videozáznamy zakrývaných konstrukcí a jiných skutečností rozhodných např. pro vícepráce a méněpráce_x000d_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</si>
</sst>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20212102001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odborných učeben ZŠ Karviná - školy III - ZŠ cihelní stavba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4. 9. 2017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7"/>
      <c r="B95" s="119"/>
      <c r="C95" s="120"/>
      <c r="D95" s="121" t="s">
        <v>77</v>
      </c>
      <c r="E95" s="121"/>
      <c r="F95" s="121"/>
      <c r="G95" s="121"/>
      <c r="H95" s="121"/>
      <c r="I95" s="122"/>
      <c r="J95" s="121" t="s">
        <v>78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ROUND(SUM(AG96:AG101),2)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79</v>
      </c>
      <c r="AR95" s="126"/>
      <c r="AS95" s="127">
        <f>ROUND(SUM(AS96:AS101),2)</f>
        <v>0</v>
      </c>
      <c r="AT95" s="128">
        <f>ROUND(SUM(AV95:AW95),2)</f>
        <v>0</v>
      </c>
      <c r="AU95" s="129">
        <f>ROUND(SUM(AU96:AU101),5)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ROUND(SUM(AZ96:AZ101),2)</f>
        <v>0</v>
      </c>
      <c r="BA95" s="128">
        <f>ROUND(SUM(BA96:BA101),2)</f>
        <v>0</v>
      </c>
      <c r="BB95" s="128">
        <f>ROUND(SUM(BB96:BB101),2)</f>
        <v>0</v>
      </c>
      <c r="BC95" s="128">
        <f>ROUND(SUM(BC96:BC101),2)</f>
        <v>0</v>
      </c>
      <c r="BD95" s="130">
        <f>ROUND(SUM(BD96:BD101),2)</f>
        <v>0</v>
      </c>
      <c r="BE95" s="7"/>
      <c r="BS95" s="131" t="s">
        <v>72</v>
      </c>
      <c r="BT95" s="131" t="s">
        <v>80</v>
      </c>
      <c r="BU95" s="131" t="s">
        <v>74</v>
      </c>
      <c r="BV95" s="131" t="s">
        <v>75</v>
      </c>
      <c r="BW95" s="131" t="s">
        <v>81</v>
      </c>
      <c r="BX95" s="131" t="s">
        <v>5</v>
      </c>
      <c r="CL95" s="131" t="s">
        <v>82</v>
      </c>
      <c r="CM95" s="131" t="s">
        <v>83</v>
      </c>
    </row>
    <row r="96" s="4" customFormat="1" ht="23.25" customHeight="1">
      <c r="A96" s="132" t="s">
        <v>84</v>
      </c>
      <c r="B96" s="70"/>
      <c r="C96" s="133"/>
      <c r="D96" s="133"/>
      <c r="E96" s="134" t="s">
        <v>85</v>
      </c>
      <c r="F96" s="134"/>
      <c r="G96" s="134"/>
      <c r="H96" s="134"/>
      <c r="I96" s="134"/>
      <c r="J96" s="133"/>
      <c r="K96" s="134" t="s">
        <v>86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'001 - Rekonstrukce odborn...'!J32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87</v>
      </c>
      <c r="AR96" s="72"/>
      <c r="AS96" s="137">
        <v>0</v>
      </c>
      <c r="AT96" s="138">
        <f>ROUND(SUM(AV96:AW96),2)</f>
        <v>0</v>
      </c>
      <c r="AU96" s="139">
        <f>'001 - Rekonstrukce odborn...'!P141</f>
        <v>0</v>
      </c>
      <c r="AV96" s="138">
        <f>'001 - Rekonstrukce odborn...'!J35</f>
        <v>0</v>
      </c>
      <c r="AW96" s="138">
        <f>'001 - Rekonstrukce odborn...'!J36</f>
        <v>0</v>
      </c>
      <c r="AX96" s="138">
        <f>'001 - Rekonstrukce odborn...'!J37</f>
        <v>0</v>
      </c>
      <c r="AY96" s="138">
        <f>'001 - Rekonstrukce odborn...'!J38</f>
        <v>0</v>
      </c>
      <c r="AZ96" s="138">
        <f>'001 - Rekonstrukce odborn...'!F35</f>
        <v>0</v>
      </c>
      <c r="BA96" s="138">
        <f>'001 - Rekonstrukce odborn...'!F36</f>
        <v>0</v>
      </c>
      <c r="BB96" s="138">
        <f>'001 - Rekonstrukce odborn...'!F37</f>
        <v>0</v>
      </c>
      <c r="BC96" s="138">
        <f>'001 - Rekonstrukce odborn...'!F38</f>
        <v>0</v>
      </c>
      <c r="BD96" s="140">
        <f>'001 - Rekonstrukce odborn...'!F39</f>
        <v>0</v>
      </c>
      <c r="BE96" s="4"/>
      <c r="BT96" s="141" t="s">
        <v>83</v>
      </c>
      <c r="BV96" s="141" t="s">
        <v>75</v>
      </c>
      <c r="BW96" s="141" t="s">
        <v>88</v>
      </c>
      <c r="BX96" s="141" t="s">
        <v>81</v>
      </c>
      <c r="CL96" s="141" t="s">
        <v>82</v>
      </c>
    </row>
    <row r="97" s="4" customFormat="1" ht="23.25" customHeight="1">
      <c r="A97" s="132" t="s">
        <v>84</v>
      </c>
      <c r="B97" s="70"/>
      <c r="C97" s="133"/>
      <c r="D97" s="133"/>
      <c r="E97" s="134" t="s">
        <v>89</v>
      </c>
      <c r="F97" s="134"/>
      <c r="G97" s="134"/>
      <c r="H97" s="134"/>
      <c r="I97" s="134"/>
      <c r="J97" s="133"/>
      <c r="K97" s="134" t="s">
        <v>90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'002 - Rekonstrukce odborn...'!J32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87</v>
      </c>
      <c r="AR97" s="72"/>
      <c r="AS97" s="137">
        <v>0</v>
      </c>
      <c r="AT97" s="138">
        <f>ROUND(SUM(AV97:AW97),2)</f>
        <v>0</v>
      </c>
      <c r="AU97" s="139">
        <f>'002 - Rekonstrukce odborn...'!P140</f>
        <v>0</v>
      </c>
      <c r="AV97" s="138">
        <f>'002 - Rekonstrukce odborn...'!J35</f>
        <v>0</v>
      </c>
      <c r="AW97" s="138">
        <f>'002 - Rekonstrukce odborn...'!J36</f>
        <v>0</v>
      </c>
      <c r="AX97" s="138">
        <f>'002 - Rekonstrukce odborn...'!J37</f>
        <v>0</v>
      </c>
      <c r="AY97" s="138">
        <f>'002 - Rekonstrukce odborn...'!J38</f>
        <v>0</v>
      </c>
      <c r="AZ97" s="138">
        <f>'002 - Rekonstrukce odborn...'!F35</f>
        <v>0</v>
      </c>
      <c r="BA97" s="138">
        <f>'002 - Rekonstrukce odborn...'!F36</f>
        <v>0</v>
      </c>
      <c r="BB97" s="138">
        <f>'002 - Rekonstrukce odborn...'!F37</f>
        <v>0</v>
      </c>
      <c r="BC97" s="138">
        <f>'002 - Rekonstrukce odborn...'!F38</f>
        <v>0</v>
      </c>
      <c r="BD97" s="140">
        <f>'002 - Rekonstrukce odborn...'!F39</f>
        <v>0</v>
      </c>
      <c r="BE97" s="4"/>
      <c r="BT97" s="141" t="s">
        <v>83</v>
      </c>
      <c r="BV97" s="141" t="s">
        <v>75</v>
      </c>
      <c r="BW97" s="141" t="s">
        <v>91</v>
      </c>
      <c r="BX97" s="141" t="s">
        <v>81</v>
      </c>
      <c r="CL97" s="141" t="s">
        <v>82</v>
      </c>
    </row>
    <row r="98" s="4" customFormat="1" ht="16.5" customHeight="1">
      <c r="A98" s="132" t="s">
        <v>84</v>
      </c>
      <c r="B98" s="70"/>
      <c r="C98" s="133"/>
      <c r="D98" s="133"/>
      <c r="E98" s="134" t="s">
        <v>92</v>
      </c>
      <c r="F98" s="134"/>
      <c r="G98" s="134"/>
      <c r="H98" s="134"/>
      <c r="I98" s="134"/>
      <c r="J98" s="133"/>
      <c r="K98" s="134" t="s">
        <v>93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'003 - Elektro jazyková uč...'!J32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87</v>
      </c>
      <c r="AR98" s="72"/>
      <c r="AS98" s="137">
        <v>0</v>
      </c>
      <c r="AT98" s="138">
        <f>ROUND(SUM(AV98:AW98),2)</f>
        <v>0</v>
      </c>
      <c r="AU98" s="139">
        <f>'003 - Elektro jazyková uč...'!P127</f>
        <v>0</v>
      </c>
      <c r="AV98" s="138">
        <f>'003 - Elektro jazyková uč...'!J35</f>
        <v>0</v>
      </c>
      <c r="AW98" s="138">
        <f>'003 - Elektro jazyková uč...'!J36</f>
        <v>0</v>
      </c>
      <c r="AX98" s="138">
        <f>'003 - Elektro jazyková uč...'!J37</f>
        <v>0</v>
      </c>
      <c r="AY98" s="138">
        <f>'003 - Elektro jazyková uč...'!J38</f>
        <v>0</v>
      </c>
      <c r="AZ98" s="138">
        <f>'003 - Elektro jazyková uč...'!F35</f>
        <v>0</v>
      </c>
      <c r="BA98" s="138">
        <f>'003 - Elektro jazyková uč...'!F36</f>
        <v>0</v>
      </c>
      <c r="BB98" s="138">
        <f>'003 - Elektro jazyková uč...'!F37</f>
        <v>0</v>
      </c>
      <c r="BC98" s="138">
        <f>'003 - Elektro jazyková uč...'!F38</f>
        <v>0</v>
      </c>
      <c r="BD98" s="140">
        <f>'003 - Elektro jazyková uč...'!F39</f>
        <v>0</v>
      </c>
      <c r="BE98" s="4"/>
      <c r="BT98" s="141" t="s">
        <v>83</v>
      </c>
      <c r="BV98" s="141" t="s">
        <v>75</v>
      </c>
      <c r="BW98" s="141" t="s">
        <v>94</v>
      </c>
      <c r="BX98" s="141" t="s">
        <v>81</v>
      </c>
      <c r="CL98" s="141" t="s">
        <v>1</v>
      </c>
    </row>
    <row r="99" s="4" customFormat="1" ht="16.5" customHeight="1">
      <c r="A99" s="132" t="s">
        <v>84</v>
      </c>
      <c r="B99" s="70"/>
      <c r="C99" s="133"/>
      <c r="D99" s="133"/>
      <c r="E99" s="134" t="s">
        <v>95</v>
      </c>
      <c r="F99" s="134"/>
      <c r="G99" s="134"/>
      <c r="H99" s="134"/>
      <c r="I99" s="134"/>
      <c r="J99" s="133"/>
      <c r="K99" s="134" t="s">
        <v>96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'004 - Elektro učebna info...'!J32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87</v>
      </c>
      <c r="AR99" s="72"/>
      <c r="AS99" s="137">
        <v>0</v>
      </c>
      <c r="AT99" s="138">
        <f>ROUND(SUM(AV99:AW99),2)</f>
        <v>0</v>
      </c>
      <c r="AU99" s="139">
        <f>'004 - Elektro učebna info...'!P125</f>
        <v>0</v>
      </c>
      <c r="AV99" s="138">
        <f>'004 - Elektro učebna info...'!J35</f>
        <v>0</v>
      </c>
      <c r="AW99" s="138">
        <f>'004 - Elektro učebna info...'!J36</f>
        <v>0</v>
      </c>
      <c r="AX99" s="138">
        <f>'004 - Elektro učebna info...'!J37</f>
        <v>0</v>
      </c>
      <c r="AY99" s="138">
        <f>'004 - Elektro učebna info...'!J38</f>
        <v>0</v>
      </c>
      <c r="AZ99" s="138">
        <f>'004 - Elektro učebna info...'!F35</f>
        <v>0</v>
      </c>
      <c r="BA99" s="138">
        <f>'004 - Elektro učebna info...'!F36</f>
        <v>0</v>
      </c>
      <c r="BB99" s="138">
        <f>'004 - Elektro učebna info...'!F37</f>
        <v>0</v>
      </c>
      <c r="BC99" s="138">
        <f>'004 - Elektro učebna info...'!F38</f>
        <v>0</v>
      </c>
      <c r="BD99" s="140">
        <f>'004 - Elektro učebna info...'!F39</f>
        <v>0</v>
      </c>
      <c r="BE99" s="4"/>
      <c r="BT99" s="141" t="s">
        <v>83</v>
      </c>
      <c r="BV99" s="141" t="s">
        <v>75</v>
      </c>
      <c r="BW99" s="141" t="s">
        <v>97</v>
      </c>
      <c r="BX99" s="141" t="s">
        <v>81</v>
      </c>
      <c r="CL99" s="141" t="s">
        <v>1</v>
      </c>
    </row>
    <row r="100" s="4" customFormat="1" ht="16.5" customHeight="1">
      <c r="A100" s="132" t="s">
        <v>84</v>
      </c>
      <c r="B100" s="70"/>
      <c r="C100" s="133"/>
      <c r="D100" s="133"/>
      <c r="E100" s="134" t="s">
        <v>98</v>
      </c>
      <c r="F100" s="134"/>
      <c r="G100" s="134"/>
      <c r="H100" s="134"/>
      <c r="I100" s="134"/>
      <c r="J100" s="133"/>
      <c r="K100" s="134" t="s">
        <v>99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'005 - IT do stavby 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87</v>
      </c>
      <c r="AR100" s="72"/>
      <c r="AS100" s="137">
        <v>0</v>
      </c>
      <c r="AT100" s="138">
        <f>ROUND(SUM(AV100:AW100),2)</f>
        <v>0</v>
      </c>
      <c r="AU100" s="139">
        <f>'005 - IT do stavby '!P120</f>
        <v>0</v>
      </c>
      <c r="AV100" s="138">
        <f>'005 - IT do stavby '!J35</f>
        <v>0</v>
      </c>
      <c r="AW100" s="138">
        <f>'005 - IT do stavby '!J36</f>
        <v>0</v>
      </c>
      <c r="AX100" s="138">
        <f>'005 - IT do stavby '!J37</f>
        <v>0</v>
      </c>
      <c r="AY100" s="138">
        <f>'005 - IT do stavby '!J38</f>
        <v>0</v>
      </c>
      <c r="AZ100" s="138">
        <f>'005 - IT do stavby '!F35</f>
        <v>0</v>
      </c>
      <c r="BA100" s="138">
        <f>'005 - IT do stavby '!F36</f>
        <v>0</v>
      </c>
      <c r="BB100" s="138">
        <f>'005 - IT do stavby '!F37</f>
        <v>0</v>
      </c>
      <c r="BC100" s="138">
        <f>'005 - IT do stavby '!F38</f>
        <v>0</v>
      </c>
      <c r="BD100" s="140">
        <f>'005 - IT do stavby '!F39</f>
        <v>0</v>
      </c>
      <c r="BE100" s="4"/>
      <c r="BT100" s="141" t="s">
        <v>83</v>
      </c>
      <c r="BV100" s="141" t="s">
        <v>75</v>
      </c>
      <c r="BW100" s="141" t="s">
        <v>100</v>
      </c>
      <c r="BX100" s="141" t="s">
        <v>81</v>
      </c>
      <c r="CL100" s="141" t="s">
        <v>1</v>
      </c>
    </row>
    <row r="101" s="4" customFormat="1" ht="16.5" customHeight="1">
      <c r="A101" s="132" t="s">
        <v>84</v>
      </c>
      <c r="B101" s="70"/>
      <c r="C101" s="133"/>
      <c r="D101" s="133"/>
      <c r="E101" s="134" t="s">
        <v>101</v>
      </c>
      <c r="F101" s="134"/>
      <c r="G101" s="134"/>
      <c r="H101" s="134"/>
      <c r="I101" s="134"/>
      <c r="J101" s="133"/>
      <c r="K101" s="134" t="s">
        <v>102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'006 - Ostatní a vedlejší ...'!J32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87</v>
      </c>
      <c r="AR101" s="72"/>
      <c r="AS101" s="142">
        <v>0</v>
      </c>
      <c r="AT101" s="143">
        <f>ROUND(SUM(AV101:AW101),2)</f>
        <v>0</v>
      </c>
      <c r="AU101" s="144">
        <f>'006 - Ostatní a vedlejší ...'!P125</f>
        <v>0</v>
      </c>
      <c r="AV101" s="143">
        <f>'006 - Ostatní a vedlejší ...'!J35</f>
        <v>0</v>
      </c>
      <c r="AW101" s="143">
        <f>'006 - Ostatní a vedlejší ...'!J36</f>
        <v>0</v>
      </c>
      <c r="AX101" s="143">
        <f>'006 - Ostatní a vedlejší ...'!J37</f>
        <v>0</v>
      </c>
      <c r="AY101" s="143">
        <f>'006 - Ostatní a vedlejší ...'!J38</f>
        <v>0</v>
      </c>
      <c r="AZ101" s="143">
        <f>'006 - Ostatní a vedlejší ...'!F35</f>
        <v>0</v>
      </c>
      <c r="BA101" s="143">
        <f>'006 - Ostatní a vedlejší ...'!F36</f>
        <v>0</v>
      </c>
      <c r="BB101" s="143">
        <f>'006 - Ostatní a vedlejší ...'!F37</f>
        <v>0</v>
      </c>
      <c r="BC101" s="143">
        <f>'006 - Ostatní a vedlejší ...'!F38</f>
        <v>0</v>
      </c>
      <c r="BD101" s="145">
        <f>'006 - Ostatní a vedlejší ...'!F39</f>
        <v>0</v>
      </c>
      <c r="BE101" s="4"/>
      <c r="BT101" s="141" t="s">
        <v>83</v>
      </c>
      <c r="BV101" s="141" t="s">
        <v>75</v>
      </c>
      <c r="BW101" s="141" t="s">
        <v>103</v>
      </c>
      <c r="BX101" s="141" t="s">
        <v>81</v>
      </c>
      <c r="CL101" s="141" t="s">
        <v>1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sheetProtection sheet="1" formatColumns="0" formatRows="0" objects="1" scenarios="1" spinCount="100000" saltValue="mxOsYnayvUA4i6bbOxnlxZRKFPYRUZPHHRz5aM9k0zZk+qO2nFXy4+UFD/VXP0Dkunv/+fYmTyW0NT3tJvhdew==" hashValue="0Mt7tXvKla19MBjURzg8hD2NVSF6x8KrhBoMpKIRS43KgCOTKmUp4P8C3yFWPkWm8LsaS4w4TjaWr4Te+9HIQQ==" algorithmName="SHA-512" password="CC35"/>
  <mergeCells count="66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01 - Rekonstrukce odborn...'!C2" display="/"/>
    <hyperlink ref="A97" location="'002 - Rekonstrukce odborn...'!C2" display="/"/>
    <hyperlink ref="A98" location="'003 - Elektro jazyková uč...'!C2" display="/"/>
    <hyperlink ref="A99" location="'004 - Elektro učebna info...'!C2" display="/"/>
    <hyperlink ref="A100" location="'005 - IT do stavby '!C2" display="/"/>
    <hyperlink ref="A101" location="'006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hidden="1" s="1" customFormat="1" ht="24.96" customHeight="1">
      <c r="B4" s="20"/>
      <c r="D4" s="148" t="s">
        <v>104</v>
      </c>
      <c r="L4" s="20"/>
      <c r="M4" s="14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0" t="s">
        <v>16</v>
      </c>
      <c r="L6" s="20"/>
    </row>
    <row r="7" hidden="1" s="1" customFormat="1" ht="26.25" customHeight="1">
      <c r="B7" s="20"/>
      <c r="E7" s="151" t="str">
        <f>'Rekapitulace stavby'!K6</f>
        <v>Rekonstrukce odborných učeben ZŠ Karviná - školy III - ZŠ cihelní stavba</v>
      </c>
      <c r="F7" s="150"/>
      <c r="G7" s="150"/>
      <c r="H7" s="150"/>
      <c r="L7" s="20"/>
    </row>
    <row r="8" hidden="1" s="1" customFormat="1" ht="12" customHeight="1">
      <c r="B8" s="20"/>
      <c r="D8" s="150" t="s">
        <v>105</v>
      </c>
      <c r="L8" s="20"/>
    </row>
    <row r="9" hidden="1" s="2" customFormat="1" ht="23.25" customHeight="1">
      <c r="A9" s="38"/>
      <c r="B9" s="44"/>
      <c r="C9" s="38"/>
      <c r="D9" s="38"/>
      <c r="E9" s="151" t="s">
        <v>106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0" t="s">
        <v>107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30" customHeight="1">
      <c r="A11" s="38"/>
      <c r="B11" s="44"/>
      <c r="C11" s="38"/>
      <c r="D11" s="38"/>
      <c r="E11" s="152" t="s">
        <v>108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0" t="s">
        <v>18</v>
      </c>
      <c r="E13" s="38"/>
      <c r="F13" s="141" t="s">
        <v>82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4. 9. 2017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ROUND(J141,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ROUND((SUM(BE141:BE340)),  2)</f>
        <v>0</v>
      </c>
      <c r="G35" s="38"/>
      <c r="H35" s="38"/>
      <c r="I35" s="164">
        <v>0.20999999999999999</v>
      </c>
      <c r="J35" s="163">
        <f>ROUND(((SUM(BE141:BE340))*I35),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39</v>
      </c>
      <c r="F36" s="163">
        <f>ROUND((SUM(BF141:BF340)),  2)</f>
        <v>0</v>
      </c>
      <c r="G36" s="38"/>
      <c r="H36" s="38"/>
      <c r="I36" s="164">
        <v>0.14999999999999999</v>
      </c>
      <c r="J36" s="163">
        <f>ROUND(((SUM(BF141:BF340))*I36),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ROUND((SUM(BG141:BG340)),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ROUND((SUM(BH141:BH340)),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ROUND((SUM(BI141:BI340)),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Rekonstrukce odborných učeben ZŠ Karviná - školy III - ZŠ cihelní stavba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3" t="s">
        <v>106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40"/>
      <c r="D89" s="40"/>
      <c r="E89" s="76" t="str">
        <f>E11</f>
        <v xml:space="preserve">001 - Rekonstrukce odborných učeben ZŠ  Cihelní  Karviná - jazyková učebna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4. 9. 2017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110</v>
      </c>
      <c r="D96" s="185"/>
      <c r="E96" s="185"/>
      <c r="F96" s="185"/>
      <c r="G96" s="185"/>
      <c r="H96" s="185"/>
      <c r="I96" s="185"/>
      <c r="J96" s="186" t="s">
        <v>111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112</v>
      </c>
      <c r="D98" s="40"/>
      <c r="E98" s="40"/>
      <c r="F98" s="40"/>
      <c r="G98" s="40"/>
      <c r="H98" s="40"/>
      <c r="I98" s="40"/>
      <c r="J98" s="110">
        <f>J141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113</v>
      </c>
    </row>
    <row r="99" s="9" customFormat="1" ht="24.96" customHeight="1">
      <c r="A99" s="9"/>
      <c r="B99" s="188"/>
      <c r="C99" s="189"/>
      <c r="D99" s="190" t="s">
        <v>114</v>
      </c>
      <c r="E99" s="191"/>
      <c r="F99" s="191"/>
      <c r="G99" s="191"/>
      <c r="H99" s="191"/>
      <c r="I99" s="191"/>
      <c r="J99" s="192">
        <f>J142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115</v>
      </c>
      <c r="E100" s="196"/>
      <c r="F100" s="196"/>
      <c r="G100" s="196"/>
      <c r="H100" s="196"/>
      <c r="I100" s="196"/>
      <c r="J100" s="197">
        <f>J143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116</v>
      </c>
      <c r="E101" s="196"/>
      <c r="F101" s="196"/>
      <c r="G101" s="196"/>
      <c r="H101" s="196"/>
      <c r="I101" s="196"/>
      <c r="J101" s="197">
        <f>J175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117</v>
      </c>
      <c r="E102" s="196"/>
      <c r="F102" s="196"/>
      <c r="G102" s="196"/>
      <c r="H102" s="196"/>
      <c r="I102" s="196"/>
      <c r="J102" s="197">
        <f>J192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118</v>
      </c>
      <c r="E103" s="196"/>
      <c r="F103" s="196"/>
      <c r="G103" s="196"/>
      <c r="H103" s="196"/>
      <c r="I103" s="196"/>
      <c r="J103" s="197">
        <f>J193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119</v>
      </c>
      <c r="E104" s="196"/>
      <c r="F104" s="196"/>
      <c r="G104" s="196"/>
      <c r="H104" s="196"/>
      <c r="I104" s="196"/>
      <c r="J104" s="197">
        <f>J201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8"/>
      <c r="C105" s="189"/>
      <c r="D105" s="190" t="s">
        <v>120</v>
      </c>
      <c r="E105" s="191"/>
      <c r="F105" s="191"/>
      <c r="G105" s="191"/>
      <c r="H105" s="191"/>
      <c r="I105" s="191"/>
      <c r="J105" s="192">
        <f>J204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4"/>
      <c r="C106" s="133"/>
      <c r="D106" s="195" t="s">
        <v>121</v>
      </c>
      <c r="E106" s="196"/>
      <c r="F106" s="196"/>
      <c r="G106" s="196"/>
      <c r="H106" s="196"/>
      <c r="I106" s="196"/>
      <c r="J106" s="197">
        <f>J205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122</v>
      </c>
      <c r="E107" s="196"/>
      <c r="F107" s="196"/>
      <c r="G107" s="196"/>
      <c r="H107" s="196"/>
      <c r="I107" s="196"/>
      <c r="J107" s="197">
        <f>J215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123</v>
      </c>
      <c r="E108" s="196"/>
      <c r="F108" s="196"/>
      <c r="G108" s="196"/>
      <c r="H108" s="196"/>
      <c r="I108" s="196"/>
      <c r="J108" s="197">
        <f>J220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124</v>
      </c>
      <c r="E109" s="196"/>
      <c r="F109" s="196"/>
      <c r="G109" s="196"/>
      <c r="H109" s="196"/>
      <c r="I109" s="196"/>
      <c r="J109" s="197">
        <f>J240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125</v>
      </c>
      <c r="E110" s="196"/>
      <c r="F110" s="196"/>
      <c r="G110" s="196"/>
      <c r="H110" s="196"/>
      <c r="I110" s="196"/>
      <c r="J110" s="197">
        <f>J247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126</v>
      </c>
      <c r="E111" s="196"/>
      <c r="F111" s="196"/>
      <c r="G111" s="196"/>
      <c r="H111" s="196"/>
      <c r="I111" s="196"/>
      <c r="J111" s="197">
        <f>J268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33"/>
      <c r="D112" s="195" t="s">
        <v>127</v>
      </c>
      <c r="E112" s="196"/>
      <c r="F112" s="196"/>
      <c r="G112" s="196"/>
      <c r="H112" s="196"/>
      <c r="I112" s="196"/>
      <c r="J112" s="197">
        <f>J274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4"/>
      <c r="C113" s="133"/>
      <c r="D113" s="195" t="s">
        <v>128</v>
      </c>
      <c r="E113" s="196"/>
      <c r="F113" s="196"/>
      <c r="G113" s="196"/>
      <c r="H113" s="196"/>
      <c r="I113" s="196"/>
      <c r="J113" s="197">
        <f>J280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4"/>
      <c r="C114" s="133"/>
      <c r="D114" s="195" t="s">
        <v>129</v>
      </c>
      <c r="E114" s="196"/>
      <c r="F114" s="196"/>
      <c r="G114" s="196"/>
      <c r="H114" s="196"/>
      <c r="I114" s="196"/>
      <c r="J114" s="197">
        <f>J290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4"/>
      <c r="C115" s="133"/>
      <c r="D115" s="195" t="s">
        <v>130</v>
      </c>
      <c r="E115" s="196"/>
      <c r="F115" s="196"/>
      <c r="G115" s="196"/>
      <c r="H115" s="196"/>
      <c r="I115" s="196"/>
      <c r="J115" s="197">
        <f>J295</f>
        <v>0</v>
      </c>
      <c r="K115" s="133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4"/>
      <c r="C116" s="133"/>
      <c r="D116" s="195" t="s">
        <v>131</v>
      </c>
      <c r="E116" s="196"/>
      <c r="F116" s="196"/>
      <c r="G116" s="196"/>
      <c r="H116" s="196"/>
      <c r="I116" s="196"/>
      <c r="J116" s="197">
        <f>J302</f>
        <v>0</v>
      </c>
      <c r="K116" s="133"/>
      <c r="L116" s="19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4"/>
      <c r="C117" s="133"/>
      <c r="D117" s="195" t="s">
        <v>132</v>
      </c>
      <c r="E117" s="196"/>
      <c r="F117" s="196"/>
      <c r="G117" s="196"/>
      <c r="H117" s="196"/>
      <c r="I117" s="196"/>
      <c r="J117" s="197">
        <f>J309</f>
        <v>0</v>
      </c>
      <c r="K117" s="133"/>
      <c r="L117" s="19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4"/>
      <c r="C118" s="133"/>
      <c r="D118" s="195" t="s">
        <v>133</v>
      </c>
      <c r="E118" s="196"/>
      <c r="F118" s="196"/>
      <c r="G118" s="196"/>
      <c r="H118" s="196"/>
      <c r="I118" s="196"/>
      <c r="J118" s="197">
        <f>J318</f>
        <v>0</v>
      </c>
      <c r="K118" s="133"/>
      <c r="L118" s="198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4"/>
      <c r="C119" s="133"/>
      <c r="D119" s="195" t="s">
        <v>134</v>
      </c>
      <c r="E119" s="196"/>
      <c r="F119" s="196"/>
      <c r="G119" s="196"/>
      <c r="H119" s="196"/>
      <c r="I119" s="196"/>
      <c r="J119" s="197">
        <f>J321</f>
        <v>0</v>
      </c>
      <c r="K119" s="133"/>
      <c r="L119" s="198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66"/>
      <c r="C121" s="67"/>
      <c r="D121" s="67"/>
      <c r="E121" s="67"/>
      <c r="F121" s="67"/>
      <c r="G121" s="67"/>
      <c r="H121" s="67"/>
      <c r="I121" s="67"/>
      <c r="J121" s="67"/>
      <c r="K121" s="67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5" s="2" customFormat="1" ht="6.96" customHeight="1">
      <c r="A125" s="38"/>
      <c r="B125" s="68"/>
      <c r="C125" s="69"/>
      <c r="D125" s="69"/>
      <c r="E125" s="69"/>
      <c r="F125" s="69"/>
      <c r="G125" s="69"/>
      <c r="H125" s="69"/>
      <c r="I125" s="69"/>
      <c r="J125" s="69"/>
      <c r="K125" s="69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4.96" customHeight="1">
      <c r="A126" s="38"/>
      <c r="B126" s="39"/>
      <c r="C126" s="23" t="s">
        <v>135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16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6.25" customHeight="1">
      <c r="A129" s="38"/>
      <c r="B129" s="39"/>
      <c r="C129" s="40"/>
      <c r="D129" s="40"/>
      <c r="E129" s="183" t="str">
        <f>E7</f>
        <v>Rekonstrukce odborných učeben ZŠ Karviná - školy III - ZŠ cihelní stavba</v>
      </c>
      <c r="F129" s="32"/>
      <c r="G129" s="32"/>
      <c r="H129" s="32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" customFormat="1" ht="12" customHeight="1">
      <c r="B130" s="21"/>
      <c r="C130" s="32" t="s">
        <v>105</v>
      </c>
      <c r="D130" s="22"/>
      <c r="E130" s="22"/>
      <c r="F130" s="22"/>
      <c r="G130" s="22"/>
      <c r="H130" s="22"/>
      <c r="I130" s="22"/>
      <c r="J130" s="22"/>
      <c r="K130" s="22"/>
      <c r="L130" s="20"/>
    </row>
    <row r="131" s="2" customFormat="1" ht="23.25" customHeight="1">
      <c r="A131" s="38"/>
      <c r="B131" s="39"/>
      <c r="C131" s="40"/>
      <c r="D131" s="40"/>
      <c r="E131" s="183" t="s">
        <v>106</v>
      </c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107</v>
      </c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30" customHeight="1">
      <c r="A133" s="38"/>
      <c r="B133" s="39"/>
      <c r="C133" s="40"/>
      <c r="D133" s="40"/>
      <c r="E133" s="76" t="str">
        <f>E11</f>
        <v xml:space="preserve">001 - Rekonstrukce odborných učeben ZŠ  Cihelní  Karviná - jazyková učebna </v>
      </c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2" customHeight="1">
      <c r="A135" s="38"/>
      <c r="B135" s="39"/>
      <c r="C135" s="32" t="s">
        <v>20</v>
      </c>
      <c r="D135" s="40"/>
      <c r="E135" s="40"/>
      <c r="F135" s="27" t="str">
        <f>F14</f>
        <v xml:space="preserve"> </v>
      </c>
      <c r="G135" s="40"/>
      <c r="H135" s="40"/>
      <c r="I135" s="32" t="s">
        <v>22</v>
      </c>
      <c r="J135" s="79" t="str">
        <f>IF(J14="","",J14)</f>
        <v>4. 9. 2017</v>
      </c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5.15" customHeight="1">
      <c r="A137" s="38"/>
      <c r="B137" s="39"/>
      <c r="C137" s="32" t="s">
        <v>24</v>
      </c>
      <c r="D137" s="40"/>
      <c r="E137" s="40"/>
      <c r="F137" s="27" t="str">
        <f>E17</f>
        <v xml:space="preserve"> </v>
      </c>
      <c r="G137" s="40"/>
      <c r="H137" s="40"/>
      <c r="I137" s="32" t="s">
        <v>29</v>
      </c>
      <c r="J137" s="36" t="str">
        <f>E23</f>
        <v xml:space="preserve"> 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5.15" customHeight="1">
      <c r="A138" s="38"/>
      <c r="B138" s="39"/>
      <c r="C138" s="32" t="s">
        <v>27</v>
      </c>
      <c r="D138" s="40"/>
      <c r="E138" s="40"/>
      <c r="F138" s="27" t="str">
        <f>IF(E20="","",E20)</f>
        <v>Vyplň údaj</v>
      </c>
      <c r="G138" s="40"/>
      <c r="H138" s="40"/>
      <c r="I138" s="32" t="s">
        <v>31</v>
      </c>
      <c r="J138" s="36" t="str">
        <f>E26</f>
        <v xml:space="preserve"> </v>
      </c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0.32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11" customFormat="1" ht="29.28" customHeight="1">
      <c r="A140" s="199"/>
      <c r="B140" s="200"/>
      <c r="C140" s="201" t="s">
        <v>136</v>
      </c>
      <c r="D140" s="202" t="s">
        <v>58</v>
      </c>
      <c r="E140" s="202" t="s">
        <v>54</v>
      </c>
      <c r="F140" s="202" t="s">
        <v>55</v>
      </c>
      <c r="G140" s="202" t="s">
        <v>137</v>
      </c>
      <c r="H140" s="202" t="s">
        <v>138</v>
      </c>
      <c r="I140" s="202" t="s">
        <v>139</v>
      </c>
      <c r="J140" s="202" t="s">
        <v>111</v>
      </c>
      <c r="K140" s="203" t="s">
        <v>140</v>
      </c>
      <c r="L140" s="204"/>
      <c r="M140" s="100" t="s">
        <v>1</v>
      </c>
      <c r="N140" s="101" t="s">
        <v>37</v>
      </c>
      <c r="O140" s="101" t="s">
        <v>141</v>
      </c>
      <c r="P140" s="101" t="s">
        <v>142</v>
      </c>
      <c r="Q140" s="101" t="s">
        <v>143</v>
      </c>
      <c r="R140" s="101" t="s">
        <v>144</v>
      </c>
      <c r="S140" s="101" t="s">
        <v>145</v>
      </c>
      <c r="T140" s="102" t="s">
        <v>146</v>
      </c>
      <c r="U140" s="199"/>
      <c r="V140" s="199"/>
      <c r="W140" s="199"/>
      <c r="X140" s="199"/>
      <c r="Y140" s="199"/>
      <c r="Z140" s="199"/>
      <c r="AA140" s="199"/>
      <c r="AB140" s="199"/>
      <c r="AC140" s="199"/>
      <c r="AD140" s="199"/>
      <c r="AE140" s="199"/>
    </row>
    <row r="141" s="2" customFormat="1" ht="22.8" customHeight="1">
      <c r="A141" s="38"/>
      <c r="B141" s="39"/>
      <c r="C141" s="107" t="s">
        <v>147</v>
      </c>
      <c r="D141" s="40"/>
      <c r="E141" s="40"/>
      <c r="F141" s="40"/>
      <c r="G141" s="40"/>
      <c r="H141" s="40"/>
      <c r="I141" s="40"/>
      <c r="J141" s="205">
        <f>BK141</f>
        <v>0</v>
      </c>
      <c r="K141" s="40"/>
      <c r="L141" s="44"/>
      <c r="M141" s="103"/>
      <c r="N141" s="206"/>
      <c r="O141" s="104"/>
      <c r="P141" s="207">
        <f>P142+P204</f>
        <v>0</v>
      </c>
      <c r="Q141" s="104"/>
      <c r="R141" s="207">
        <f>R142+R204</f>
        <v>15.406852460000001</v>
      </c>
      <c r="S141" s="104"/>
      <c r="T141" s="208">
        <f>T142+T204</f>
        <v>22.589497000000005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72</v>
      </c>
      <c r="AU141" s="17" t="s">
        <v>113</v>
      </c>
      <c r="BK141" s="209">
        <f>BK142+BK204</f>
        <v>0</v>
      </c>
    </row>
    <row r="142" s="12" customFormat="1" ht="25.92" customHeight="1">
      <c r="A142" s="12"/>
      <c r="B142" s="210"/>
      <c r="C142" s="211"/>
      <c r="D142" s="212" t="s">
        <v>72</v>
      </c>
      <c r="E142" s="213" t="s">
        <v>148</v>
      </c>
      <c r="F142" s="213" t="s">
        <v>149</v>
      </c>
      <c r="G142" s="211"/>
      <c r="H142" s="211"/>
      <c r="I142" s="214"/>
      <c r="J142" s="215">
        <f>BK142</f>
        <v>0</v>
      </c>
      <c r="K142" s="211"/>
      <c r="L142" s="216"/>
      <c r="M142" s="217"/>
      <c r="N142" s="218"/>
      <c r="O142" s="218"/>
      <c r="P142" s="219">
        <f>P143+P175+P192+P193+P201</f>
        <v>0</v>
      </c>
      <c r="Q142" s="218"/>
      <c r="R142" s="219">
        <f>R143+R175+R192+R193+R201</f>
        <v>13.173081000000002</v>
      </c>
      <c r="S142" s="218"/>
      <c r="T142" s="220">
        <f>T143+T175+T192+T193+T201</f>
        <v>22.029720000000005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80</v>
      </c>
      <c r="AT142" s="222" t="s">
        <v>72</v>
      </c>
      <c r="AU142" s="222" t="s">
        <v>73</v>
      </c>
      <c r="AY142" s="221" t="s">
        <v>150</v>
      </c>
      <c r="BK142" s="223">
        <f>BK143+BK175+BK192+BK193+BK201</f>
        <v>0</v>
      </c>
    </row>
    <row r="143" s="12" customFormat="1" ht="22.8" customHeight="1">
      <c r="A143" s="12"/>
      <c r="B143" s="210"/>
      <c r="C143" s="211"/>
      <c r="D143" s="212" t="s">
        <v>72</v>
      </c>
      <c r="E143" s="224" t="s">
        <v>151</v>
      </c>
      <c r="F143" s="224" t="s">
        <v>152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SUM(P144:P174)</f>
        <v>0</v>
      </c>
      <c r="Q143" s="218"/>
      <c r="R143" s="219">
        <f>SUM(R144:R174)</f>
        <v>13.155621000000002</v>
      </c>
      <c r="S143" s="218"/>
      <c r="T143" s="220">
        <f>SUM(T144:T174)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80</v>
      </c>
      <c r="AT143" s="222" t="s">
        <v>72</v>
      </c>
      <c r="AU143" s="222" t="s">
        <v>80</v>
      </c>
      <c r="AY143" s="221" t="s">
        <v>150</v>
      </c>
      <c r="BK143" s="223">
        <f>SUM(BK144:BK174)</f>
        <v>0</v>
      </c>
    </row>
    <row r="144" s="2" customFormat="1" ht="24.15" customHeight="1">
      <c r="A144" s="38"/>
      <c r="B144" s="39"/>
      <c r="C144" s="226" t="s">
        <v>80</v>
      </c>
      <c r="D144" s="226" t="s">
        <v>153</v>
      </c>
      <c r="E144" s="227" t="s">
        <v>154</v>
      </c>
      <c r="F144" s="228" t="s">
        <v>155</v>
      </c>
      <c r="G144" s="229" t="s">
        <v>156</v>
      </c>
      <c r="H144" s="230">
        <v>3.04</v>
      </c>
      <c r="I144" s="231"/>
      <c r="J144" s="232">
        <f>ROUND(I144*H144,2)</f>
        <v>0</v>
      </c>
      <c r="K144" s="228" t="s">
        <v>157</v>
      </c>
      <c r="L144" s="44"/>
      <c r="M144" s="233" t="s">
        <v>1</v>
      </c>
      <c r="N144" s="234" t="s">
        <v>38</v>
      </c>
      <c r="O144" s="91"/>
      <c r="P144" s="235">
        <f>O144*H144</f>
        <v>0</v>
      </c>
      <c r="Q144" s="235">
        <v>0.0073499999999999998</v>
      </c>
      <c r="R144" s="235">
        <f>Q144*H144</f>
        <v>0.022343999999999999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158</v>
      </c>
      <c r="AT144" s="237" t="s">
        <v>153</v>
      </c>
      <c r="AU144" s="237" t="s">
        <v>83</v>
      </c>
      <c r="AY144" s="17" t="s">
        <v>150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80</v>
      </c>
      <c r="BK144" s="238">
        <f>ROUND(I144*H144,2)</f>
        <v>0</v>
      </c>
      <c r="BL144" s="17" t="s">
        <v>158</v>
      </c>
      <c r="BM144" s="237" t="s">
        <v>159</v>
      </c>
    </row>
    <row r="145" s="13" customFormat="1">
      <c r="A145" s="13"/>
      <c r="B145" s="239"/>
      <c r="C145" s="240"/>
      <c r="D145" s="241" t="s">
        <v>160</v>
      </c>
      <c r="E145" s="242" t="s">
        <v>1</v>
      </c>
      <c r="F145" s="243" t="s">
        <v>161</v>
      </c>
      <c r="G145" s="240"/>
      <c r="H145" s="244">
        <v>3.04</v>
      </c>
      <c r="I145" s="245"/>
      <c r="J145" s="240"/>
      <c r="K145" s="240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160</v>
      </c>
      <c r="AU145" s="250" t="s">
        <v>83</v>
      </c>
      <c r="AV145" s="13" t="s">
        <v>83</v>
      </c>
      <c r="AW145" s="13" t="s">
        <v>30</v>
      </c>
      <c r="AX145" s="13" t="s">
        <v>80</v>
      </c>
      <c r="AY145" s="250" t="s">
        <v>150</v>
      </c>
    </row>
    <row r="146" s="2" customFormat="1" ht="24.15" customHeight="1">
      <c r="A146" s="38"/>
      <c r="B146" s="39"/>
      <c r="C146" s="226" t="s">
        <v>83</v>
      </c>
      <c r="D146" s="226" t="s">
        <v>153</v>
      </c>
      <c r="E146" s="227" t="s">
        <v>162</v>
      </c>
      <c r="F146" s="228" t="s">
        <v>163</v>
      </c>
      <c r="G146" s="229" t="s">
        <v>156</v>
      </c>
      <c r="H146" s="230">
        <v>114.7</v>
      </c>
      <c r="I146" s="231"/>
      <c r="J146" s="232">
        <f>ROUND(I146*H146,2)</f>
        <v>0</v>
      </c>
      <c r="K146" s="228" t="s">
        <v>157</v>
      </c>
      <c r="L146" s="44"/>
      <c r="M146" s="233" t="s">
        <v>1</v>
      </c>
      <c r="N146" s="234" t="s">
        <v>38</v>
      </c>
      <c r="O146" s="91"/>
      <c r="P146" s="235">
        <f>O146*H146</f>
        <v>0</v>
      </c>
      <c r="Q146" s="235">
        <v>0.00025999999999999998</v>
      </c>
      <c r="R146" s="235">
        <f>Q146*H146</f>
        <v>0.029821999999999998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158</v>
      </c>
      <c r="AT146" s="237" t="s">
        <v>153</v>
      </c>
      <c r="AU146" s="237" t="s">
        <v>83</v>
      </c>
      <c r="AY146" s="17" t="s">
        <v>150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80</v>
      </c>
      <c r="BK146" s="238">
        <f>ROUND(I146*H146,2)</f>
        <v>0</v>
      </c>
      <c r="BL146" s="17" t="s">
        <v>158</v>
      </c>
      <c r="BM146" s="237" t="s">
        <v>164</v>
      </c>
    </row>
    <row r="147" s="14" customFormat="1">
      <c r="A147" s="14"/>
      <c r="B147" s="251"/>
      <c r="C147" s="252"/>
      <c r="D147" s="241" t="s">
        <v>160</v>
      </c>
      <c r="E147" s="253" t="s">
        <v>1</v>
      </c>
      <c r="F147" s="254" t="s">
        <v>165</v>
      </c>
      <c r="G147" s="252"/>
      <c r="H147" s="253" t="s">
        <v>1</v>
      </c>
      <c r="I147" s="255"/>
      <c r="J147" s="252"/>
      <c r="K147" s="252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160</v>
      </c>
      <c r="AU147" s="260" t="s">
        <v>83</v>
      </c>
      <c r="AV147" s="14" t="s">
        <v>80</v>
      </c>
      <c r="AW147" s="14" t="s">
        <v>30</v>
      </c>
      <c r="AX147" s="14" t="s">
        <v>73</v>
      </c>
      <c r="AY147" s="260" t="s">
        <v>150</v>
      </c>
    </row>
    <row r="148" s="13" customFormat="1">
      <c r="A148" s="13"/>
      <c r="B148" s="239"/>
      <c r="C148" s="240"/>
      <c r="D148" s="241" t="s">
        <v>160</v>
      </c>
      <c r="E148" s="242" t="s">
        <v>1</v>
      </c>
      <c r="F148" s="243" t="s">
        <v>166</v>
      </c>
      <c r="G148" s="240"/>
      <c r="H148" s="244">
        <v>114.7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160</v>
      </c>
      <c r="AU148" s="250" t="s">
        <v>83</v>
      </c>
      <c r="AV148" s="13" t="s">
        <v>83</v>
      </c>
      <c r="AW148" s="13" t="s">
        <v>30</v>
      </c>
      <c r="AX148" s="13" t="s">
        <v>80</v>
      </c>
      <c r="AY148" s="250" t="s">
        <v>150</v>
      </c>
    </row>
    <row r="149" s="2" customFormat="1" ht="14.4" customHeight="1">
      <c r="A149" s="38"/>
      <c r="B149" s="39"/>
      <c r="C149" s="226" t="s">
        <v>167</v>
      </c>
      <c r="D149" s="226" t="s">
        <v>153</v>
      </c>
      <c r="E149" s="227" t="s">
        <v>168</v>
      </c>
      <c r="F149" s="228" t="s">
        <v>169</v>
      </c>
      <c r="G149" s="229" t="s">
        <v>156</v>
      </c>
      <c r="H149" s="230">
        <v>0.29999999999999999</v>
      </c>
      <c r="I149" s="231"/>
      <c r="J149" s="232">
        <f>ROUND(I149*H149,2)</f>
        <v>0</v>
      </c>
      <c r="K149" s="228" t="s">
        <v>157</v>
      </c>
      <c r="L149" s="44"/>
      <c r="M149" s="233" t="s">
        <v>1</v>
      </c>
      <c r="N149" s="234" t="s">
        <v>38</v>
      </c>
      <c r="O149" s="91"/>
      <c r="P149" s="235">
        <f>O149*H149</f>
        <v>0</v>
      </c>
      <c r="Q149" s="235">
        <v>0.040000000000000001</v>
      </c>
      <c r="R149" s="235">
        <f>Q149*H149</f>
        <v>0.012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158</v>
      </c>
      <c r="AT149" s="237" t="s">
        <v>153</v>
      </c>
      <c r="AU149" s="237" t="s">
        <v>83</v>
      </c>
      <c r="AY149" s="17" t="s">
        <v>150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80</v>
      </c>
      <c r="BK149" s="238">
        <f>ROUND(I149*H149,2)</f>
        <v>0</v>
      </c>
      <c r="BL149" s="17" t="s">
        <v>158</v>
      </c>
      <c r="BM149" s="237" t="s">
        <v>170</v>
      </c>
    </row>
    <row r="150" s="13" customFormat="1">
      <c r="A150" s="13"/>
      <c r="B150" s="239"/>
      <c r="C150" s="240"/>
      <c r="D150" s="241" t="s">
        <v>160</v>
      </c>
      <c r="E150" s="242" t="s">
        <v>1</v>
      </c>
      <c r="F150" s="243" t="s">
        <v>171</v>
      </c>
      <c r="G150" s="240"/>
      <c r="H150" s="244">
        <v>0.29999999999999999</v>
      </c>
      <c r="I150" s="245"/>
      <c r="J150" s="240"/>
      <c r="K150" s="240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160</v>
      </c>
      <c r="AU150" s="250" t="s">
        <v>83</v>
      </c>
      <c r="AV150" s="13" t="s">
        <v>83</v>
      </c>
      <c r="AW150" s="13" t="s">
        <v>30</v>
      </c>
      <c r="AX150" s="13" t="s">
        <v>80</v>
      </c>
      <c r="AY150" s="250" t="s">
        <v>150</v>
      </c>
    </row>
    <row r="151" s="2" customFormat="1" ht="24.15" customHeight="1">
      <c r="A151" s="38"/>
      <c r="B151" s="39"/>
      <c r="C151" s="226" t="s">
        <v>158</v>
      </c>
      <c r="D151" s="226" t="s">
        <v>153</v>
      </c>
      <c r="E151" s="227" t="s">
        <v>172</v>
      </c>
      <c r="F151" s="228" t="s">
        <v>173</v>
      </c>
      <c r="G151" s="229" t="s">
        <v>156</v>
      </c>
      <c r="H151" s="230">
        <v>114.7</v>
      </c>
      <c r="I151" s="231"/>
      <c r="J151" s="232">
        <f>ROUND(I151*H151,2)</f>
        <v>0</v>
      </c>
      <c r="K151" s="228" t="s">
        <v>157</v>
      </c>
      <c r="L151" s="44"/>
      <c r="M151" s="233" t="s">
        <v>1</v>
      </c>
      <c r="N151" s="234" t="s">
        <v>38</v>
      </c>
      <c r="O151" s="91"/>
      <c r="P151" s="235">
        <f>O151*H151</f>
        <v>0</v>
      </c>
      <c r="Q151" s="235">
        <v>0.0043800000000000002</v>
      </c>
      <c r="R151" s="235">
        <f>Q151*H151</f>
        <v>0.502386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158</v>
      </c>
      <c r="AT151" s="237" t="s">
        <v>153</v>
      </c>
      <c r="AU151" s="237" t="s">
        <v>83</v>
      </c>
      <c r="AY151" s="17" t="s">
        <v>150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80</v>
      </c>
      <c r="BK151" s="238">
        <f>ROUND(I151*H151,2)</f>
        <v>0</v>
      </c>
      <c r="BL151" s="17" t="s">
        <v>158</v>
      </c>
      <c r="BM151" s="237" t="s">
        <v>174</v>
      </c>
    </row>
    <row r="152" s="14" customFormat="1">
      <c r="A152" s="14"/>
      <c r="B152" s="251"/>
      <c r="C152" s="252"/>
      <c r="D152" s="241" t="s">
        <v>160</v>
      </c>
      <c r="E152" s="253" t="s">
        <v>1</v>
      </c>
      <c r="F152" s="254" t="s">
        <v>165</v>
      </c>
      <c r="G152" s="252"/>
      <c r="H152" s="253" t="s">
        <v>1</v>
      </c>
      <c r="I152" s="255"/>
      <c r="J152" s="252"/>
      <c r="K152" s="252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160</v>
      </c>
      <c r="AU152" s="260" t="s">
        <v>83</v>
      </c>
      <c r="AV152" s="14" t="s">
        <v>80</v>
      </c>
      <c r="AW152" s="14" t="s">
        <v>30</v>
      </c>
      <c r="AX152" s="14" t="s">
        <v>73</v>
      </c>
      <c r="AY152" s="260" t="s">
        <v>150</v>
      </c>
    </row>
    <row r="153" s="13" customFormat="1">
      <c r="A153" s="13"/>
      <c r="B153" s="239"/>
      <c r="C153" s="240"/>
      <c r="D153" s="241" t="s">
        <v>160</v>
      </c>
      <c r="E153" s="242" t="s">
        <v>1</v>
      </c>
      <c r="F153" s="243" t="s">
        <v>166</v>
      </c>
      <c r="G153" s="240"/>
      <c r="H153" s="244">
        <v>114.7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160</v>
      </c>
      <c r="AU153" s="250" t="s">
        <v>83</v>
      </c>
      <c r="AV153" s="13" t="s">
        <v>83</v>
      </c>
      <c r="AW153" s="13" t="s">
        <v>30</v>
      </c>
      <c r="AX153" s="13" t="s">
        <v>80</v>
      </c>
      <c r="AY153" s="250" t="s">
        <v>150</v>
      </c>
    </row>
    <row r="154" s="2" customFormat="1" ht="24.15" customHeight="1">
      <c r="A154" s="38"/>
      <c r="B154" s="39"/>
      <c r="C154" s="226" t="s">
        <v>175</v>
      </c>
      <c r="D154" s="226" t="s">
        <v>153</v>
      </c>
      <c r="E154" s="227" t="s">
        <v>176</v>
      </c>
      <c r="F154" s="228" t="s">
        <v>177</v>
      </c>
      <c r="G154" s="229" t="s">
        <v>156</v>
      </c>
      <c r="H154" s="230">
        <v>114.7</v>
      </c>
      <c r="I154" s="231"/>
      <c r="J154" s="232">
        <f>ROUND(I154*H154,2)</f>
        <v>0</v>
      </c>
      <c r="K154" s="228" t="s">
        <v>157</v>
      </c>
      <c r="L154" s="44"/>
      <c r="M154" s="233" t="s">
        <v>1</v>
      </c>
      <c r="N154" s="234" t="s">
        <v>38</v>
      </c>
      <c r="O154" s="91"/>
      <c r="P154" s="235">
        <f>O154*H154</f>
        <v>0</v>
      </c>
      <c r="Q154" s="235">
        <v>0.0030000000000000001</v>
      </c>
      <c r="R154" s="235">
        <f>Q154*H154</f>
        <v>0.34410000000000002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158</v>
      </c>
      <c r="AT154" s="237" t="s">
        <v>153</v>
      </c>
      <c r="AU154" s="237" t="s">
        <v>83</v>
      </c>
      <c r="AY154" s="17" t="s">
        <v>150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80</v>
      </c>
      <c r="BK154" s="238">
        <f>ROUND(I154*H154,2)</f>
        <v>0</v>
      </c>
      <c r="BL154" s="17" t="s">
        <v>158</v>
      </c>
      <c r="BM154" s="237" t="s">
        <v>178</v>
      </c>
    </row>
    <row r="155" s="14" customFormat="1">
      <c r="A155" s="14"/>
      <c r="B155" s="251"/>
      <c r="C155" s="252"/>
      <c r="D155" s="241" t="s">
        <v>160</v>
      </c>
      <c r="E155" s="253" t="s">
        <v>1</v>
      </c>
      <c r="F155" s="254" t="s">
        <v>165</v>
      </c>
      <c r="G155" s="252"/>
      <c r="H155" s="253" t="s">
        <v>1</v>
      </c>
      <c r="I155" s="255"/>
      <c r="J155" s="252"/>
      <c r="K155" s="252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160</v>
      </c>
      <c r="AU155" s="260" t="s">
        <v>83</v>
      </c>
      <c r="AV155" s="14" t="s">
        <v>80</v>
      </c>
      <c r="AW155" s="14" t="s">
        <v>30</v>
      </c>
      <c r="AX155" s="14" t="s">
        <v>73</v>
      </c>
      <c r="AY155" s="260" t="s">
        <v>150</v>
      </c>
    </row>
    <row r="156" s="13" customFormat="1">
      <c r="A156" s="13"/>
      <c r="B156" s="239"/>
      <c r="C156" s="240"/>
      <c r="D156" s="241" t="s">
        <v>160</v>
      </c>
      <c r="E156" s="242" t="s">
        <v>1</v>
      </c>
      <c r="F156" s="243" t="s">
        <v>166</v>
      </c>
      <c r="G156" s="240"/>
      <c r="H156" s="244">
        <v>114.7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160</v>
      </c>
      <c r="AU156" s="250" t="s">
        <v>83</v>
      </c>
      <c r="AV156" s="13" t="s">
        <v>83</v>
      </c>
      <c r="AW156" s="13" t="s">
        <v>30</v>
      </c>
      <c r="AX156" s="13" t="s">
        <v>80</v>
      </c>
      <c r="AY156" s="250" t="s">
        <v>150</v>
      </c>
    </row>
    <row r="157" s="2" customFormat="1" ht="24.15" customHeight="1">
      <c r="A157" s="38"/>
      <c r="B157" s="39"/>
      <c r="C157" s="226" t="s">
        <v>151</v>
      </c>
      <c r="D157" s="226" t="s">
        <v>153</v>
      </c>
      <c r="E157" s="227" t="s">
        <v>179</v>
      </c>
      <c r="F157" s="228" t="s">
        <v>180</v>
      </c>
      <c r="G157" s="229" t="s">
        <v>156</v>
      </c>
      <c r="H157" s="230">
        <v>0.29999999999999999</v>
      </c>
      <c r="I157" s="231"/>
      <c r="J157" s="232">
        <f>ROUND(I157*H157,2)</f>
        <v>0</v>
      </c>
      <c r="K157" s="228" t="s">
        <v>157</v>
      </c>
      <c r="L157" s="44"/>
      <c r="M157" s="233" t="s">
        <v>1</v>
      </c>
      <c r="N157" s="234" t="s">
        <v>38</v>
      </c>
      <c r="O157" s="91"/>
      <c r="P157" s="235">
        <f>O157*H157</f>
        <v>0</v>
      </c>
      <c r="Q157" s="235">
        <v>0.041529999999999997</v>
      </c>
      <c r="R157" s="235">
        <f>Q157*H157</f>
        <v>0.012459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158</v>
      </c>
      <c r="AT157" s="237" t="s">
        <v>153</v>
      </c>
      <c r="AU157" s="237" t="s">
        <v>83</v>
      </c>
      <c r="AY157" s="17" t="s">
        <v>150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80</v>
      </c>
      <c r="BK157" s="238">
        <f>ROUND(I157*H157,2)</f>
        <v>0</v>
      </c>
      <c r="BL157" s="17" t="s">
        <v>158</v>
      </c>
      <c r="BM157" s="237" t="s">
        <v>181</v>
      </c>
    </row>
    <row r="158" s="13" customFormat="1">
      <c r="A158" s="13"/>
      <c r="B158" s="239"/>
      <c r="C158" s="240"/>
      <c r="D158" s="241" t="s">
        <v>160</v>
      </c>
      <c r="E158" s="242" t="s">
        <v>1</v>
      </c>
      <c r="F158" s="243" t="s">
        <v>171</v>
      </c>
      <c r="G158" s="240"/>
      <c r="H158" s="244">
        <v>0.29999999999999999</v>
      </c>
      <c r="I158" s="245"/>
      <c r="J158" s="240"/>
      <c r="K158" s="240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160</v>
      </c>
      <c r="AU158" s="250" t="s">
        <v>83</v>
      </c>
      <c r="AV158" s="13" t="s">
        <v>83</v>
      </c>
      <c r="AW158" s="13" t="s">
        <v>30</v>
      </c>
      <c r="AX158" s="13" t="s">
        <v>80</v>
      </c>
      <c r="AY158" s="250" t="s">
        <v>150</v>
      </c>
    </row>
    <row r="159" s="2" customFormat="1" ht="24.15" customHeight="1">
      <c r="A159" s="38"/>
      <c r="B159" s="39"/>
      <c r="C159" s="226" t="s">
        <v>182</v>
      </c>
      <c r="D159" s="226" t="s">
        <v>153</v>
      </c>
      <c r="E159" s="227" t="s">
        <v>183</v>
      </c>
      <c r="F159" s="228" t="s">
        <v>184</v>
      </c>
      <c r="G159" s="229" t="s">
        <v>156</v>
      </c>
      <c r="H159" s="230">
        <v>114.7</v>
      </c>
      <c r="I159" s="231"/>
      <c r="J159" s="232">
        <f>ROUND(I159*H159,2)</f>
        <v>0</v>
      </c>
      <c r="K159" s="228" t="s">
        <v>185</v>
      </c>
      <c r="L159" s="44"/>
      <c r="M159" s="233" t="s">
        <v>1</v>
      </c>
      <c r="N159" s="234" t="s">
        <v>38</v>
      </c>
      <c r="O159" s="91"/>
      <c r="P159" s="235">
        <f>O159*H159</f>
        <v>0</v>
      </c>
      <c r="Q159" s="235">
        <v>0.017000000000000001</v>
      </c>
      <c r="R159" s="235">
        <f>Q159*H159</f>
        <v>1.9499000000000002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158</v>
      </c>
      <c r="AT159" s="237" t="s">
        <v>153</v>
      </c>
      <c r="AU159" s="237" t="s">
        <v>83</v>
      </c>
      <c r="AY159" s="17" t="s">
        <v>150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80</v>
      </c>
      <c r="BK159" s="238">
        <f>ROUND(I159*H159,2)</f>
        <v>0</v>
      </c>
      <c r="BL159" s="17" t="s">
        <v>158</v>
      </c>
      <c r="BM159" s="237" t="s">
        <v>186</v>
      </c>
    </row>
    <row r="160" s="14" customFormat="1">
      <c r="A160" s="14"/>
      <c r="B160" s="251"/>
      <c r="C160" s="252"/>
      <c r="D160" s="241" t="s">
        <v>160</v>
      </c>
      <c r="E160" s="253" t="s">
        <v>1</v>
      </c>
      <c r="F160" s="254" t="s">
        <v>165</v>
      </c>
      <c r="G160" s="252"/>
      <c r="H160" s="253" t="s">
        <v>1</v>
      </c>
      <c r="I160" s="255"/>
      <c r="J160" s="252"/>
      <c r="K160" s="252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160</v>
      </c>
      <c r="AU160" s="260" t="s">
        <v>83</v>
      </c>
      <c r="AV160" s="14" t="s">
        <v>80</v>
      </c>
      <c r="AW160" s="14" t="s">
        <v>30</v>
      </c>
      <c r="AX160" s="14" t="s">
        <v>73</v>
      </c>
      <c r="AY160" s="260" t="s">
        <v>150</v>
      </c>
    </row>
    <row r="161" s="13" customFormat="1">
      <c r="A161" s="13"/>
      <c r="B161" s="239"/>
      <c r="C161" s="240"/>
      <c r="D161" s="241" t="s">
        <v>160</v>
      </c>
      <c r="E161" s="242" t="s">
        <v>1</v>
      </c>
      <c r="F161" s="243" t="s">
        <v>166</v>
      </c>
      <c r="G161" s="240"/>
      <c r="H161" s="244">
        <v>114.7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160</v>
      </c>
      <c r="AU161" s="250" t="s">
        <v>83</v>
      </c>
      <c r="AV161" s="13" t="s">
        <v>83</v>
      </c>
      <c r="AW161" s="13" t="s">
        <v>30</v>
      </c>
      <c r="AX161" s="13" t="s">
        <v>80</v>
      </c>
      <c r="AY161" s="250" t="s">
        <v>150</v>
      </c>
    </row>
    <row r="162" s="2" customFormat="1" ht="24.15" customHeight="1">
      <c r="A162" s="38"/>
      <c r="B162" s="39"/>
      <c r="C162" s="226" t="s">
        <v>187</v>
      </c>
      <c r="D162" s="226" t="s">
        <v>153</v>
      </c>
      <c r="E162" s="227" t="s">
        <v>188</v>
      </c>
      <c r="F162" s="228" t="s">
        <v>189</v>
      </c>
      <c r="G162" s="229" t="s">
        <v>156</v>
      </c>
      <c r="H162" s="230">
        <v>3.04</v>
      </c>
      <c r="I162" s="231"/>
      <c r="J162" s="232">
        <f>ROUND(I162*H162,2)</f>
        <v>0</v>
      </c>
      <c r="K162" s="228" t="s">
        <v>157</v>
      </c>
      <c r="L162" s="44"/>
      <c r="M162" s="233" t="s">
        <v>1</v>
      </c>
      <c r="N162" s="234" t="s">
        <v>38</v>
      </c>
      <c r="O162" s="91"/>
      <c r="P162" s="235">
        <f>O162*H162</f>
        <v>0</v>
      </c>
      <c r="Q162" s="235">
        <v>0.021000000000000001</v>
      </c>
      <c r="R162" s="235">
        <f>Q162*H162</f>
        <v>0.063840000000000008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158</v>
      </c>
      <c r="AT162" s="237" t="s">
        <v>153</v>
      </c>
      <c r="AU162" s="237" t="s">
        <v>83</v>
      </c>
      <c r="AY162" s="17" t="s">
        <v>150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80</v>
      </c>
      <c r="BK162" s="238">
        <f>ROUND(I162*H162,2)</f>
        <v>0</v>
      </c>
      <c r="BL162" s="17" t="s">
        <v>158</v>
      </c>
      <c r="BM162" s="237" t="s">
        <v>190</v>
      </c>
    </row>
    <row r="163" s="13" customFormat="1">
      <c r="A163" s="13"/>
      <c r="B163" s="239"/>
      <c r="C163" s="240"/>
      <c r="D163" s="241" t="s">
        <v>160</v>
      </c>
      <c r="E163" s="242" t="s">
        <v>1</v>
      </c>
      <c r="F163" s="243" t="s">
        <v>161</v>
      </c>
      <c r="G163" s="240"/>
      <c r="H163" s="244">
        <v>3.04</v>
      </c>
      <c r="I163" s="245"/>
      <c r="J163" s="240"/>
      <c r="K163" s="240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160</v>
      </c>
      <c r="AU163" s="250" t="s">
        <v>83</v>
      </c>
      <c r="AV163" s="13" t="s">
        <v>83</v>
      </c>
      <c r="AW163" s="13" t="s">
        <v>30</v>
      </c>
      <c r="AX163" s="13" t="s">
        <v>80</v>
      </c>
      <c r="AY163" s="250" t="s">
        <v>150</v>
      </c>
    </row>
    <row r="164" s="2" customFormat="1" ht="14.4" customHeight="1">
      <c r="A164" s="38"/>
      <c r="B164" s="39"/>
      <c r="C164" s="226" t="s">
        <v>191</v>
      </c>
      <c r="D164" s="226" t="s">
        <v>153</v>
      </c>
      <c r="E164" s="227" t="s">
        <v>192</v>
      </c>
      <c r="F164" s="228" t="s">
        <v>193</v>
      </c>
      <c r="G164" s="229" t="s">
        <v>156</v>
      </c>
      <c r="H164" s="230">
        <v>100</v>
      </c>
      <c r="I164" s="231"/>
      <c r="J164" s="232">
        <f>ROUND(I164*H164,2)</f>
        <v>0</v>
      </c>
      <c r="K164" s="228" t="s">
        <v>157</v>
      </c>
      <c r="L164" s="44"/>
      <c r="M164" s="233" t="s">
        <v>1</v>
      </c>
      <c r="N164" s="234" t="s">
        <v>38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158</v>
      </c>
      <c r="AT164" s="237" t="s">
        <v>153</v>
      </c>
      <c r="AU164" s="237" t="s">
        <v>83</v>
      </c>
      <c r="AY164" s="17" t="s">
        <v>150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80</v>
      </c>
      <c r="BK164" s="238">
        <f>ROUND(I164*H164,2)</f>
        <v>0</v>
      </c>
      <c r="BL164" s="17" t="s">
        <v>158</v>
      </c>
      <c r="BM164" s="237" t="s">
        <v>194</v>
      </c>
    </row>
    <row r="165" s="2" customFormat="1" ht="24.15" customHeight="1">
      <c r="A165" s="38"/>
      <c r="B165" s="39"/>
      <c r="C165" s="226" t="s">
        <v>195</v>
      </c>
      <c r="D165" s="226" t="s">
        <v>153</v>
      </c>
      <c r="E165" s="227" t="s">
        <v>196</v>
      </c>
      <c r="F165" s="228" t="s">
        <v>197</v>
      </c>
      <c r="G165" s="229" t="s">
        <v>198</v>
      </c>
      <c r="H165" s="230">
        <v>4.9000000000000004</v>
      </c>
      <c r="I165" s="231"/>
      <c r="J165" s="232">
        <f>ROUND(I165*H165,2)</f>
        <v>0</v>
      </c>
      <c r="K165" s="228" t="s">
        <v>157</v>
      </c>
      <c r="L165" s="44"/>
      <c r="M165" s="233" t="s">
        <v>1</v>
      </c>
      <c r="N165" s="234" t="s">
        <v>38</v>
      </c>
      <c r="O165" s="91"/>
      <c r="P165" s="235">
        <f>O165*H165</f>
        <v>0</v>
      </c>
      <c r="Q165" s="235">
        <v>0.0015</v>
      </c>
      <c r="R165" s="235">
        <f>Q165*H165</f>
        <v>0.0073500000000000006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158</v>
      </c>
      <c r="AT165" s="237" t="s">
        <v>153</v>
      </c>
      <c r="AU165" s="237" t="s">
        <v>83</v>
      </c>
      <c r="AY165" s="17" t="s">
        <v>150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80</v>
      </c>
      <c r="BK165" s="238">
        <f>ROUND(I165*H165,2)</f>
        <v>0</v>
      </c>
      <c r="BL165" s="17" t="s">
        <v>158</v>
      </c>
      <c r="BM165" s="237" t="s">
        <v>199</v>
      </c>
    </row>
    <row r="166" s="14" customFormat="1">
      <c r="A166" s="14"/>
      <c r="B166" s="251"/>
      <c r="C166" s="252"/>
      <c r="D166" s="241" t="s">
        <v>160</v>
      </c>
      <c r="E166" s="253" t="s">
        <v>1</v>
      </c>
      <c r="F166" s="254" t="s">
        <v>200</v>
      </c>
      <c r="G166" s="252"/>
      <c r="H166" s="253" t="s">
        <v>1</v>
      </c>
      <c r="I166" s="255"/>
      <c r="J166" s="252"/>
      <c r="K166" s="252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160</v>
      </c>
      <c r="AU166" s="260" t="s">
        <v>83</v>
      </c>
      <c r="AV166" s="14" t="s">
        <v>80</v>
      </c>
      <c r="AW166" s="14" t="s">
        <v>30</v>
      </c>
      <c r="AX166" s="14" t="s">
        <v>73</v>
      </c>
      <c r="AY166" s="260" t="s">
        <v>150</v>
      </c>
    </row>
    <row r="167" s="13" customFormat="1">
      <c r="A167" s="13"/>
      <c r="B167" s="239"/>
      <c r="C167" s="240"/>
      <c r="D167" s="241" t="s">
        <v>160</v>
      </c>
      <c r="E167" s="242" t="s">
        <v>1</v>
      </c>
      <c r="F167" s="243" t="s">
        <v>201</v>
      </c>
      <c r="G167" s="240"/>
      <c r="H167" s="244">
        <v>4.9000000000000004</v>
      </c>
      <c r="I167" s="245"/>
      <c r="J167" s="240"/>
      <c r="K167" s="240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160</v>
      </c>
      <c r="AU167" s="250" t="s">
        <v>83</v>
      </c>
      <c r="AV167" s="13" t="s">
        <v>83</v>
      </c>
      <c r="AW167" s="13" t="s">
        <v>30</v>
      </c>
      <c r="AX167" s="13" t="s">
        <v>80</v>
      </c>
      <c r="AY167" s="250" t="s">
        <v>150</v>
      </c>
    </row>
    <row r="168" s="2" customFormat="1" ht="24.15" customHeight="1">
      <c r="A168" s="38"/>
      <c r="B168" s="39"/>
      <c r="C168" s="226" t="s">
        <v>202</v>
      </c>
      <c r="D168" s="226" t="s">
        <v>153</v>
      </c>
      <c r="E168" s="227" t="s">
        <v>203</v>
      </c>
      <c r="F168" s="228" t="s">
        <v>204</v>
      </c>
      <c r="G168" s="229" t="s">
        <v>156</v>
      </c>
      <c r="H168" s="230">
        <v>14.4</v>
      </c>
      <c r="I168" s="231"/>
      <c r="J168" s="232">
        <f>ROUND(I168*H168,2)</f>
        <v>0</v>
      </c>
      <c r="K168" s="228" t="s">
        <v>157</v>
      </c>
      <c r="L168" s="44"/>
      <c r="M168" s="233" t="s">
        <v>1</v>
      </c>
      <c r="N168" s="234" t="s">
        <v>38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158</v>
      </c>
      <c r="AT168" s="237" t="s">
        <v>153</v>
      </c>
      <c r="AU168" s="237" t="s">
        <v>83</v>
      </c>
      <c r="AY168" s="17" t="s">
        <v>150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80</v>
      </c>
      <c r="BK168" s="238">
        <f>ROUND(I168*H168,2)</f>
        <v>0</v>
      </c>
      <c r="BL168" s="17" t="s">
        <v>158</v>
      </c>
      <c r="BM168" s="237" t="s">
        <v>205</v>
      </c>
    </row>
    <row r="169" s="13" customFormat="1">
      <c r="A169" s="13"/>
      <c r="B169" s="239"/>
      <c r="C169" s="240"/>
      <c r="D169" s="241" t="s">
        <v>160</v>
      </c>
      <c r="E169" s="242" t="s">
        <v>1</v>
      </c>
      <c r="F169" s="243" t="s">
        <v>206</v>
      </c>
      <c r="G169" s="240"/>
      <c r="H169" s="244">
        <v>14.4</v>
      </c>
      <c r="I169" s="245"/>
      <c r="J169" s="240"/>
      <c r="K169" s="240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160</v>
      </c>
      <c r="AU169" s="250" t="s">
        <v>83</v>
      </c>
      <c r="AV169" s="13" t="s">
        <v>83</v>
      </c>
      <c r="AW169" s="13" t="s">
        <v>30</v>
      </c>
      <c r="AX169" s="13" t="s">
        <v>80</v>
      </c>
      <c r="AY169" s="250" t="s">
        <v>150</v>
      </c>
    </row>
    <row r="170" s="2" customFormat="1" ht="14.4" customHeight="1">
      <c r="A170" s="38"/>
      <c r="B170" s="39"/>
      <c r="C170" s="226" t="s">
        <v>207</v>
      </c>
      <c r="D170" s="226" t="s">
        <v>153</v>
      </c>
      <c r="E170" s="227" t="s">
        <v>208</v>
      </c>
      <c r="F170" s="228" t="s">
        <v>209</v>
      </c>
      <c r="G170" s="229" t="s">
        <v>156</v>
      </c>
      <c r="H170" s="230">
        <v>61.640000000000001</v>
      </c>
      <c r="I170" s="231"/>
      <c r="J170" s="232">
        <f>ROUND(I170*H170,2)</f>
        <v>0</v>
      </c>
      <c r="K170" s="228" t="s">
        <v>210</v>
      </c>
      <c r="L170" s="44"/>
      <c r="M170" s="233" t="s">
        <v>1</v>
      </c>
      <c r="N170" s="234" t="s">
        <v>38</v>
      </c>
      <c r="O170" s="91"/>
      <c r="P170" s="235">
        <f>O170*H170</f>
        <v>0</v>
      </c>
      <c r="Q170" s="235">
        <v>0.11550000000000001</v>
      </c>
      <c r="R170" s="235">
        <f>Q170*H170</f>
        <v>7.1194200000000007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158</v>
      </c>
      <c r="AT170" s="237" t="s">
        <v>153</v>
      </c>
      <c r="AU170" s="237" t="s">
        <v>83</v>
      </c>
      <c r="AY170" s="17" t="s">
        <v>150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80</v>
      </c>
      <c r="BK170" s="238">
        <f>ROUND(I170*H170,2)</f>
        <v>0</v>
      </c>
      <c r="BL170" s="17" t="s">
        <v>158</v>
      </c>
      <c r="BM170" s="237" t="s">
        <v>211</v>
      </c>
    </row>
    <row r="171" s="13" customFormat="1">
      <c r="A171" s="13"/>
      <c r="B171" s="239"/>
      <c r="C171" s="240"/>
      <c r="D171" s="241" t="s">
        <v>160</v>
      </c>
      <c r="E171" s="242" t="s">
        <v>1</v>
      </c>
      <c r="F171" s="243" t="s">
        <v>212</v>
      </c>
      <c r="G171" s="240"/>
      <c r="H171" s="244">
        <v>61.640000000000001</v>
      </c>
      <c r="I171" s="245"/>
      <c r="J171" s="240"/>
      <c r="K171" s="240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160</v>
      </c>
      <c r="AU171" s="250" t="s">
        <v>83</v>
      </c>
      <c r="AV171" s="13" t="s">
        <v>83</v>
      </c>
      <c r="AW171" s="13" t="s">
        <v>30</v>
      </c>
      <c r="AX171" s="13" t="s">
        <v>80</v>
      </c>
      <c r="AY171" s="250" t="s">
        <v>150</v>
      </c>
    </row>
    <row r="172" s="2" customFormat="1" ht="24.15" customHeight="1">
      <c r="A172" s="38"/>
      <c r="B172" s="39"/>
      <c r="C172" s="226" t="s">
        <v>213</v>
      </c>
      <c r="D172" s="226" t="s">
        <v>153</v>
      </c>
      <c r="E172" s="227" t="s">
        <v>214</v>
      </c>
      <c r="F172" s="228" t="s">
        <v>215</v>
      </c>
      <c r="G172" s="229" t="s">
        <v>156</v>
      </c>
      <c r="H172" s="230">
        <v>1</v>
      </c>
      <c r="I172" s="231"/>
      <c r="J172" s="232">
        <f>ROUND(I172*H172,2)</f>
        <v>0</v>
      </c>
      <c r="K172" s="228" t="s">
        <v>1</v>
      </c>
      <c r="L172" s="44"/>
      <c r="M172" s="233" t="s">
        <v>1</v>
      </c>
      <c r="N172" s="234" t="s">
        <v>38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158</v>
      </c>
      <c r="AT172" s="237" t="s">
        <v>153</v>
      </c>
      <c r="AU172" s="237" t="s">
        <v>83</v>
      </c>
      <c r="AY172" s="17" t="s">
        <v>150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80</v>
      </c>
      <c r="BK172" s="238">
        <f>ROUND(I172*H172,2)</f>
        <v>0</v>
      </c>
      <c r="BL172" s="17" t="s">
        <v>158</v>
      </c>
      <c r="BM172" s="237" t="s">
        <v>216</v>
      </c>
    </row>
    <row r="173" s="2" customFormat="1" ht="24.15" customHeight="1">
      <c r="A173" s="38"/>
      <c r="B173" s="39"/>
      <c r="C173" s="226" t="s">
        <v>217</v>
      </c>
      <c r="D173" s="226" t="s">
        <v>153</v>
      </c>
      <c r="E173" s="227" t="s">
        <v>218</v>
      </c>
      <c r="F173" s="228" t="s">
        <v>219</v>
      </c>
      <c r="G173" s="229" t="s">
        <v>156</v>
      </c>
      <c r="H173" s="230">
        <v>61.840000000000003</v>
      </c>
      <c r="I173" s="231"/>
      <c r="J173" s="232">
        <f>ROUND(I173*H173,2)</f>
        <v>0</v>
      </c>
      <c r="K173" s="228" t="s">
        <v>1</v>
      </c>
      <c r="L173" s="44"/>
      <c r="M173" s="233" t="s">
        <v>1</v>
      </c>
      <c r="N173" s="234" t="s">
        <v>38</v>
      </c>
      <c r="O173" s="91"/>
      <c r="P173" s="235">
        <f>O173*H173</f>
        <v>0</v>
      </c>
      <c r="Q173" s="235">
        <v>0.050000000000000003</v>
      </c>
      <c r="R173" s="235">
        <f>Q173*H173</f>
        <v>3.0920000000000005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158</v>
      </c>
      <c r="AT173" s="237" t="s">
        <v>153</v>
      </c>
      <c r="AU173" s="237" t="s">
        <v>83</v>
      </c>
      <c r="AY173" s="17" t="s">
        <v>150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80</v>
      </c>
      <c r="BK173" s="238">
        <f>ROUND(I173*H173,2)</f>
        <v>0</v>
      </c>
      <c r="BL173" s="17" t="s">
        <v>158</v>
      </c>
      <c r="BM173" s="237" t="s">
        <v>220</v>
      </c>
    </row>
    <row r="174" s="13" customFormat="1">
      <c r="A174" s="13"/>
      <c r="B174" s="239"/>
      <c r="C174" s="240"/>
      <c r="D174" s="241" t="s">
        <v>160</v>
      </c>
      <c r="E174" s="242" t="s">
        <v>1</v>
      </c>
      <c r="F174" s="243" t="s">
        <v>221</v>
      </c>
      <c r="G174" s="240"/>
      <c r="H174" s="244">
        <v>61.840000000000003</v>
      </c>
      <c r="I174" s="245"/>
      <c r="J174" s="240"/>
      <c r="K174" s="240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160</v>
      </c>
      <c r="AU174" s="250" t="s">
        <v>83</v>
      </c>
      <c r="AV174" s="13" t="s">
        <v>83</v>
      </c>
      <c r="AW174" s="13" t="s">
        <v>30</v>
      </c>
      <c r="AX174" s="13" t="s">
        <v>80</v>
      </c>
      <c r="AY174" s="250" t="s">
        <v>150</v>
      </c>
    </row>
    <row r="175" s="12" customFormat="1" ht="22.8" customHeight="1">
      <c r="A175" s="12"/>
      <c r="B175" s="210"/>
      <c r="C175" s="211"/>
      <c r="D175" s="212" t="s">
        <v>72</v>
      </c>
      <c r="E175" s="224" t="s">
        <v>191</v>
      </c>
      <c r="F175" s="224" t="s">
        <v>222</v>
      </c>
      <c r="G175" s="211"/>
      <c r="H175" s="211"/>
      <c r="I175" s="214"/>
      <c r="J175" s="225">
        <f>BK175</f>
        <v>0</v>
      </c>
      <c r="K175" s="211"/>
      <c r="L175" s="216"/>
      <c r="M175" s="217"/>
      <c r="N175" s="218"/>
      <c r="O175" s="218"/>
      <c r="P175" s="219">
        <f>SUM(P176:P191)</f>
        <v>0</v>
      </c>
      <c r="Q175" s="218"/>
      <c r="R175" s="219">
        <f>SUM(R176:R191)</f>
        <v>0.017460000000000003</v>
      </c>
      <c r="S175" s="218"/>
      <c r="T175" s="220">
        <f>SUM(T176:T191)</f>
        <v>22.029720000000005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80</v>
      </c>
      <c r="AT175" s="222" t="s">
        <v>72</v>
      </c>
      <c r="AU175" s="222" t="s">
        <v>80</v>
      </c>
      <c r="AY175" s="221" t="s">
        <v>150</v>
      </c>
      <c r="BK175" s="223">
        <f>SUM(BK176:BK191)</f>
        <v>0</v>
      </c>
    </row>
    <row r="176" s="2" customFormat="1" ht="24.15" customHeight="1">
      <c r="A176" s="38"/>
      <c r="B176" s="39"/>
      <c r="C176" s="226" t="s">
        <v>8</v>
      </c>
      <c r="D176" s="226" t="s">
        <v>153</v>
      </c>
      <c r="E176" s="227" t="s">
        <v>223</v>
      </c>
      <c r="F176" s="228" t="s">
        <v>224</v>
      </c>
      <c r="G176" s="229" t="s">
        <v>156</v>
      </c>
      <c r="H176" s="230">
        <v>61.840000000000003</v>
      </c>
      <c r="I176" s="231"/>
      <c r="J176" s="232">
        <f>ROUND(I176*H176,2)</f>
        <v>0</v>
      </c>
      <c r="K176" s="228" t="s">
        <v>157</v>
      </c>
      <c r="L176" s="44"/>
      <c r="M176" s="233" t="s">
        <v>1</v>
      </c>
      <c r="N176" s="234" t="s">
        <v>38</v>
      </c>
      <c r="O176" s="91"/>
      <c r="P176" s="235">
        <f>O176*H176</f>
        <v>0</v>
      </c>
      <c r="Q176" s="235">
        <v>0.00021000000000000001</v>
      </c>
      <c r="R176" s="235">
        <f>Q176*H176</f>
        <v>0.012986400000000002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158</v>
      </c>
      <c r="AT176" s="237" t="s">
        <v>153</v>
      </c>
      <c r="AU176" s="237" t="s">
        <v>83</v>
      </c>
      <c r="AY176" s="17" t="s">
        <v>150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80</v>
      </c>
      <c r="BK176" s="238">
        <f>ROUND(I176*H176,2)</f>
        <v>0</v>
      </c>
      <c r="BL176" s="17" t="s">
        <v>158</v>
      </c>
      <c r="BM176" s="237" t="s">
        <v>225</v>
      </c>
    </row>
    <row r="177" s="13" customFormat="1">
      <c r="A177" s="13"/>
      <c r="B177" s="239"/>
      <c r="C177" s="240"/>
      <c r="D177" s="241" t="s">
        <v>160</v>
      </c>
      <c r="E177" s="242" t="s">
        <v>1</v>
      </c>
      <c r="F177" s="243" t="s">
        <v>226</v>
      </c>
      <c r="G177" s="240"/>
      <c r="H177" s="244">
        <v>61.840000000000003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160</v>
      </c>
      <c r="AU177" s="250" t="s">
        <v>83</v>
      </c>
      <c r="AV177" s="13" t="s">
        <v>83</v>
      </c>
      <c r="AW177" s="13" t="s">
        <v>30</v>
      </c>
      <c r="AX177" s="13" t="s">
        <v>80</v>
      </c>
      <c r="AY177" s="250" t="s">
        <v>150</v>
      </c>
    </row>
    <row r="178" s="2" customFormat="1" ht="24.15" customHeight="1">
      <c r="A178" s="38"/>
      <c r="B178" s="39"/>
      <c r="C178" s="226" t="s">
        <v>227</v>
      </c>
      <c r="D178" s="226" t="s">
        <v>153</v>
      </c>
      <c r="E178" s="227" t="s">
        <v>228</v>
      </c>
      <c r="F178" s="228" t="s">
        <v>229</v>
      </c>
      <c r="G178" s="229" t="s">
        <v>156</v>
      </c>
      <c r="H178" s="230">
        <v>111.84</v>
      </c>
      <c r="I178" s="231"/>
      <c r="J178" s="232">
        <f>ROUND(I178*H178,2)</f>
        <v>0</v>
      </c>
      <c r="K178" s="228" t="s">
        <v>157</v>
      </c>
      <c r="L178" s="44"/>
      <c r="M178" s="233" t="s">
        <v>1</v>
      </c>
      <c r="N178" s="234" t="s">
        <v>38</v>
      </c>
      <c r="O178" s="91"/>
      <c r="P178" s="235">
        <f>O178*H178</f>
        <v>0</v>
      </c>
      <c r="Q178" s="235">
        <v>4.0000000000000003E-05</v>
      </c>
      <c r="R178" s="235">
        <f>Q178*H178</f>
        <v>0.0044736000000000003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158</v>
      </c>
      <c r="AT178" s="237" t="s">
        <v>153</v>
      </c>
      <c r="AU178" s="237" t="s">
        <v>83</v>
      </c>
      <c r="AY178" s="17" t="s">
        <v>150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80</v>
      </c>
      <c r="BK178" s="238">
        <f>ROUND(I178*H178,2)</f>
        <v>0</v>
      </c>
      <c r="BL178" s="17" t="s">
        <v>158</v>
      </c>
      <c r="BM178" s="237" t="s">
        <v>230</v>
      </c>
    </row>
    <row r="179" s="13" customFormat="1">
      <c r="A179" s="13"/>
      <c r="B179" s="239"/>
      <c r="C179" s="240"/>
      <c r="D179" s="241" t="s">
        <v>160</v>
      </c>
      <c r="E179" s="242" t="s">
        <v>1</v>
      </c>
      <c r="F179" s="243" t="s">
        <v>231</v>
      </c>
      <c r="G179" s="240"/>
      <c r="H179" s="244">
        <v>111.84</v>
      </c>
      <c r="I179" s="245"/>
      <c r="J179" s="240"/>
      <c r="K179" s="240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160</v>
      </c>
      <c r="AU179" s="250" t="s">
        <v>83</v>
      </c>
      <c r="AV179" s="13" t="s">
        <v>83</v>
      </c>
      <c r="AW179" s="13" t="s">
        <v>30</v>
      </c>
      <c r="AX179" s="13" t="s">
        <v>80</v>
      </c>
      <c r="AY179" s="250" t="s">
        <v>150</v>
      </c>
    </row>
    <row r="180" s="2" customFormat="1" ht="14.4" customHeight="1">
      <c r="A180" s="38"/>
      <c r="B180" s="39"/>
      <c r="C180" s="226" t="s">
        <v>232</v>
      </c>
      <c r="D180" s="226" t="s">
        <v>153</v>
      </c>
      <c r="E180" s="227" t="s">
        <v>233</v>
      </c>
      <c r="F180" s="228" t="s">
        <v>234</v>
      </c>
      <c r="G180" s="229" t="s">
        <v>156</v>
      </c>
      <c r="H180" s="230">
        <v>1.8</v>
      </c>
      <c r="I180" s="231"/>
      <c r="J180" s="232">
        <f>ROUND(I180*H180,2)</f>
        <v>0</v>
      </c>
      <c r="K180" s="228" t="s">
        <v>157</v>
      </c>
      <c r="L180" s="44"/>
      <c r="M180" s="233" t="s">
        <v>1</v>
      </c>
      <c r="N180" s="234" t="s">
        <v>38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0.075999999999999998</v>
      </c>
      <c r="T180" s="236">
        <f>S180*H180</f>
        <v>0.13680000000000001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158</v>
      </c>
      <c r="AT180" s="237" t="s">
        <v>153</v>
      </c>
      <c r="AU180" s="237" t="s">
        <v>83</v>
      </c>
      <c r="AY180" s="17" t="s">
        <v>150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80</v>
      </c>
      <c r="BK180" s="238">
        <f>ROUND(I180*H180,2)</f>
        <v>0</v>
      </c>
      <c r="BL180" s="17" t="s">
        <v>158</v>
      </c>
      <c r="BM180" s="237" t="s">
        <v>235</v>
      </c>
    </row>
    <row r="181" s="13" customFormat="1">
      <c r="A181" s="13"/>
      <c r="B181" s="239"/>
      <c r="C181" s="240"/>
      <c r="D181" s="241" t="s">
        <v>160</v>
      </c>
      <c r="E181" s="242" t="s">
        <v>1</v>
      </c>
      <c r="F181" s="243" t="s">
        <v>236</v>
      </c>
      <c r="G181" s="240"/>
      <c r="H181" s="244">
        <v>1.8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160</v>
      </c>
      <c r="AU181" s="250" t="s">
        <v>83</v>
      </c>
      <c r="AV181" s="13" t="s">
        <v>83</v>
      </c>
      <c r="AW181" s="13" t="s">
        <v>30</v>
      </c>
      <c r="AX181" s="13" t="s">
        <v>80</v>
      </c>
      <c r="AY181" s="250" t="s">
        <v>150</v>
      </c>
    </row>
    <row r="182" s="2" customFormat="1" ht="24.15" customHeight="1">
      <c r="A182" s="38"/>
      <c r="B182" s="39"/>
      <c r="C182" s="226" t="s">
        <v>237</v>
      </c>
      <c r="D182" s="226" t="s">
        <v>153</v>
      </c>
      <c r="E182" s="227" t="s">
        <v>238</v>
      </c>
      <c r="F182" s="228" t="s">
        <v>239</v>
      </c>
      <c r="G182" s="229" t="s">
        <v>198</v>
      </c>
      <c r="H182" s="230">
        <v>2</v>
      </c>
      <c r="I182" s="231"/>
      <c r="J182" s="232">
        <f>ROUND(I182*H182,2)</f>
        <v>0</v>
      </c>
      <c r="K182" s="228" t="s">
        <v>157</v>
      </c>
      <c r="L182" s="44"/>
      <c r="M182" s="233" t="s">
        <v>1</v>
      </c>
      <c r="N182" s="234" t="s">
        <v>38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0.099000000000000005</v>
      </c>
      <c r="T182" s="236">
        <f>S182*H182</f>
        <v>0.19800000000000001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158</v>
      </c>
      <c r="AT182" s="237" t="s">
        <v>153</v>
      </c>
      <c r="AU182" s="237" t="s">
        <v>83</v>
      </c>
      <c r="AY182" s="17" t="s">
        <v>150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80</v>
      </c>
      <c r="BK182" s="238">
        <f>ROUND(I182*H182,2)</f>
        <v>0</v>
      </c>
      <c r="BL182" s="17" t="s">
        <v>158</v>
      </c>
      <c r="BM182" s="237" t="s">
        <v>240</v>
      </c>
    </row>
    <row r="183" s="13" customFormat="1">
      <c r="A183" s="13"/>
      <c r="B183" s="239"/>
      <c r="C183" s="240"/>
      <c r="D183" s="241" t="s">
        <v>160</v>
      </c>
      <c r="E183" s="242" t="s">
        <v>1</v>
      </c>
      <c r="F183" s="243" t="s">
        <v>241</v>
      </c>
      <c r="G183" s="240"/>
      <c r="H183" s="244">
        <v>2</v>
      </c>
      <c r="I183" s="245"/>
      <c r="J183" s="240"/>
      <c r="K183" s="240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160</v>
      </c>
      <c r="AU183" s="250" t="s">
        <v>83</v>
      </c>
      <c r="AV183" s="13" t="s">
        <v>83</v>
      </c>
      <c r="AW183" s="13" t="s">
        <v>30</v>
      </c>
      <c r="AX183" s="13" t="s">
        <v>80</v>
      </c>
      <c r="AY183" s="250" t="s">
        <v>150</v>
      </c>
    </row>
    <row r="184" s="2" customFormat="1" ht="24.15" customHeight="1">
      <c r="A184" s="38"/>
      <c r="B184" s="39"/>
      <c r="C184" s="226" t="s">
        <v>242</v>
      </c>
      <c r="D184" s="226" t="s">
        <v>153</v>
      </c>
      <c r="E184" s="227" t="s">
        <v>243</v>
      </c>
      <c r="F184" s="228" t="s">
        <v>244</v>
      </c>
      <c r="G184" s="229" t="s">
        <v>156</v>
      </c>
      <c r="H184" s="230">
        <v>114.7</v>
      </c>
      <c r="I184" s="231"/>
      <c r="J184" s="232">
        <f>ROUND(I184*H184,2)</f>
        <v>0</v>
      </c>
      <c r="K184" s="228" t="s">
        <v>185</v>
      </c>
      <c r="L184" s="44"/>
      <c r="M184" s="233" t="s">
        <v>1</v>
      </c>
      <c r="N184" s="234" t="s">
        <v>38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0.01</v>
      </c>
      <c r="T184" s="236">
        <f>S184*H184</f>
        <v>1.147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158</v>
      </c>
      <c r="AT184" s="237" t="s">
        <v>153</v>
      </c>
      <c r="AU184" s="237" t="s">
        <v>83</v>
      </c>
      <c r="AY184" s="17" t="s">
        <v>150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80</v>
      </c>
      <c r="BK184" s="238">
        <f>ROUND(I184*H184,2)</f>
        <v>0</v>
      </c>
      <c r="BL184" s="17" t="s">
        <v>158</v>
      </c>
      <c r="BM184" s="237" t="s">
        <v>245</v>
      </c>
    </row>
    <row r="185" s="14" customFormat="1">
      <c r="A185" s="14"/>
      <c r="B185" s="251"/>
      <c r="C185" s="252"/>
      <c r="D185" s="241" t="s">
        <v>160</v>
      </c>
      <c r="E185" s="253" t="s">
        <v>1</v>
      </c>
      <c r="F185" s="254" t="s">
        <v>165</v>
      </c>
      <c r="G185" s="252"/>
      <c r="H185" s="253" t="s">
        <v>1</v>
      </c>
      <c r="I185" s="255"/>
      <c r="J185" s="252"/>
      <c r="K185" s="252"/>
      <c r="L185" s="256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0" t="s">
        <v>160</v>
      </c>
      <c r="AU185" s="260" t="s">
        <v>83</v>
      </c>
      <c r="AV185" s="14" t="s">
        <v>80</v>
      </c>
      <c r="AW185" s="14" t="s">
        <v>30</v>
      </c>
      <c r="AX185" s="14" t="s">
        <v>73</v>
      </c>
      <c r="AY185" s="260" t="s">
        <v>150</v>
      </c>
    </row>
    <row r="186" s="13" customFormat="1">
      <c r="A186" s="13"/>
      <c r="B186" s="239"/>
      <c r="C186" s="240"/>
      <c r="D186" s="241" t="s">
        <v>160</v>
      </c>
      <c r="E186" s="242" t="s">
        <v>1</v>
      </c>
      <c r="F186" s="243" t="s">
        <v>166</v>
      </c>
      <c r="G186" s="240"/>
      <c r="H186" s="244">
        <v>114.7</v>
      </c>
      <c r="I186" s="245"/>
      <c r="J186" s="240"/>
      <c r="K186" s="240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160</v>
      </c>
      <c r="AU186" s="250" t="s">
        <v>83</v>
      </c>
      <c r="AV186" s="13" t="s">
        <v>83</v>
      </c>
      <c r="AW186" s="13" t="s">
        <v>30</v>
      </c>
      <c r="AX186" s="13" t="s">
        <v>73</v>
      </c>
      <c r="AY186" s="250" t="s">
        <v>150</v>
      </c>
    </row>
    <row r="187" s="2" customFormat="1" ht="24.15" customHeight="1">
      <c r="A187" s="38"/>
      <c r="B187" s="39"/>
      <c r="C187" s="226" t="s">
        <v>246</v>
      </c>
      <c r="D187" s="226" t="s">
        <v>153</v>
      </c>
      <c r="E187" s="227" t="s">
        <v>247</v>
      </c>
      <c r="F187" s="228" t="s">
        <v>248</v>
      </c>
      <c r="G187" s="229" t="s">
        <v>156</v>
      </c>
      <c r="H187" s="230">
        <v>3.04</v>
      </c>
      <c r="I187" s="231"/>
      <c r="J187" s="232">
        <f>ROUND(I187*H187,2)</f>
        <v>0</v>
      </c>
      <c r="K187" s="228" t="s">
        <v>157</v>
      </c>
      <c r="L187" s="44"/>
      <c r="M187" s="233" t="s">
        <v>1</v>
      </c>
      <c r="N187" s="234" t="s">
        <v>38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0.068000000000000005</v>
      </c>
      <c r="T187" s="236">
        <f>S187*H187</f>
        <v>0.20672000000000002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158</v>
      </c>
      <c r="AT187" s="237" t="s">
        <v>153</v>
      </c>
      <c r="AU187" s="237" t="s">
        <v>83</v>
      </c>
      <c r="AY187" s="17" t="s">
        <v>150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80</v>
      </c>
      <c r="BK187" s="238">
        <f>ROUND(I187*H187,2)</f>
        <v>0</v>
      </c>
      <c r="BL187" s="17" t="s">
        <v>158</v>
      </c>
      <c r="BM187" s="237" t="s">
        <v>249</v>
      </c>
    </row>
    <row r="188" s="13" customFormat="1">
      <c r="A188" s="13"/>
      <c r="B188" s="239"/>
      <c r="C188" s="240"/>
      <c r="D188" s="241" t="s">
        <v>160</v>
      </c>
      <c r="E188" s="242" t="s">
        <v>1</v>
      </c>
      <c r="F188" s="243" t="s">
        <v>250</v>
      </c>
      <c r="G188" s="240"/>
      <c r="H188" s="244">
        <v>3.04</v>
      </c>
      <c r="I188" s="245"/>
      <c r="J188" s="240"/>
      <c r="K188" s="240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160</v>
      </c>
      <c r="AU188" s="250" t="s">
        <v>83</v>
      </c>
      <c r="AV188" s="13" t="s">
        <v>83</v>
      </c>
      <c r="AW188" s="13" t="s">
        <v>30</v>
      </c>
      <c r="AX188" s="13" t="s">
        <v>80</v>
      </c>
      <c r="AY188" s="250" t="s">
        <v>150</v>
      </c>
    </row>
    <row r="189" s="2" customFormat="1" ht="24.15" customHeight="1">
      <c r="A189" s="38"/>
      <c r="B189" s="39"/>
      <c r="C189" s="226" t="s">
        <v>7</v>
      </c>
      <c r="D189" s="226" t="s">
        <v>153</v>
      </c>
      <c r="E189" s="227" t="s">
        <v>251</v>
      </c>
      <c r="F189" s="228" t="s">
        <v>252</v>
      </c>
      <c r="G189" s="229" t="s">
        <v>253</v>
      </c>
      <c r="H189" s="230">
        <v>9.2460000000000004</v>
      </c>
      <c r="I189" s="231"/>
      <c r="J189" s="232">
        <f>ROUND(I189*H189,2)</f>
        <v>0</v>
      </c>
      <c r="K189" s="228" t="s">
        <v>1</v>
      </c>
      <c r="L189" s="44"/>
      <c r="M189" s="233" t="s">
        <v>1</v>
      </c>
      <c r="N189" s="234" t="s">
        <v>38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2.2000000000000002</v>
      </c>
      <c r="T189" s="236">
        <f>S189*H189</f>
        <v>20.341200000000004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158</v>
      </c>
      <c r="AT189" s="237" t="s">
        <v>153</v>
      </c>
      <c r="AU189" s="237" t="s">
        <v>83</v>
      </c>
      <c r="AY189" s="17" t="s">
        <v>150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80</v>
      </c>
      <c r="BK189" s="238">
        <f>ROUND(I189*H189,2)</f>
        <v>0</v>
      </c>
      <c r="BL189" s="17" t="s">
        <v>158</v>
      </c>
      <c r="BM189" s="237" t="s">
        <v>254</v>
      </c>
    </row>
    <row r="190" s="2" customFormat="1">
      <c r="A190" s="38"/>
      <c r="B190" s="39"/>
      <c r="C190" s="40"/>
      <c r="D190" s="241" t="s">
        <v>255</v>
      </c>
      <c r="E190" s="40"/>
      <c r="F190" s="261" t="s">
        <v>256</v>
      </c>
      <c r="G190" s="40"/>
      <c r="H190" s="40"/>
      <c r="I190" s="262"/>
      <c r="J190" s="40"/>
      <c r="K190" s="40"/>
      <c r="L190" s="44"/>
      <c r="M190" s="263"/>
      <c r="N190" s="264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255</v>
      </c>
      <c r="AU190" s="17" t="s">
        <v>83</v>
      </c>
    </row>
    <row r="191" s="13" customFormat="1">
      <c r="A191" s="13"/>
      <c r="B191" s="239"/>
      <c r="C191" s="240"/>
      <c r="D191" s="241" t="s">
        <v>160</v>
      </c>
      <c r="E191" s="242" t="s">
        <v>1</v>
      </c>
      <c r="F191" s="243" t="s">
        <v>257</v>
      </c>
      <c r="G191" s="240"/>
      <c r="H191" s="244">
        <v>9.2460000000000004</v>
      </c>
      <c r="I191" s="245"/>
      <c r="J191" s="240"/>
      <c r="K191" s="240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160</v>
      </c>
      <c r="AU191" s="250" t="s">
        <v>83</v>
      </c>
      <c r="AV191" s="13" t="s">
        <v>83</v>
      </c>
      <c r="AW191" s="13" t="s">
        <v>30</v>
      </c>
      <c r="AX191" s="13" t="s">
        <v>80</v>
      </c>
      <c r="AY191" s="250" t="s">
        <v>150</v>
      </c>
    </row>
    <row r="192" s="12" customFormat="1" ht="22.8" customHeight="1">
      <c r="A192" s="12"/>
      <c r="B192" s="210"/>
      <c r="C192" s="211"/>
      <c r="D192" s="212" t="s">
        <v>72</v>
      </c>
      <c r="E192" s="224" t="s">
        <v>258</v>
      </c>
      <c r="F192" s="224" t="s">
        <v>259</v>
      </c>
      <c r="G192" s="211"/>
      <c r="H192" s="211"/>
      <c r="I192" s="214"/>
      <c r="J192" s="225">
        <f>BK192</f>
        <v>0</v>
      </c>
      <c r="K192" s="211"/>
      <c r="L192" s="216"/>
      <c r="M192" s="217"/>
      <c r="N192" s="218"/>
      <c r="O192" s="218"/>
      <c r="P192" s="219">
        <v>0</v>
      </c>
      <c r="Q192" s="218"/>
      <c r="R192" s="219">
        <v>0</v>
      </c>
      <c r="S192" s="218"/>
      <c r="T192" s="220"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1" t="s">
        <v>80</v>
      </c>
      <c r="AT192" s="222" t="s">
        <v>72</v>
      </c>
      <c r="AU192" s="222" t="s">
        <v>80</v>
      </c>
      <c r="AY192" s="221" t="s">
        <v>150</v>
      </c>
      <c r="BK192" s="223">
        <v>0</v>
      </c>
    </row>
    <row r="193" s="12" customFormat="1" ht="22.8" customHeight="1">
      <c r="A193" s="12"/>
      <c r="B193" s="210"/>
      <c r="C193" s="211"/>
      <c r="D193" s="212" t="s">
        <v>72</v>
      </c>
      <c r="E193" s="224" t="s">
        <v>260</v>
      </c>
      <c r="F193" s="224" t="s">
        <v>261</v>
      </c>
      <c r="G193" s="211"/>
      <c r="H193" s="211"/>
      <c r="I193" s="214"/>
      <c r="J193" s="225">
        <f>BK193</f>
        <v>0</v>
      </c>
      <c r="K193" s="211"/>
      <c r="L193" s="216"/>
      <c r="M193" s="217"/>
      <c r="N193" s="218"/>
      <c r="O193" s="218"/>
      <c r="P193" s="219">
        <f>SUM(P194:P200)</f>
        <v>0</v>
      </c>
      <c r="Q193" s="218"/>
      <c r="R193" s="219">
        <f>SUM(R194:R200)</f>
        <v>0</v>
      </c>
      <c r="S193" s="218"/>
      <c r="T193" s="220">
        <f>SUM(T194:T200)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1" t="s">
        <v>80</v>
      </c>
      <c r="AT193" s="222" t="s">
        <v>72</v>
      </c>
      <c r="AU193" s="222" t="s">
        <v>80</v>
      </c>
      <c r="AY193" s="221" t="s">
        <v>150</v>
      </c>
      <c r="BK193" s="223">
        <f>SUM(BK194:BK200)</f>
        <v>0</v>
      </c>
    </row>
    <row r="194" s="2" customFormat="1" ht="24.15" customHeight="1">
      <c r="A194" s="38"/>
      <c r="B194" s="39"/>
      <c r="C194" s="226" t="s">
        <v>262</v>
      </c>
      <c r="D194" s="226" t="s">
        <v>153</v>
      </c>
      <c r="E194" s="227" t="s">
        <v>263</v>
      </c>
      <c r="F194" s="228" t="s">
        <v>264</v>
      </c>
      <c r="G194" s="229" t="s">
        <v>265</v>
      </c>
      <c r="H194" s="230">
        <v>22.588999999999999</v>
      </c>
      <c r="I194" s="231"/>
      <c r="J194" s="232">
        <f>ROUND(I194*H194,2)</f>
        <v>0</v>
      </c>
      <c r="K194" s="228" t="s">
        <v>157</v>
      </c>
      <c r="L194" s="44"/>
      <c r="M194" s="233" t="s">
        <v>1</v>
      </c>
      <c r="N194" s="234" t="s">
        <v>38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158</v>
      </c>
      <c r="AT194" s="237" t="s">
        <v>153</v>
      </c>
      <c r="AU194" s="237" t="s">
        <v>83</v>
      </c>
      <c r="AY194" s="17" t="s">
        <v>150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80</v>
      </c>
      <c r="BK194" s="238">
        <f>ROUND(I194*H194,2)</f>
        <v>0</v>
      </c>
      <c r="BL194" s="17" t="s">
        <v>158</v>
      </c>
      <c r="BM194" s="237" t="s">
        <v>266</v>
      </c>
    </row>
    <row r="195" s="2" customFormat="1" ht="24.15" customHeight="1">
      <c r="A195" s="38"/>
      <c r="B195" s="39"/>
      <c r="C195" s="226" t="s">
        <v>267</v>
      </c>
      <c r="D195" s="226" t="s">
        <v>153</v>
      </c>
      <c r="E195" s="227" t="s">
        <v>268</v>
      </c>
      <c r="F195" s="228" t="s">
        <v>269</v>
      </c>
      <c r="G195" s="229" t="s">
        <v>265</v>
      </c>
      <c r="H195" s="230">
        <v>225.88999999999999</v>
      </c>
      <c r="I195" s="231"/>
      <c r="J195" s="232">
        <f>ROUND(I195*H195,2)</f>
        <v>0</v>
      </c>
      <c r="K195" s="228" t="s">
        <v>157</v>
      </c>
      <c r="L195" s="44"/>
      <c r="M195" s="233" t="s">
        <v>1</v>
      </c>
      <c r="N195" s="234" t="s">
        <v>38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158</v>
      </c>
      <c r="AT195" s="237" t="s">
        <v>153</v>
      </c>
      <c r="AU195" s="237" t="s">
        <v>83</v>
      </c>
      <c r="AY195" s="17" t="s">
        <v>150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80</v>
      </c>
      <c r="BK195" s="238">
        <f>ROUND(I195*H195,2)</f>
        <v>0</v>
      </c>
      <c r="BL195" s="17" t="s">
        <v>158</v>
      </c>
      <c r="BM195" s="237" t="s">
        <v>270</v>
      </c>
    </row>
    <row r="196" s="13" customFormat="1">
      <c r="A196" s="13"/>
      <c r="B196" s="239"/>
      <c r="C196" s="240"/>
      <c r="D196" s="241" t="s">
        <v>160</v>
      </c>
      <c r="E196" s="240"/>
      <c r="F196" s="243" t="s">
        <v>271</v>
      </c>
      <c r="G196" s="240"/>
      <c r="H196" s="244">
        <v>225.88999999999999</v>
      </c>
      <c r="I196" s="245"/>
      <c r="J196" s="240"/>
      <c r="K196" s="240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160</v>
      </c>
      <c r="AU196" s="250" t="s">
        <v>83</v>
      </c>
      <c r="AV196" s="13" t="s">
        <v>83</v>
      </c>
      <c r="AW196" s="13" t="s">
        <v>4</v>
      </c>
      <c r="AX196" s="13" t="s">
        <v>80</v>
      </c>
      <c r="AY196" s="250" t="s">
        <v>150</v>
      </c>
    </row>
    <row r="197" s="2" customFormat="1" ht="24.15" customHeight="1">
      <c r="A197" s="38"/>
      <c r="B197" s="39"/>
      <c r="C197" s="226" t="s">
        <v>272</v>
      </c>
      <c r="D197" s="226" t="s">
        <v>153</v>
      </c>
      <c r="E197" s="227" t="s">
        <v>273</v>
      </c>
      <c r="F197" s="228" t="s">
        <v>274</v>
      </c>
      <c r="G197" s="229" t="s">
        <v>265</v>
      </c>
      <c r="H197" s="230">
        <v>22.588999999999999</v>
      </c>
      <c r="I197" s="231"/>
      <c r="J197" s="232">
        <f>ROUND(I197*H197,2)</f>
        <v>0</v>
      </c>
      <c r="K197" s="228" t="s">
        <v>157</v>
      </c>
      <c r="L197" s="44"/>
      <c r="M197" s="233" t="s">
        <v>1</v>
      </c>
      <c r="N197" s="234" t="s">
        <v>38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158</v>
      </c>
      <c r="AT197" s="237" t="s">
        <v>153</v>
      </c>
      <c r="AU197" s="237" t="s">
        <v>83</v>
      </c>
      <c r="AY197" s="17" t="s">
        <v>150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80</v>
      </c>
      <c r="BK197" s="238">
        <f>ROUND(I197*H197,2)</f>
        <v>0</v>
      </c>
      <c r="BL197" s="17" t="s">
        <v>158</v>
      </c>
      <c r="BM197" s="237" t="s">
        <v>275</v>
      </c>
    </row>
    <row r="198" s="2" customFormat="1" ht="24.15" customHeight="1">
      <c r="A198" s="38"/>
      <c r="B198" s="39"/>
      <c r="C198" s="226" t="s">
        <v>276</v>
      </c>
      <c r="D198" s="226" t="s">
        <v>153</v>
      </c>
      <c r="E198" s="227" t="s">
        <v>277</v>
      </c>
      <c r="F198" s="228" t="s">
        <v>278</v>
      </c>
      <c r="G198" s="229" t="s">
        <v>265</v>
      </c>
      <c r="H198" s="230">
        <v>22.588999999999999</v>
      </c>
      <c r="I198" s="231"/>
      <c r="J198" s="232">
        <f>ROUND(I198*H198,2)</f>
        <v>0</v>
      </c>
      <c r="K198" s="228" t="s">
        <v>157</v>
      </c>
      <c r="L198" s="44"/>
      <c r="M198" s="233" t="s">
        <v>1</v>
      </c>
      <c r="N198" s="234" t="s">
        <v>38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158</v>
      </c>
      <c r="AT198" s="237" t="s">
        <v>153</v>
      </c>
      <c r="AU198" s="237" t="s">
        <v>83</v>
      </c>
      <c r="AY198" s="17" t="s">
        <v>150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80</v>
      </c>
      <c r="BK198" s="238">
        <f>ROUND(I198*H198,2)</f>
        <v>0</v>
      </c>
      <c r="BL198" s="17" t="s">
        <v>158</v>
      </c>
      <c r="BM198" s="237" t="s">
        <v>279</v>
      </c>
    </row>
    <row r="199" s="2" customFormat="1" ht="24.15" customHeight="1">
      <c r="A199" s="38"/>
      <c r="B199" s="39"/>
      <c r="C199" s="226" t="s">
        <v>280</v>
      </c>
      <c r="D199" s="226" t="s">
        <v>153</v>
      </c>
      <c r="E199" s="227" t="s">
        <v>281</v>
      </c>
      <c r="F199" s="228" t="s">
        <v>282</v>
      </c>
      <c r="G199" s="229" t="s">
        <v>265</v>
      </c>
      <c r="H199" s="230">
        <v>0.80000000000000004</v>
      </c>
      <c r="I199" s="231"/>
      <c r="J199" s="232">
        <f>ROUND(I199*H199,2)</f>
        <v>0</v>
      </c>
      <c r="K199" s="228" t="s">
        <v>210</v>
      </c>
      <c r="L199" s="44"/>
      <c r="M199" s="233" t="s">
        <v>1</v>
      </c>
      <c r="N199" s="234" t="s">
        <v>38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158</v>
      </c>
      <c r="AT199" s="237" t="s">
        <v>153</v>
      </c>
      <c r="AU199" s="237" t="s">
        <v>83</v>
      </c>
      <c r="AY199" s="17" t="s">
        <v>150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80</v>
      </c>
      <c r="BK199" s="238">
        <f>ROUND(I199*H199,2)</f>
        <v>0</v>
      </c>
      <c r="BL199" s="17" t="s">
        <v>158</v>
      </c>
      <c r="BM199" s="237" t="s">
        <v>283</v>
      </c>
    </row>
    <row r="200" s="2" customFormat="1" ht="24.15" customHeight="1">
      <c r="A200" s="38"/>
      <c r="B200" s="39"/>
      <c r="C200" s="226" t="s">
        <v>284</v>
      </c>
      <c r="D200" s="226" t="s">
        <v>153</v>
      </c>
      <c r="E200" s="227" t="s">
        <v>285</v>
      </c>
      <c r="F200" s="228" t="s">
        <v>286</v>
      </c>
      <c r="G200" s="229" t="s">
        <v>265</v>
      </c>
      <c r="H200" s="230">
        <v>21.789000000000001</v>
      </c>
      <c r="I200" s="231"/>
      <c r="J200" s="232">
        <f>ROUND(I200*H200,2)</f>
        <v>0</v>
      </c>
      <c r="K200" s="228" t="s">
        <v>185</v>
      </c>
      <c r="L200" s="44"/>
      <c r="M200" s="233" t="s">
        <v>1</v>
      </c>
      <c r="N200" s="234" t="s">
        <v>38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158</v>
      </c>
      <c r="AT200" s="237" t="s">
        <v>153</v>
      </c>
      <c r="AU200" s="237" t="s">
        <v>83</v>
      </c>
      <c r="AY200" s="17" t="s">
        <v>150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80</v>
      </c>
      <c r="BK200" s="238">
        <f>ROUND(I200*H200,2)</f>
        <v>0</v>
      </c>
      <c r="BL200" s="17" t="s">
        <v>158</v>
      </c>
      <c r="BM200" s="237" t="s">
        <v>287</v>
      </c>
    </row>
    <row r="201" s="12" customFormat="1" ht="22.8" customHeight="1">
      <c r="A201" s="12"/>
      <c r="B201" s="210"/>
      <c r="C201" s="211"/>
      <c r="D201" s="212" t="s">
        <v>72</v>
      </c>
      <c r="E201" s="224" t="s">
        <v>288</v>
      </c>
      <c r="F201" s="224" t="s">
        <v>289</v>
      </c>
      <c r="G201" s="211"/>
      <c r="H201" s="211"/>
      <c r="I201" s="214"/>
      <c r="J201" s="225">
        <f>BK201</f>
        <v>0</v>
      </c>
      <c r="K201" s="211"/>
      <c r="L201" s="216"/>
      <c r="M201" s="217"/>
      <c r="N201" s="218"/>
      <c r="O201" s="218"/>
      <c r="P201" s="219">
        <f>SUM(P202:P203)</f>
        <v>0</v>
      </c>
      <c r="Q201" s="218"/>
      <c r="R201" s="219">
        <f>SUM(R202:R203)</f>
        <v>0</v>
      </c>
      <c r="S201" s="218"/>
      <c r="T201" s="220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1" t="s">
        <v>80</v>
      </c>
      <c r="AT201" s="222" t="s">
        <v>72</v>
      </c>
      <c r="AU201" s="222" t="s">
        <v>80</v>
      </c>
      <c r="AY201" s="221" t="s">
        <v>150</v>
      </c>
      <c r="BK201" s="223">
        <f>SUM(BK202:BK203)</f>
        <v>0</v>
      </c>
    </row>
    <row r="202" s="2" customFormat="1" ht="14.4" customHeight="1">
      <c r="A202" s="38"/>
      <c r="B202" s="39"/>
      <c r="C202" s="226" t="s">
        <v>290</v>
      </c>
      <c r="D202" s="226" t="s">
        <v>153</v>
      </c>
      <c r="E202" s="227" t="s">
        <v>291</v>
      </c>
      <c r="F202" s="228" t="s">
        <v>292</v>
      </c>
      <c r="G202" s="229" t="s">
        <v>265</v>
      </c>
      <c r="H202" s="230">
        <v>13.192</v>
      </c>
      <c r="I202" s="231"/>
      <c r="J202" s="232">
        <f>ROUND(I202*H202,2)</f>
        <v>0</v>
      </c>
      <c r="K202" s="228" t="s">
        <v>157</v>
      </c>
      <c r="L202" s="44"/>
      <c r="M202" s="233" t="s">
        <v>1</v>
      </c>
      <c r="N202" s="234" t="s">
        <v>38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158</v>
      </c>
      <c r="AT202" s="237" t="s">
        <v>153</v>
      </c>
      <c r="AU202" s="237" t="s">
        <v>83</v>
      </c>
      <c r="AY202" s="17" t="s">
        <v>150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80</v>
      </c>
      <c r="BK202" s="238">
        <f>ROUND(I202*H202,2)</f>
        <v>0</v>
      </c>
      <c r="BL202" s="17" t="s">
        <v>158</v>
      </c>
      <c r="BM202" s="237" t="s">
        <v>293</v>
      </c>
    </row>
    <row r="203" s="2" customFormat="1" ht="24.15" customHeight="1">
      <c r="A203" s="38"/>
      <c r="B203" s="39"/>
      <c r="C203" s="226" t="s">
        <v>294</v>
      </c>
      <c r="D203" s="226" t="s">
        <v>153</v>
      </c>
      <c r="E203" s="227" t="s">
        <v>295</v>
      </c>
      <c r="F203" s="228" t="s">
        <v>296</v>
      </c>
      <c r="G203" s="229" t="s">
        <v>265</v>
      </c>
      <c r="H203" s="230">
        <v>13.192</v>
      </c>
      <c r="I203" s="231"/>
      <c r="J203" s="232">
        <f>ROUND(I203*H203,2)</f>
        <v>0</v>
      </c>
      <c r="K203" s="228" t="s">
        <v>210</v>
      </c>
      <c r="L203" s="44"/>
      <c r="M203" s="233" t="s">
        <v>1</v>
      </c>
      <c r="N203" s="234" t="s">
        <v>38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158</v>
      </c>
      <c r="AT203" s="237" t="s">
        <v>153</v>
      </c>
      <c r="AU203" s="237" t="s">
        <v>83</v>
      </c>
      <c r="AY203" s="17" t="s">
        <v>150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80</v>
      </c>
      <c r="BK203" s="238">
        <f>ROUND(I203*H203,2)</f>
        <v>0</v>
      </c>
      <c r="BL203" s="17" t="s">
        <v>158</v>
      </c>
      <c r="BM203" s="237" t="s">
        <v>297</v>
      </c>
    </row>
    <row r="204" s="12" customFormat="1" ht="25.92" customHeight="1">
      <c r="A204" s="12"/>
      <c r="B204" s="210"/>
      <c r="C204" s="211"/>
      <c r="D204" s="212" t="s">
        <v>72</v>
      </c>
      <c r="E204" s="213" t="s">
        <v>298</v>
      </c>
      <c r="F204" s="213" t="s">
        <v>299</v>
      </c>
      <c r="G204" s="211"/>
      <c r="H204" s="211"/>
      <c r="I204" s="214"/>
      <c r="J204" s="215">
        <f>BK204</f>
        <v>0</v>
      </c>
      <c r="K204" s="211"/>
      <c r="L204" s="216"/>
      <c r="M204" s="217"/>
      <c r="N204" s="218"/>
      <c r="O204" s="218"/>
      <c r="P204" s="219">
        <f>P205+P215+P220+P240+P247+P268+P274+P280+P290+P295+P302+P309+P318+P321</f>
        <v>0</v>
      </c>
      <c r="Q204" s="218"/>
      <c r="R204" s="219">
        <f>R205+R215+R220+R240+R247+R268+R274+R280+R290+R295+R302+R309+R318+R321</f>
        <v>2.2337714600000003</v>
      </c>
      <c r="S204" s="218"/>
      <c r="T204" s="220">
        <f>T205+T215+T220+T240+T247+T268+T274+T280+T290+T295+T302+T309+T318+T321</f>
        <v>0.55977700000000008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1" t="s">
        <v>80</v>
      </c>
      <c r="AT204" s="222" t="s">
        <v>72</v>
      </c>
      <c r="AU204" s="222" t="s">
        <v>73</v>
      </c>
      <c r="AY204" s="221" t="s">
        <v>150</v>
      </c>
      <c r="BK204" s="223">
        <f>BK205+BK215+BK220+BK240+BK247+BK268+BK274+BK280+BK290+BK295+BK302+BK309+BK318+BK321</f>
        <v>0</v>
      </c>
    </row>
    <row r="205" s="12" customFormat="1" ht="22.8" customHeight="1">
      <c r="A205" s="12"/>
      <c r="B205" s="210"/>
      <c r="C205" s="211"/>
      <c r="D205" s="212" t="s">
        <v>72</v>
      </c>
      <c r="E205" s="224" t="s">
        <v>300</v>
      </c>
      <c r="F205" s="224" t="s">
        <v>301</v>
      </c>
      <c r="G205" s="211"/>
      <c r="H205" s="211"/>
      <c r="I205" s="214"/>
      <c r="J205" s="225">
        <f>BK205</f>
        <v>0</v>
      </c>
      <c r="K205" s="211"/>
      <c r="L205" s="216"/>
      <c r="M205" s="217"/>
      <c r="N205" s="218"/>
      <c r="O205" s="218"/>
      <c r="P205" s="219">
        <f>SUM(P206:P214)</f>
        <v>0</v>
      </c>
      <c r="Q205" s="218"/>
      <c r="R205" s="219">
        <f>SUM(R206:R214)</f>
        <v>0.0023</v>
      </c>
      <c r="S205" s="218"/>
      <c r="T205" s="220">
        <f>SUM(T206:T214)</f>
        <v>0.0067000000000000002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1" t="s">
        <v>80</v>
      </c>
      <c r="AT205" s="222" t="s">
        <v>72</v>
      </c>
      <c r="AU205" s="222" t="s">
        <v>80</v>
      </c>
      <c r="AY205" s="221" t="s">
        <v>150</v>
      </c>
      <c r="BK205" s="223">
        <f>SUM(BK206:BK214)</f>
        <v>0</v>
      </c>
    </row>
    <row r="206" s="2" customFormat="1" ht="14.4" customHeight="1">
      <c r="A206" s="38"/>
      <c r="B206" s="39"/>
      <c r="C206" s="226" t="s">
        <v>302</v>
      </c>
      <c r="D206" s="226" t="s">
        <v>153</v>
      </c>
      <c r="E206" s="227" t="s">
        <v>303</v>
      </c>
      <c r="F206" s="228" t="s">
        <v>304</v>
      </c>
      <c r="G206" s="229" t="s">
        <v>198</v>
      </c>
      <c r="H206" s="230">
        <v>1</v>
      </c>
      <c r="I206" s="231"/>
      <c r="J206" s="232">
        <f>ROUND(I206*H206,2)</f>
        <v>0</v>
      </c>
      <c r="K206" s="228" t="s">
        <v>185</v>
      </c>
      <c r="L206" s="44"/>
      <c r="M206" s="233" t="s">
        <v>1</v>
      </c>
      <c r="N206" s="234" t="s">
        <v>38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0.0067000000000000002</v>
      </c>
      <c r="T206" s="236">
        <f>S206*H206</f>
        <v>0.0067000000000000002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158</v>
      </c>
      <c r="AT206" s="237" t="s">
        <v>153</v>
      </c>
      <c r="AU206" s="237" t="s">
        <v>83</v>
      </c>
      <c r="AY206" s="17" t="s">
        <v>150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80</v>
      </c>
      <c r="BK206" s="238">
        <f>ROUND(I206*H206,2)</f>
        <v>0</v>
      </c>
      <c r="BL206" s="17" t="s">
        <v>158</v>
      </c>
      <c r="BM206" s="237" t="s">
        <v>305</v>
      </c>
    </row>
    <row r="207" s="2" customFormat="1" ht="24.15" customHeight="1">
      <c r="A207" s="38"/>
      <c r="B207" s="39"/>
      <c r="C207" s="226" t="s">
        <v>306</v>
      </c>
      <c r="D207" s="226" t="s">
        <v>153</v>
      </c>
      <c r="E207" s="227" t="s">
        <v>307</v>
      </c>
      <c r="F207" s="228" t="s">
        <v>308</v>
      </c>
      <c r="G207" s="229" t="s">
        <v>198</v>
      </c>
      <c r="H207" s="230">
        <v>2</v>
      </c>
      <c r="I207" s="231"/>
      <c r="J207" s="232">
        <f>ROUND(I207*H207,2)</f>
        <v>0</v>
      </c>
      <c r="K207" s="228" t="s">
        <v>1</v>
      </c>
      <c r="L207" s="44"/>
      <c r="M207" s="233" t="s">
        <v>1</v>
      </c>
      <c r="N207" s="234" t="s">
        <v>38</v>
      </c>
      <c r="O207" s="91"/>
      <c r="P207" s="235">
        <f>O207*H207</f>
        <v>0</v>
      </c>
      <c r="Q207" s="235">
        <v>0.00066</v>
      </c>
      <c r="R207" s="235">
        <f>Q207*H207</f>
        <v>0.00132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158</v>
      </c>
      <c r="AT207" s="237" t="s">
        <v>153</v>
      </c>
      <c r="AU207" s="237" t="s">
        <v>83</v>
      </c>
      <c r="AY207" s="17" t="s">
        <v>150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80</v>
      </c>
      <c r="BK207" s="238">
        <f>ROUND(I207*H207,2)</f>
        <v>0</v>
      </c>
      <c r="BL207" s="17" t="s">
        <v>158</v>
      </c>
      <c r="BM207" s="237" t="s">
        <v>309</v>
      </c>
    </row>
    <row r="208" s="13" customFormat="1">
      <c r="A208" s="13"/>
      <c r="B208" s="239"/>
      <c r="C208" s="240"/>
      <c r="D208" s="241" t="s">
        <v>160</v>
      </c>
      <c r="E208" s="242" t="s">
        <v>1</v>
      </c>
      <c r="F208" s="243" t="s">
        <v>241</v>
      </c>
      <c r="G208" s="240"/>
      <c r="H208" s="244">
        <v>2</v>
      </c>
      <c r="I208" s="245"/>
      <c r="J208" s="240"/>
      <c r="K208" s="240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160</v>
      </c>
      <c r="AU208" s="250" t="s">
        <v>83</v>
      </c>
      <c r="AV208" s="13" t="s">
        <v>83</v>
      </c>
      <c r="AW208" s="13" t="s">
        <v>30</v>
      </c>
      <c r="AX208" s="13" t="s">
        <v>80</v>
      </c>
      <c r="AY208" s="250" t="s">
        <v>150</v>
      </c>
    </row>
    <row r="209" s="2" customFormat="1" ht="24.15" customHeight="1">
      <c r="A209" s="38"/>
      <c r="B209" s="39"/>
      <c r="C209" s="226" t="s">
        <v>310</v>
      </c>
      <c r="D209" s="226" t="s">
        <v>153</v>
      </c>
      <c r="E209" s="227" t="s">
        <v>311</v>
      </c>
      <c r="F209" s="228" t="s">
        <v>312</v>
      </c>
      <c r="G209" s="229" t="s">
        <v>313</v>
      </c>
      <c r="H209" s="230">
        <v>1</v>
      </c>
      <c r="I209" s="231"/>
      <c r="J209" s="232">
        <f>ROUND(I209*H209,2)</f>
        <v>0</v>
      </c>
      <c r="K209" s="228" t="s">
        <v>1</v>
      </c>
      <c r="L209" s="44"/>
      <c r="M209" s="233" t="s">
        <v>1</v>
      </c>
      <c r="N209" s="234" t="s">
        <v>38</v>
      </c>
      <c r="O209" s="91"/>
      <c r="P209" s="235">
        <f>O209*H209</f>
        <v>0</v>
      </c>
      <c r="Q209" s="235">
        <v>0.00025999999999999998</v>
      </c>
      <c r="R209" s="235">
        <f>Q209*H209</f>
        <v>0.00025999999999999998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158</v>
      </c>
      <c r="AT209" s="237" t="s">
        <v>153</v>
      </c>
      <c r="AU209" s="237" t="s">
        <v>83</v>
      </c>
      <c r="AY209" s="17" t="s">
        <v>150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80</v>
      </c>
      <c r="BK209" s="238">
        <f>ROUND(I209*H209,2)</f>
        <v>0</v>
      </c>
      <c r="BL209" s="17" t="s">
        <v>158</v>
      </c>
      <c r="BM209" s="237" t="s">
        <v>314</v>
      </c>
    </row>
    <row r="210" s="2" customFormat="1" ht="24.15" customHeight="1">
      <c r="A210" s="38"/>
      <c r="B210" s="39"/>
      <c r="C210" s="226" t="s">
        <v>315</v>
      </c>
      <c r="D210" s="226" t="s">
        <v>153</v>
      </c>
      <c r="E210" s="227" t="s">
        <v>316</v>
      </c>
      <c r="F210" s="228" t="s">
        <v>317</v>
      </c>
      <c r="G210" s="229" t="s">
        <v>198</v>
      </c>
      <c r="H210" s="230">
        <v>2</v>
      </c>
      <c r="I210" s="231"/>
      <c r="J210" s="232">
        <f>ROUND(I210*H210,2)</f>
        <v>0</v>
      </c>
      <c r="K210" s="228" t="s">
        <v>157</v>
      </c>
      <c r="L210" s="44"/>
      <c r="M210" s="233" t="s">
        <v>1</v>
      </c>
      <c r="N210" s="234" t="s">
        <v>38</v>
      </c>
      <c r="O210" s="91"/>
      <c r="P210" s="235">
        <f>O210*H210</f>
        <v>0</v>
      </c>
      <c r="Q210" s="235">
        <v>0.00035</v>
      </c>
      <c r="R210" s="235">
        <f>Q210*H210</f>
        <v>0.00069999999999999999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158</v>
      </c>
      <c r="AT210" s="237" t="s">
        <v>153</v>
      </c>
      <c r="AU210" s="237" t="s">
        <v>83</v>
      </c>
      <c r="AY210" s="17" t="s">
        <v>150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80</v>
      </c>
      <c r="BK210" s="238">
        <f>ROUND(I210*H210,2)</f>
        <v>0</v>
      </c>
      <c r="BL210" s="17" t="s">
        <v>158</v>
      </c>
      <c r="BM210" s="237" t="s">
        <v>318</v>
      </c>
    </row>
    <row r="211" s="2" customFormat="1" ht="14.4" customHeight="1">
      <c r="A211" s="38"/>
      <c r="B211" s="39"/>
      <c r="C211" s="226" t="s">
        <v>319</v>
      </c>
      <c r="D211" s="226" t="s">
        <v>153</v>
      </c>
      <c r="E211" s="227" t="s">
        <v>320</v>
      </c>
      <c r="F211" s="228" t="s">
        <v>321</v>
      </c>
      <c r="G211" s="229" t="s">
        <v>198</v>
      </c>
      <c r="H211" s="230">
        <v>2</v>
      </c>
      <c r="I211" s="231"/>
      <c r="J211" s="232">
        <f>ROUND(I211*H211,2)</f>
        <v>0</v>
      </c>
      <c r="K211" s="228" t="s">
        <v>157</v>
      </c>
      <c r="L211" s="44"/>
      <c r="M211" s="233" t="s">
        <v>1</v>
      </c>
      <c r="N211" s="234" t="s">
        <v>38</v>
      </c>
      <c r="O211" s="91"/>
      <c r="P211" s="235">
        <f>O211*H211</f>
        <v>0</v>
      </c>
      <c r="Q211" s="235">
        <v>1.0000000000000001E-05</v>
      </c>
      <c r="R211" s="235">
        <f>Q211*H211</f>
        <v>2.0000000000000002E-05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158</v>
      </c>
      <c r="AT211" s="237" t="s">
        <v>153</v>
      </c>
      <c r="AU211" s="237" t="s">
        <v>83</v>
      </c>
      <c r="AY211" s="17" t="s">
        <v>150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80</v>
      </c>
      <c r="BK211" s="238">
        <f>ROUND(I211*H211,2)</f>
        <v>0</v>
      </c>
      <c r="BL211" s="17" t="s">
        <v>158</v>
      </c>
      <c r="BM211" s="237" t="s">
        <v>322</v>
      </c>
    </row>
    <row r="212" s="2" customFormat="1" ht="24.15" customHeight="1">
      <c r="A212" s="38"/>
      <c r="B212" s="39"/>
      <c r="C212" s="226" t="s">
        <v>323</v>
      </c>
      <c r="D212" s="226" t="s">
        <v>153</v>
      </c>
      <c r="E212" s="227" t="s">
        <v>324</v>
      </c>
      <c r="F212" s="228" t="s">
        <v>325</v>
      </c>
      <c r="G212" s="229" t="s">
        <v>326</v>
      </c>
      <c r="H212" s="265"/>
      <c r="I212" s="231"/>
      <c r="J212" s="232">
        <f>ROUND(I212*H212,2)</f>
        <v>0</v>
      </c>
      <c r="K212" s="228" t="s">
        <v>157</v>
      </c>
      <c r="L212" s="44"/>
      <c r="M212" s="233" t="s">
        <v>1</v>
      </c>
      <c r="N212" s="234" t="s">
        <v>38</v>
      </c>
      <c r="O212" s="91"/>
      <c r="P212" s="235">
        <f>O212*H212</f>
        <v>0</v>
      </c>
      <c r="Q212" s="235">
        <v>0</v>
      </c>
      <c r="R212" s="235">
        <f>Q212*H212</f>
        <v>0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158</v>
      </c>
      <c r="AT212" s="237" t="s">
        <v>153</v>
      </c>
      <c r="AU212" s="237" t="s">
        <v>83</v>
      </c>
      <c r="AY212" s="17" t="s">
        <v>150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80</v>
      </c>
      <c r="BK212" s="238">
        <f>ROUND(I212*H212,2)</f>
        <v>0</v>
      </c>
      <c r="BL212" s="17" t="s">
        <v>158</v>
      </c>
      <c r="BM212" s="237" t="s">
        <v>327</v>
      </c>
    </row>
    <row r="213" s="2" customFormat="1" ht="24.15" customHeight="1">
      <c r="A213" s="38"/>
      <c r="B213" s="39"/>
      <c r="C213" s="226" t="s">
        <v>328</v>
      </c>
      <c r="D213" s="226" t="s">
        <v>153</v>
      </c>
      <c r="E213" s="227" t="s">
        <v>329</v>
      </c>
      <c r="F213" s="228" t="s">
        <v>330</v>
      </c>
      <c r="G213" s="229" t="s">
        <v>326</v>
      </c>
      <c r="H213" s="265"/>
      <c r="I213" s="231"/>
      <c r="J213" s="232">
        <f>ROUND(I213*H213,2)</f>
        <v>0</v>
      </c>
      <c r="K213" s="228" t="s">
        <v>157</v>
      </c>
      <c r="L213" s="44"/>
      <c r="M213" s="233" t="s">
        <v>1</v>
      </c>
      <c r="N213" s="234" t="s">
        <v>38</v>
      </c>
      <c r="O213" s="91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227</v>
      </c>
      <c r="AT213" s="237" t="s">
        <v>153</v>
      </c>
      <c r="AU213" s="237" t="s">
        <v>83</v>
      </c>
      <c r="AY213" s="17" t="s">
        <v>150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80</v>
      </c>
      <c r="BK213" s="238">
        <f>ROUND(I213*H213,2)</f>
        <v>0</v>
      </c>
      <c r="BL213" s="17" t="s">
        <v>227</v>
      </c>
      <c r="BM213" s="237" t="s">
        <v>331</v>
      </c>
    </row>
    <row r="214" s="2" customFormat="1" ht="14.4" customHeight="1">
      <c r="A214" s="38"/>
      <c r="B214" s="39"/>
      <c r="C214" s="226" t="s">
        <v>332</v>
      </c>
      <c r="D214" s="226" t="s">
        <v>153</v>
      </c>
      <c r="E214" s="227" t="s">
        <v>333</v>
      </c>
      <c r="F214" s="228" t="s">
        <v>334</v>
      </c>
      <c r="G214" s="229" t="s">
        <v>335</v>
      </c>
      <c r="H214" s="230">
        <v>1</v>
      </c>
      <c r="I214" s="231"/>
      <c r="J214" s="232">
        <f>ROUND(I214*H214,2)</f>
        <v>0</v>
      </c>
      <c r="K214" s="228" t="s">
        <v>1</v>
      </c>
      <c r="L214" s="44"/>
      <c r="M214" s="233" t="s">
        <v>1</v>
      </c>
      <c r="N214" s="234" t="s">
        <v>38</v>
      </c>
      <c r="O214" s="91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158</v>
      </c>
      <c r="AT214" s="237" t="s">
        <v>153</v>
      </c>
      <c r="AU214" s="237" t="s">
        <v>83</v>
      </c>
      <c r="AY214" s="17" t="s">
        <v>150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80</v>
      </c>
      <c r="BK214" s="238">
        <f>ROUND(I214*H214,2)</f>
        <v>0</v>
      </c>
      <c r="BL214" s="17" t="s">
        <v>158</v>
      </c>
      <c r="BM214" s="237" t="s">
        <v>336</v>
      </c>
    </row>
    <row r="215" s="12" customFormat="1" ht="22.8" customHeight="1">
      <c r="A215" s="12"/>
      <c r="B215" s="210"/>
      <c r="C215" s="211"/>
      <c r="D215" s="212" t="s">
        <v>72</v>
      </c>
      <c r="E215" s="224" t="s">
        <v>337</v>
      </c>
      <c r="F215" s="224" t="s">
        <v>338</v>
      </c>
      <c r="G215" s="211"/>
      <c r="H215" s="211"/>
      <c r="I215" s="214"/>
      <c r="J215" s="225">
        <f>BK215</f>
        <v>0</v>
      </c>
      <c r="K215" s="211"/>
      <c r="L215" s="216"/>
      <c r="M215" s="217"/>
      <c r="N215" s="218"/>
      <c r="O215" s="218"/>
      <c r="P215" s="219">
        <f>SUM(P216:P219)</f>
        <v>0</v>
      </c>
      <c r="Q215" s="218"/>
      <c r="R215" s="219">
        <f>SUM(R216:R219)</f>
        <v>0.0139232</v>
      </c>
      <c r="S215" s="218"/>
      <c r="T215" s="220">
        <f>SUM(T216:T219)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1" t="s">
        <v>83</v>
      </c>
      <c r="AT215" s="222" t="s">
        <v>72</v>
      </c>
      <c r="AU215" s="222" t="s">
        <v>80</v>
      </c>
      <c r="AY215" s="221" t="s">
        <v>150</v>
      </c>
      <c r="BK215" s="223">
        <f>SUM(BK216:BK219)</f>
        <v>0</v>
      </c>
    </row>
    <row r="216" s="2" customFormat="1" ht="24.15" customHeight="1">
      <c r="A216" s="38"/>
      <c r="B216" s="39"/>
      <c r="C216" s="226" t="s">
        <v>339</v>
      </c>
      <c r="D216" s="226" t="s">
        <v>153</v>
      </c>
      <c r="E216" s="227" t="s">
        <v>340</v>
      </c>
      <c r="F216" s="228" t="s">
        <v>341</v>
      </c>
      <c r="G216" s="229" t="s">
        <v>156</v>
      </c>
      <c r="H216" s="230">
        <v>3.04</v>
      </c>
      <c r="I216" s="231"/>
      <c r="J216" s="232">
        <f>ROUND(I216*H216,2)</f>
        <v>0</v>
      </c>
      <c r="K216" s="228" t="s">
        <v>185</v>
      </c>
      <c r="L216" s="44"/>
      <c r="M216" s="233" t="s">
        <v>1</v>
      </c>
      <c r="N216" s="234" t="s">
        <v>38</v>
      </c>
      <c r="O216" s="91"/>
      <c r="P216" s="235">
        <f>O216*H216</f>
        <v>0</v>
      </c>
      <c r="Q216" s="235">
        <v>0.0045799999999999999</v>
      </c>
      <c r="R216" s="235">
        <f>Q216*H216</f>
        <v>0.0139232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227</v>
      </c>
      <c r="AT216" s="237" t="s">
        <v>153</v>
      </c>
      <c r="AU216" s="237" t="s">
        <v>83</v>
      </c>
      <c r="AY216" s="17" t="s">
        <v>150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80</v>
      </c>
      <c r="BK216" s="238">
        <f>ROUND(I216*H216,2)</f>
        <v>0</v>
      </c>
      <c r="BL216" s="17" t="s">
        <v>227</v>
      </c>
      <c r="BM216" s="237" t="s">
        <v>342</v>
      </c>
    </row>
    <row r="217" s="13" customFormat="1">
      <c r="A217" s="13"/>
      <c r="B217" s="239"/>
      <c r="C217" s="240"/>
      <c r="D217" s="241" t="s">
        <v>160</v>
      </c>
      <c r="E217" s="242" t="s">
        <v>1</v>
      </c>
      <c r="F217" s="243" t="s">
        <v>343</v>
      </c>
      <c r="G217" s="240"/>
      <c r="H217" s="244">
        <v>3.04</v>
      </c>
      <c r="I217" s="245"/>
      <c r="J217" s="240"/>
      <c r="K217" s="240"/>
      <c r="L217" s="246"/>
      <c r="M217" s="247"/>
      <c r="N217" s="248"/>
      <c r="O217" s="248"/>
      <c r="P217" s="248"/>
      <c r="Q217" s="248"/>
      <c r="R217" s="248"/>
      <c r="S217" s="248"/>
      <c r="T217" s="24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0" t="s">
        <v>160</v>
      </c>
      <c r="AU217" s="250" t="s">
        <v>83</v>
      </c>
      <c r="AV217" s="13" t="s">
        <v>83</v>
      </c>
      <c r="AW217" s="13" t="s">
        <v>30</v>
      </c>
      <c r="AX217" s="13" t="s">
        <v>80</v>
      </c>
      <c r="AY217" s="250" t="s">
        <v>150</v>
      </c>
    </row>
    <row r="218" s="2" customFormat="1" ht="24.15" customHeight="1">
      <c r="A218" s="38"/>
      <c r="B218" s="39"/>
      <c r="C218" s="226" t="s">
        <v>344</v>
      </c>
      <c r="D218" s="226" t="s">
        <v>153</v>
      </c>
      <c r="E218" s="227" t="s">
        <v>345</v>
      </c>
      <c r="F218" s="228" t="s">
        <v>346</v>
      </c>
      <c r="G218" s="229" t="s">
        <v>326</v>
      </c>
      <c r="H218" s="265"/>
      <c r="I218" s="231"/>
      <c r="J218" s="232">
        <f>ROUND(I218*H218,2)</f>
        <v>0</v>
      </c>
      <c r="K218" s="228" t="s">
        <v>157</v>
      </c>
      <c r="L218" s="44"/>
      <c r="M218" s="233" t="s">
        <v>1</v>
      </c>
      <c r="N218" s="234" t="s">
        <v>38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227</v>
      </c>
      <c r="AT218" s="237" t="s">
        <v>153</v>
      </c>
      <c r="AU218" s="237" t="s">
        <v>83</v>
      </c>
      <c r="AY218" s="17" t="s">
        <v>150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80</v>
      </c>
      <c r="BK218" s="238">
        <f>ROUND(I218*H218,2)</f>
        <v>0</v>
      </c>
      <c r="BL218" s="17" t="s">
        <v>227</v>
      </c>
      <c r="BM218" s="237" t="s">
        <v>347</v>
      </c>
    </row>
    <row r="219" s="2" customFormat="1" ht="24.15" customHeight="1">
      <c r="A219" s="38"/>
      <c r="B219" s="39"/>
      <c r="C219" s="226" t="s">
        <v>348</v>
      </c>
      <c r="D219" s="226" t="s">
        <v>153</v>
      </c>
      <c r="E219" s="227" t="s">
        <v>349</v>
      </c>
      <c r="F219" s="228" t="s">
        <v>350</v>
      </c>
      <c r="G219" s="229" t="s">
        <v>326</v>
      </c>
      <c r="H219" s="265"/>
      <c r="I219" s="231"/>
      <c r="J219" s="232">
        <f>ROUND(I219*H219,2)</f>
        <v>0</v>
      </c>
      <c r="K219" s="228" t="s">
        <v>157</v>
      </c>
      <c r="L219" s="44"/>
      <c r="M219" s="233" t="s">
        <v>1</v>
      </c>
      <c r="N219" s="234" t="s">
        <v>38</v>
      </c>
      <c r="O219" s="91"/>
      <c r="P219" s="235">
        <f>O219*H219</f>
        <v>0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227</v>
      </c>
      <c r="AT219" s="237" t="s">
        <v>153</v>
      </c>
      <c r="AU219" s="237" t="s">
        <v>83</v>
      </c>
      <c r="AY219" s="17" t="s">
        <v>150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80</v>
      </c>
      <c r="BK219" s="238">
        <f>ROUND(I219*H219,2)</f>
        <v>0</v>
      </c>
      <c r="BL219" s="17" t="s">
        <v>227</v>
      </c>
      <c r="BM219" s="237" t="s">
        <v>351</v>
      </c>
    </row>
    <row r="220" s="12" customFormat="1" ht="22.8" customHeight="1">
      <c r="A220" s="12"/>
      <c r="B220" s="210"/>
      <c r="C220" s="211"/>
      <c r="D220" s="212" t="s">
        <v>72</v>
      </c>
      <c r="E220" s="224" t="s">
        <v>352</v>
      </c>
      <c r="F220" s="224" t="s">
        <v>353</v>
      </c>
      <c r="G220" s="211"/>
      <c r="H220" s="211"/>
      <c r="I220" s="214"/>
      <c r="J220" s="225">
        <f>BK220</f>
        <v>0</v>
      </c>
      <c r="K220" s="211"/>
      <c r="L220" s="216"/>
      <c r="M220" s="217"/>
      <c r="N220" s="218"/>
      <c r="O220" s="218"/>
      <c r="P220" s="219">
        <f>SUM(P221:P239)</f>
        <v>0</v>
      </c>
      <c r="Q220" s="218"/>
      <c r="R220" s="219">
        <f>SUM(R221:R239)</f>
        <v>0.15024586000000001</v>
      </c>
      <c r="S220" s="218"/>
      <c r="T220" s="220">
        <f>SUM(T221:T239)</f>
        <v>0.0071799999999999998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1" t="s">
        <v>83</v>
      </c>
      <c r="AT220" s="222" t="s">
        <v>72</v>
      </c>
      <c r="AU220" s="222" t="s">
        <v>80</v>
      </c>
      <c r="AY220" s="221" t="s">
        <v>150</v>
      </c>
      <c r="BK220" s="223">
        <f>SUM(BK221:BK239)</f>
        <v>0</v>
      </c>
    </row>
    <row r="221" s="2" customFormat="1" ht="24.15" customHeight="1">
      <c r="A221" s="38"/>
      <c r="B221" s="39"/>
      <c r="C221" s="226" t="s">
        <v>354</v>
      </c>
      <c r="D221" s="226" t="s">
        <v>153</v>
      </c>
      <c r="E221" s="227" t="s">
        <v>355</v>
      </c>
      <c r="F221" s="228" t="s">
        <v>356</v>
      </c>
      <c r="G221" s="229" t="s">
        <v>156</v>
      </c>
      <c r="H221" s="230">
        <v>61.640000000000001</v>
      </c>
      <c r="I221" s="231"/>
      <c r="J221" s="232">
        <f>ROUND(I221*H221,2)</f>
        <v>0</v>
      </c>
      <c r="K221" s="228" t="s">
        <v>157</v>
      </c>
      <c r="L221" s="44"/>
      <c r="M221" s="233" t="s">
        <v>1</v>
      </c>
      <c r="N221" s="234" t="s">
        <v>38</v>
      </c>
      <c r="O221" s="91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227</v>
      </c>
      <c r="AT221" s="237" t="s">
        <v>153</v>
      </c>
      <c r="AU221" s="237" t="s">
        <v>83</v>
      </c>
      <c r="AY221" s="17" t="s">
        <v>150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80</v>
      </c>
      <c r="BK221" s="238">
        <f>ROUND(I221*H221,2)</f>
        <v>0</v>
      </c>
      <c r="BL221" s="17" t="s">
        <v>227</v>
      </c>
      <c r="BM221" s="237" t="s">
        <v>357</v>
      </c>
    </row>
    <row r="222" s="13" customFormat="1">
      <c r="A222" s="13"/>
      <c r="B222" s="239"/>
      <c r="C222" s="240"/>
      <c r="D222" s="241" t="s">
        <v>160</v>
      </c>
      <c r="E222" s="242" t="s">
        <v>1</v>
      </c>
      <c r="F222" s="243" t="s">
        <v>212</v>
      </c>
      <c r="G222" s="240"/>
      <c r="H222" s="244">
        <v>61.640000000000001</v>
      </c>
      <c r="I222" s="245"/>
      <c r="J222" s="240"/>
      <c r="K222" s="240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160</v>
      </c>
      <c r="AU222" s="250" t="s">
        <v>83</v>
      </c>
      <c r="AV222" s="13" t="s">
        <v>83</v>
      </c>
      <c r="AW222" s="13" t="s">
        <v>30</v>
      </c>
      <c r="AX222" s="13" t="s">
        <v>80</v>
      </c>
      <c r="AY222" s="250" t="s">
        <v>150</v>
      </c>
    </row>
    <row r="223" s="2" customFormat="1" ht="24.15" customHeight="1">
      <c r="A223" s="38"/>
      <c r="B223" s="39"/>
      <c r="C223" s="266" t="s">
        <v>358</v>
      </c>
      <c r="D223" s="266" t="s">
        <v>359</v>
      </c>
      <c r="E223" s="267" t="s">
        <v>360</v>
      </c>
      <c r="F223" s="268" t="s">
        <v>361</v>
      </c>
      <c r="G223" s="269" t="s">
        <v>156</v>
      </c>
      <c r="H223" s="270">
        <v>67.804000000000002</v>
      </c>
      <c r="I223" s="271"/>
      <c r="J223" s="272">
        <f>ROUND(I223*H223,2)</f>
        <v>0</v>
      </c>
      <c r="K223" s="268" t="s">
        <v>210</v>
      </c>
      <c r="L223" s="273"/>
      <c r="M223" s="274" t="s">
        <v>1</v>
      </c>
      <c r="N223" s="275" t="s">
        <v>38</v>
      </c>
      <c r="O223" s="91"/>
      <c r="P223" s="235">
        <f>O223*H223</f>
        <v>0</v>
      </c>
      <c r="Q223" s="235">
        <v>0.00089999999999999998</v>
      </c>
      <c r="R223" s="235">
        <f>Q223*H223</f>
        <v>0.061023599999999997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310</v>
      </c>
      <c r="AT223" s="237" t="s">
        <v>359</v>
      </c>
      <c r="AU223" s="237" t="s">
        <v>83</v>
      </c>
      <c r="AY223" s="17" t="s">
        <v>150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80</v>
      </c>
      <c r="BK223" s="238">
        <f>ROUND(I223*H223,2)</f>
        <v>0</v>
      </c>
      <c r="BL223" s="17" t="s">
        <v>227</v>
      </c>
      <c r="BM223" s="237" t="s">
        <v>362</v>
      </c>
    </row>
    <row r="224" s="2" customFormat="1">
      <c r="A224" s="38"/>
      <c r="B224" s="39"/>
      <c r="C224" s="40"/>
      <c r="D224" s="241" t="s">
        <v>255</v>
      </c>
      <c r="E224" s="40"/>
      <c r="F224" s="261" t="s">
        <v>363</v>
      </c>
      <c r="G224" s="40"/>
      <c r="H224" s="40"/>
      <c r="I224" s="262"/>
      <c r="J224" s="40"/>
      <c r="K224" s="40"/>
      <c r="L224" s="44"/>
      <c r="M224" s="263"/>
      <c r="N224" s="264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255</v>
      </c>
      <c r="AU224" s="17" t="s">
        <v>83</v>
      </c>
    </row>
    <row r="225" s="13" customFormat="1">
      <c r="A225" s="13"/>
      <c r="B225" s="239"/>
      <c r="C225" s="240"/>
      <c r="D225" s="241" t="s">
        <v>160</v>
      </c>
      <c r="E225" s="240"/>
      <c r="F225" s="243" t="s">
        <v>364</v>
      </c>
      <c r="G225" s="240"/>
      <c r="H225" s="244">
        <v>67.804000000000002</v>
      </c>
      <c r="I225" s="245"/>
      <c r="J225" s="240"/>
      <c r="K225" s="240"/>
      <c r="L225" s="246"/>
      <c r="M225" s="247"/>
      <c r="N225" s="248"/>
      <c r="O225" s="248"/>
      <c r="P225" s="248"/>
      <c r="Q225" s="248"/>
      <c r="R225" s="248"/>
      <c r="S225" s="248"/>
      <c r="T225" s="24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0" t="s">
        <v>160</v>
      </c>
      <c r="AU225" s="250" t="s">
        <v>83</v>
      </c>
      <c r="AV225" s="13" t="s">
        <v>83</v>
      </c>
      <c r="AW225" s="13" t="s">
        <v>4</v>
      </c>
      <c r="AX225" s="13" t="s">
        <v>80</v>
      </c>
      <c r="AY225" s="250" t="s">
        <v>150</v>
      </c>
    </row>
    <row r="226" s="2" customFormat="1" ht="24.15" customHeight="1">
      <c r="A226" s="38"/>
      <c r="B226" s="39"/>
      <c r="C226" s="266" t="s">
        <v>365</v>
      </c>
      <c r="D226" s="266" t="s">
        <v>359</v>
      </c>
      <c r="E226" s="267" t="s">
        <v>366</v>
      </c>
      <c r="F226" s="268" t="s">
        <v>367</v>
      </c>
      <c r="G226" s="269" t="s">
        <v>156</v>
      </c>
      <c r="H226" s="270">
        <v>67.804000000000002</v>
      </c>
      <c r="I226" s="271"/>
      <c r="J226" s="272">
        <f>ROUND(I226*H226,2)</f>
        <v>0</v>
      </c>
      <c r="K226" s="268" t="s">
        <v>210</v>
      </c>
      <c r="L226" s="273"/>
      <c r="M226" s="274" t="s">
        <v>1</v>
      </c>
      <c r="N226" s="275" t="s">
        <v>38</v>
      </c>
      <c r="O226" s="91"/>
      <c r="P226" s="235">
        <f>O226*H226</f>
        <v>0</v>
      </c>
      <c r="Q226" s="235">
        <v>0.0011999999999999999</v>
      </c>
      <c r="R226" s="235">
        <f>Q226*H226</f>
        <v>0.081364800000000001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310</v>
      </c>
      <c r="AT226" s="237" t="s">
        <v>359</v>
      </c>
      <c r="AU226" s="237" t="s">
        <v>83</v>
      </c>
      <c r="AY226" s="17" t="s">
        <v>150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80</v>
      </c>
      <c r="BK226" s="238">
        <f>ROUND(I226*H226,2)</f>
        <v>0</v>
      </c>
      <c r="BL226" s="17" t="s">
        <v>227</v>
      </c>
      <c r="BM226" s="237" t="s">
        <v>368</v>
      </c>
    </row>
    <row r="227" s="2" customFormat="1">
      <c r="A227" s="38"/>
      <c r="B227" s="39"/>
      <c r="C227" s="40"/>
      <c r="D227" s="241" t="s">
        <v>255</v>
      </c>
      <c r="E227" s="40"/>
      <c r="F227" s="261" t="s">
        <v>363</v>
      </c>
      <c r="G227" s="40"/>
      <c r="H227" s="40"/>
      <c r="I227" s="262"/>
      <c r="J227" s="40"/>
      <c r="K227" s="40"/>
      <c r="L227" s="44"/>
      <c r="M227" s="263"/>
      <c r="N227" s="264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255</v>
      </c>
      <c r="AU227" s="17" t="s">
        <v>83</v>
      </c>
    </row>
    <row r="228" s="13" customFormat="1">
      <c r="A228" s="13"/>
      <c r="B228" s="239"/>
      <c r="C228" s="240"/>
      <c r="D228" s="241" t="s">
        <v>160</v>
      </c>
      <c r="E228" s="240"/>
      <c r="F228" s="243" t="s">
        <v>364</v>
      </c>
      <c r="G228" s="240"/>
      <c r="H228" s="244">
        <v>67.804000000000002</v>
      </c>
      <c r="I228" s="245"/>
      <c r="J228" s="240"/>
      <c r="K228" s="240"/>
      <c r="L228" s="246"/>
      <c r="M228" s="247"/>
      <c r="N228" s="248"/>
      <c r="O228" s="248"/>
      <c r="P228" s="248"/>
      <c r="Q228" s="248"/>
      <c r="R228" s="248"/>
      <c r="S228" s="248"/>
      <c r="T228" s="24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0" t="s">
        <v>160</v>
      </c>
      <c r="AU228" s="250" t="s">
        <v>83</v>
      </c>
      <c r="AV228" s="13" t="s">
        <v>83</v>
      </c>
      <c r="AW228" s="13" t="s">
        <v>4</v>
      </c>
      <c r="AX228" s="13" t="s">
        <v>80</v>
      </c>
      <c r="AY228" s="250" t="s">
        <v>150</v>
      </c>
    </row>
    <row r="229" s="2" customFormat="1" ht="24.15" customHeight="1">
      <c r="A229" s="38"/>
      <c r="B229" s="39"/>
      <c r="C229" s="226" t="s">
        <v>369</v>
      </c>
      <c r="D229" s="226" t="s">
        <v>153</v>
      </c>
      <c r="E229" s="227" t="s">
        <v>370</v>
      </c>
      <c r="F229" s="228" t="s">
        <v>371</v>
      </c>
      <c r="G229" s="229" t="s">
        <v>156</v>
      </c>
      <c r="H229" s="230">
        <v>61.640000000000001</v>
      </c>
      <c r="I229" s="231"/>
      <c r="J229" s="232">
        <f>ROUND(I229*H229,2)</f>
        <v>0</v>
      </c>
      <c r="K229" s="228" t="s">
        <v>157</v>
      </c>
      <c r="L229" s="44"/>
      <c r="M229" s="233" t="s">
        <v>1</v>
      </c>
      <c r="N229" s="234" t="s">
        <v>38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227</v>
      </c>
      <c r="AT229" s="237" t="s">
        <v>153</v>
      </c>
      <c r="AU229" s="237" t="s">
        <v>83</v>
      </c>
      <c r="AY229" s="17" t="s">
        <v>150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80</v>
      </c>
      <c r="BK229" s="238">
        <f>ROUND(I229*H229,2)</f>
        <v>0</v>
      </c>
      <c r="BL229" s="17" t="s">
        <v>227</v>
      </c>
      <c r="BM229" s="237" t="s">
        <v>372</v>
      </c>
    </row>
    <row r="230" s="13" customFormat="1">
      <c r="A230" s="13"/>
      <c r="B230" s="239"/>
      <c r="C230" s="240"/>
      <c r="D230" s="241" t="s">
        <v>160</v>
      </c>
      <c r="E230" s="242" t="s">
        <v>1</v>
      </c>
      <c r="F230" s="243" t="s">
        <v>212</v>
      </c>
      <c r="G230" s="240"/>
      <c r="H230" s="244">
        <v>61.640000000000001</v>
      </c>
      <c r="I230" s="245"/>
      <c r="J230" s="240"/>
      <c r="K230" s="240"/>
      <c r="L230" s="246"/>
      <c r="M230" s="247"/>
      <c r="N230" s="248"/>
      <c r="O230" s="248"/>
      <c r="P230" s="248"/>
      <c r="Q230" s="248"/>
      <c r="R230" s="248"/>
      <c r="S230" s="248"/>
      <c r="T230" s="24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0" t="s">
        <v>160</v>
      </c>
      <c r="AU230" s="250" t="s">
        <v>83</v>
      </c>
      <c r="AV230" s="13" t="s">
        <v>83</v>
      </c>
      <c r="AW230" s="13" t="s">
        <v>30</v>
      </c>
      <c r="AX230" s="13" t="s">
        <v>80</v>
      </c>
      <c r="AY230" s="250" t="s">
        <v>150</v>
      </c>
    </row>
    <row r="231" s="2" customFormat="1" ht="14.4" customHeight="1">
      <c r="A231" s="38"/>
      <c r="B231" s="39"/>
      <c r="C231" s="266" t="s">
        <v>373</v>
      </c>
      <c r="D231" s="266" t="s">
        <v>359</v>
      </c>
      <c r="E231" s="267" t="s">
        <v>374</v>
      </c>
      <c r="F231" s="268" t="s">
        <v>375</v>
      </c>
      <c r="G231" s="269" t="s">
        <v>156</v>
      </c>
      <c r="H231" s="270">
        <v>70.885999999999996</v>
      </c>
      <c r="I231" s="271"/>
      <c r="J231" s="272">
        <f>ROUND(I231*H231,2)</f>
        <v>0</v>
      </c>
      <c r="K231" s="268" t="s">
        <v>185</v>
      </c>
      <c r="L231" s="273"/>
      <c r="M231" s="274" t="s">
        <v>1</v>
      </c>
      <c r="N231" s="275" t="s">
        <v>38</v>
      </c>
      <c r="O231" s="91"/>
      <c r="P231" s="235">
        <f>O231*H231</f>
        <v>0</v>
      </c>
      <c r="Q231" s="235">
        <v>0.00011</v>
      </c>
      <c r="R231" s="235">
        <f>Q231*H231</f>
        <v>0.00779746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310</v>
      </c>
      <c r="AT231" s="237" t="s">
        <v>359</v>
      </c>
      <c r="AU231" s="237" t="s">
        <v>83</v>
      </c>
      <c r="AY231" s="17" t="s">
        <v>150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80</v>
      </c>
      <c r="BK231" s="238">
        <f>ROUND(I231*H231,2)</f>
        <v>0</v>
      </c>
      <c r="BL231" s="17" t="s">
        <v>227</v>
      </c>
      <c r="BM231" s="237" t="s">
        <v>376</v>
      </c>
    </row>
    <row r="232" s="2" customFormat="1">
      <c r="A232" s="38"/>
      <c r="B232" s="39"/>
      <c r="C232" s="40"/>
      <c r="D232" s="241" t="s">
        <v>255</v>
      </c>
      <c r="E232" s="40"/>
      <c r="F232" s="261" t="s">
        <v>377</v>
      </c>
      <c r="G232" s="40"/>
      <c r="H232" s="40"/>
      <c r="I232" s="262"/>
      <c r="J232" s="40"/>
      <c r="K232" s="40"/>
      <c r="L232" s="44"/>
      <c r="M232" s="263"/>
      <c r="N232" s="264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255</v>
      </c>
      <c r="AU232" s="17" t="s">
        <v>83</v>
      </c>
    </row>
    <row r="233" s="13" customFormat="1">
      <c r="A233" s="13"/>
      <c r="B233" s="239"/>
      <c r="C233" s="240"/>
      <c r="D233" s="241" t="s">
        <v>160</v>
      </c>
      <c r="E233" s="240"/>
      <c r="F233" s="243" t="s">
        <v>378</v>
      </c>
      <c r="G233" s="240"/>
      <c r="H233" s="244">
        <v>70.885999999999996</v>
      </c>
      <c r="I233" s="245"/>
      <c r="J233" s="240"/>
      <c r="K233" s="240"/>
      <c r="L233" s="246"/>
      <c r="M233" s="247"/>
      <c r="N233" s="248"/>
      <c r="O233" s="248"/>
      <c r="P233" s="248"/>
      <c r="Q233" s="248"/>
      <c r="R233" s="248"/>
      <c r="S233" s="248"/>
      <c r="T233" s="24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0" t="s">
        <v>160</v>
      </c>
      <c r="AU233" s="250" t="s">
        <v>83</v>
      </c>
      <c r="AV233" s="13" t="s">
        <v>83</v>
      </c>
      <c r="AW233" s="13" t="s">
        <v>4</v>
      </c>
      <c r="AX233" s="13" t="s">
        <v>80</v>
      </c>
      <c r="AY233" s="250" t="s">
        <v>150</v>
      </c>
    </row>
    <row r="234" s="2" customFormat="1" ht="24.15" customHeight="1">
      <c r="A234" s="38"/>
      <c r="B234" s="39"/>
      <c r="C234" s="226" t="s">
        <v>379</v>
      </c>
      <c r="D234" s="226" t="s">
        <v>153</v>
      </c>
      <c r="E234" s="227" t="s">
        <v>380</v>
      </c>
      <c r="F234" s="228" t="s">
        <v>381</v>
      </c>
      <c r="G234" s="229" t="s">
        <v>198</v>
      </c>
      <c r="H234" s="230">
        <v>1</v>
      </c>
      <c r="I234" s="231"/>
      <c r="J234" s="232">
        <f>ROUND(I234*H234,2)</f>
        <v>0</v>
      </c>
      <c r="K234" s="228" t="s">
        <v>185</v>
      </c>
      <c r="L234" s="44"/>
      <c r="M234" s="233" t="s">
        <v>1</v>
      </c>
      <c r="N234" s="234" t="s">
        <v>38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0.0071799999999999998</v>
      </c>
      <c r="T234" s="236">
        <f>S234*H234</f>
        <v>0.0071799999999999998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227</v>
      </c>
      <c r="AT234" s="237" t="s">
        <v>153</v>
      </c>
      <c r="AU234" s="237" t="s">
        <v>83</v>
      </c>
      <c r="AY234" s="17" t="s">
        <v>150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80</v>
      </c>
      <c r="BK234" s="238">
        <f>ROUND(I234*H234,2)</f>
        <v>0</v>
      </c>
      <c r="BL234" s="17" t="s">
        <v>227</v>
      </c>
      <c r="BM234" s="237" t="s">
        <v>382</v>
      </c>
    </row>
    <row r="235" s="2" customFormat="1" ht="24.15" customHeight="1">
      <c r="A235" s="38"/>
      <c r="B235" s="39"/>
      <c r="C235" s="226" t="s">
        <v>383</v>
      </c>
      <c r="D235" s="226" t="s">
        <v>153</v>
      </c>
      <c r="E235" s="227" t="s">
        <v>384</v>
      </c>
      <c r="F235" s="228" t="s">
        <v>385</v>
      </c>
      <c r="G235" s="229" t="s">
        <v>198</v>
      </c>
      <c r="H235" s="230">
        <v>2</v>
      </c>
      <c r="I235" s="231"/>
      <c r="J235" s="232">
        <f>ROUND(I235*H235,2)</f>
        <v>0</v>
      </c>
      <c r="K235" s="228" t="s">
        <v>157</v>
      </c>
      <c r="L235" s="44"/>
      <c r="M235" s="233" t="s">
        <v>1</v>
      </c>
      <c r="N235" s="234" t="s">
        <v>38</v>
      </c>
      <c r="O235" s="91"/>
      <c r="P235" s="235">
        <f>O235*H235</f>
        <v>0</v>
      </c>
      <c r="Q235" s="235">
        <v>0</v>
      </c>
      <c r="R235" s="235">
        <f>Q235*H235</f>
        <v>0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227</v>
      </c>
      <c r="AT235" s="237" t="s">
        <v>153</v>
      </c>
      <c r="AU235" s="237" t="s">
        <v>83</v>
      </c>
      <c r="AY235" s="17" t="s">
        <v>150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80</v>
      </c>
      <c r="BK235" s="238">
        <f>ROUND(I235*H235,2)</f>
        <v>0</v>
      </c>
      <c r="BL235" s="17" t="s">
        <v>227</v>
      </c>
      <c r="BM235" s="237" t="s">
        <v>386</v>
      </c>
    </row>
    <row r="236" s="2" customFormat="1" ht="14.4" customHeight="1">
      <c r="A236" s="38"/>
      <c r="B236" s="39"/>
      <c r="C236" s="266" t="s">
        <v>387</v>
      </c>
      <c r="D236" s="266" t="s">
        <v>359</v>
      </c>
      <c r="E236" s="267" t="s">
        <v>388</v>
      </c>
      <c r="F236" s="268" t="s">
        <v>389</v>
      </c>
      <c r="G236" s="269" t="s">
        <v>198</v>
      </c>
      <c r="H236" s="270">
        <v>2</v>
      </c>
      <c r="I236" s="271"/>
      <c r="J236" s="272">
        <f>ROUND(I236*H236,2)</f>
        <v>0</v>
      </c>
      <c r="K236" s="268" t="s">
        <v>185</v>
      </c>
      <c r="L236" s="273"/>
      <c r="M236" s="274" t="s">
        <v>1</v>
      </c>
      <c r="N236" s="275" t="s">
        <v>38</v>
      </c>
      <c r="O236" s="91"/>
      <c r="P236" s="235">
        <f>O236*H236</f>
        <v>0</v>
      </c>
      <c r="Q236" s="235">
        <v>3.0000000000000001E-05</v>
      </c>
      <c r="R236" s="235">
        <f>Q236*H236</f>
        <v>6.0000000000000002E-05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310</v>
      </c>
      <c r="AT236" s="237" t="s">
        <v>359</v>
      </c>
      <c r="AU236" s="237" t="s">
        <v>83</v>
      </c>
      <c r="AY236" s="17" t="s">
        <v>150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80</v>
      </c>
      <c r="BK236" s="238">
        <f>ROUND(I236*H236,2)</f>
        <v>0</v>
      </c>
      <c r="BL236" s="17" t="s">
        <v>227</v>
      </c>
      <c r="BM236" s="237" t="s">
        <v>390</v>
      </c>
    </row>
    <row r="237" s="13" customFormat="1">
      <c r="A237" s="13"/>
      <c r="B237" s="239"/>
      <c r="C237" s="240"/>
      <c r="D237" s="241" t="s">
        <v>160</v>
      </c>
      <c r="E237" s="242" t="s">
        <v>1</v>
      </c>
      <c r="F237" s="243" t="s">
        <v>241</v>
      </c>
      <c r="G237" s="240"/>
      <c r="H237" s="244">
        <v>2</v>
      </c>
      <c r="I237" s="245"/>
      <c r="J237" s="240"/>
      <c r="K237" s="240"/>
      <c r="L237" s="246"/>
      <c r="M237" s="247"/>
      <c r="N237" s="248"/>
      <c r="O237" s="248"/>
      <c r="P237" s="248"/>
      <c r="Q237" s="248"/>
      <c r="R237" s="248"/>
      <c r="S237" s="248"/>
      <c r="T237" s="24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0" t="s">
        <v>160</v>
      </c>
      <c r="AU237" s="250" t="s">
        <v>83</v>
      </c>
      <c r="AV237" s="13" t="s">
        <v>83</v>
      </c>
      <c r="AW237" s="13" t="s">
        <v>30</v>
      </c>
      <c r="AX237" s="13" t="s">
        <v>80</v>
      </c>
      <c r="AY237" s="250" t="s">
        <v>150</v>
      </c>
    </row>
    <row r="238" s="2" customFormat="1" ht="24.15" customHeight="1">
      <c r="A238" s="38"/>
      <c r="B238" s="39"/>
      <c r="C238" s="226" t="s">
        <v>391</v>
      </c>
      <c r="D238" s="226" t="s">
        <v>153</v>
      </c>
      <c r="E238" s="227" t="s">
        <v>392</v>
      </c>
      <c r="F238" s="228" t="s">
        <v>393</v>
      </c>
      <c r="G238" s="229" t="s">
        <v>326</v>
      </c>
      <c r="H238" s="265"/>
      <c r="I238" s="231"/>
      <c r="J238" s="232">
        <f>ROUND(I238*H238,2)</f>
        <v>0</v>
      </c>
      <c r="K238" s="228" t="s">
        <v>157</v>
      </c>
      <c r="L238" s="44"/>
      <c r="M238" s="233" t="s">
        <v>1</v>
      </c>
      <c r="N238" s="234" t="s">
        <v>38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227</v>
      </c>
      <c r="AT238" s="237" t="s">
        <v>153</v>
      </c>
      <c r="AU238" s="237" t="s">
        <v>83</v>
      </c>
      <c r="AY238" s="17" t="s">
        <v>150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80</v>
      </c>
      <c r="BK238" s="238">
        <f>ROUND(I238*H238,2)</f>
        <v>0</v>
      </c>
      <c r="BL238" s="17" t="s">
        <v>227</v>
      </c>
      <c r="BM238" s="237" t="s">
        <v>394</v>
      </c>
    </row>
    <row r="239" s="2" customFormat="1" ht="24.15" customHeight="1">
      <c r="A239" s="38"/>
      <c r="B239" s="39"/>
      <c r="C239" s="226" t="s">
        <v>395</v>
      </c>
      <c r="D239" s="226" t="s">
        <v>153</v>
      </c>
      <c r="E239" s="227" t="s">
        <v>396</v>
      </c>
      <c r="F239" s="228" t="s">
        <v>397</v>
      </c>
      <c r="G239" s="229" t="s">
        <v>326</v>
      </c>
      <c r="H239" s="265"/>
      <c r="I239" s="231"/>
      <c r="J239" s="232">
        <f>ROUND(I239*H239,2)</f>
        <v>0</v>
      </c>
      <c r="K239" s="228" t="s">
        <v>157</v>
      </c>
      <c r="L239" s="44"/>
      <c r="M239" s="233" t="s">
        <v>1</v>
      </c>
      <c r="N239" s="234" t="s">
        <v>38</v>
      </c>
      <c r="O239" s="91"/>
      <c r="P239" s="235">
        <f>O239*H239</f>
        <v>0</v>
      </c>
      <c r="Q239" s="235">
        <v>0</v>
      </c>
      <c r="R239" s="235">
        <f>Q239*H239</f>
        <v>0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227</v>
      </c>
      <c r="AT239" s="237" t="s">
        <v>153</v>
      </c>
      <c r="AU239" s="237" t="s">
        <v>83</v>
      </c>
      <c r="AY239" s="17" t="s">
        <v>150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80</v>
      </c>
      <c r="BK239" s="238">
        <f>ROUND(I239*H239,2)</f>
        <v>0</v>
      </c>
      <c r="BL239" s="17" t="s">
        <v>227</v>
      </c>
      <c r="BM239" s="237" t="s">
        <v>398</v>
      </c>
    </row>
    <row r="240" s="12" customFormat="1" ht="22.8" customHeight="1">
      <c r="A240" s="12"/>
      <c r="B240" s="210"/>
      <c r="C240" s="211"/>
      <c r="D240" s="212" t="s">
        <v>72</v>
      </c>
      <c r="E240" s="224" t="s">
        <v>399</v>
      </c>
      <c r="F240" s="224" t="s">
        <v>400</v>
      </c>
      <c r="G240" s="211"/>
      <c r="H240" s="211"/>
      <c r="I240" s="214"/>
      <c r="J240" s="225">
        <f>BK240</f>
        <v>0</v>
      </c>
      <c r="K240" s="211"/>
      <c r="L240" s="216"/>
      <c r="M240" s="217"/>
      <c r="N240" s="218"/>
      <c r="O240" s="218"/>
      <c r="P240" s="219">
        <f>SUM(P241:P246)</f>
        <v>0</v>
      </c>
      <c r="Q240" s="218"/>
      <c r="R240" s="219">
        <f>SUM(R241:R246)</f>
        <v>0.0033249999999999998</v>
      </c>
      <c r="S240" s="218"/>
      <c r="T240" s="220">
        <f>SUM(T241:T246)</f>
        <v>0.053400000000000003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1" t="s">
        <v>83</v>
      </c>
      <c r="AT240" s="222" t="s">
        <v>72</v>
      </c>
      <c r="AU240" s="222" t="s">
        <v>80</v>
      </c>
      <c r="AY240" s="221" t="s">
        <v>150</v>
      </c>
      <c r="BK240" s="223">
        <f>SUM(BK241:BK246)</f>
        <v>0</v>
      </c>
    </row>
    <row r="241" s="2" customFormat="1" ht="14.4" customHeight="1">
      <c r="A241" s="38"/>
      <c r="B241" s="39"/>
      <c r="C241" s="226" t="s">
        <v>401</v>
      </c>
      <c r="D241" s="226" t="s">
        <v>153</v>
      </c>
      <c r="E241" s="227" t="s">
        <v>402</v>
      </c>
      <c r="F241" s="228" t="s">
        <v>403</v>
      </c>
      <c r="G241" s="229" t="s">
        <v>198</v>
      </c>
      <c r="H241" s="230">
        <v>2</v>
      </c>
      <c r="I241" s="231"/>
      <c r="J241" s="232">
        <f>ROUND(I241*H241,2)</f>
        <v>0</v>
      </c>
      <c r="K241" s="228" t="s">
        <v>185</v>
      </c>
      <c r="L241" s="44"/>
      <c r="M241" s="233" t="s">
        <v>1</v>
      </c>
      <c r="N241" s="234" t="s">
        <v>38</v>
      </c>
      <c r="O241" s="91"/>
      <c r="P241" s="235">
        <f>O241*H241</f>
        <v>0</v>
      </c>
      <c r="Q241" s="235">
        <v>0</v>
      </c>
      <c r="R241" s="235">
        <f>Q241*H241</f>
        <v>0</v>
      </c>
      <c r="S241" s="235">
        <v>0.026700000000000002</v>
      </c>
      <c r="T241" s="236">
        <f>S241*H241</f>
        <v>0.053400000000000003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227</v>
      </c>
      <c r="AT241" s="237" t="s">
        <v>153</v>
      </c>
      <c r="AU241" s="237" t="s">
        <v>83</v>
      </c>
      <c r="AY241" s="17" t="s">
        <v>150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80</v>
      </c>
      <c r="BK241" s="238">
        <f>ROUND(I241*H241,2)</f>
        <v>0</v>
      </c>
      <c r="BL241" s="17" t="s">
        <v>227</v>
      </c>
      <c r="BM241" s="237" t="s">
        <v>404</v>
      </c>
    </row>
    <row r="242" s="2" customFormat="1" ht="14.4" customHeight="1">
      <c r="A242" s="38"/>
      <c r="B242" s="39"/>
      <c r="C242" s="226" t="s">
        <v>405</v>
      </c>
      <c r="D242" s="226" t="s">
        <v>153</v>
      </c>
      <c r="E242" s="227" t="s">
        <v>406</v>
      </c>
      <c r="F242" s="228" t="s">
        <v>407</v>
      </c>
      <c r="G242" s="229" t="s">
        <v>198</v>
      </c>
      <c r="H242" s="230">
        <v>9.5</v>
      </c>
      <c r="I242" s="231"/>
      <c r="J242" s="232">
        <f>ROUND(I242*H242,2)</f>
        <v>0</v>
      </c>
      <c r="K242" s="228" t="s">
        <v>408</v>
      </c>
      <c r="L242" s="44"/>
      <c r="M242" s="233" t="s">
        <v>1</v>
      </c>
      <c r="N242" s="234" t="s">
        <v>38</v>
      </c>
      <c r="O242" s="91"/>
      <c r="P242" s="235">
        <f>O242*H242</f>
        <v>0</v>
      </c>
      <c r="Q242" s="235">
        <v>0.00035</v>
      </c>
      <c r="R242" s="235">
        <f>Q242*H242</f>
        <v>0.0033249999999999998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227</v>
      </c>
      <c r="AT242" s="237" t="s">
        <v>153</v>
      </c>
      <c r="AU242" s="237" t="s">
        <v>83</v>
      </c>
      <c r="AY242" s="17" t="s">
        <v>150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80</v>
      </c>
      <c r="BK242" s="238">
        <f>ROUND(I242*H242,2)</f>
        <v>0</v>
      </c>
      <c r="BL242" s="17" t="s">
        <v>227</v>
      </c>
      <c r="BM242" s="237" t="s">
        <v>409</v>
      </c>
    </row>
    <row r="243" s="13" customFormat="1">
      <c r="A243" s="13"/>
      <c r="B243" s="239"/>
      <c r="C243" s="240"/>
      <c r="D243" s="241" t="s">
        <v>160</v>
      </c>
      <c r="E243" s="242" t="s">
        <v>1</v>
      </c>
      <c r="F243" s="243" t="s">
        <v>410</v>
      </c>
      <c r="G243" s="240"/>
      <c r="H243" s="244">
        <v>9.5</v>
      </c>
      <c r="I243" s="245"/>
      <c r="J243" s="240"/>
      <c r="K243" s="240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160</v>
      </c>
      <c r="AU243" s="250" t="s">
        <v>83</v>
      </c>
      <c r="AV243" s="13" t="s">
        <v>83</v>
      </c>
      <c r="AW243" s="13" t="s">
        <v>30</v>
      </c>
      <c r="AX243" s="13" t="s">
        <v>80</v>
      </c>
      <c r="AY243" s="250" t="s">
        <v>150</v>
      </c>
    </row>
    <row r="244" s="2" customFormat="1" ht="14.4" customHeight="1">
      <c r="A244" s="38"/>
      <c r="B244" s="39"/>
      <c r="C244" s="226" t="s">
        <v>411</v>
      </c>
      <c r="D244" s="226" t="s">
        <v>153</v>
      </c>
      <c r="E244" s="227" t="s">
        <v>412</v>
      </c>
      <c r="F244" s="228" t="s">
        <v>413</v>
      </c>
      <c r="G244" s="229" t="s">
        <v>335</v>
      </c>
      <c r="H244" s="230">
        <v>1</v>
      </c>
      <c r="I244" s="231"/>
      <c r="J244" s="232">
        <f>ROUND(I244*H244,2)</f>
        <v>0</v>
      </c>
      <c r="K244" s="228" t="s">
        <v>408</v>
      </c>
      <c r="L244" s="44"/>
      <c r="M244" s="233" t="s">
        <v>1</v>
      </c>
      <c r="N244" s="234" t="s">
        <v>38</v>
      </c>
      <c r="O244" s="91"/>
      <c r="P244" s="235">
        <f>O244*H244</f>
        <v>0</v>
      </c>
      <c r="Q244" s="235">
        <v>0</v>
      </c>
      <c r="R244" s="235">
        <f>Q244*H244</f>
        <v>0</v>
      </c>
      <c r="S244" s="235">
        <v>0</v>
      </c>
      <c r="T244" s="23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227</v>
      </c>
      <c r="AT244" s="237" t="s">
        <v>153</v>
      </c>
      <c r="AU244" s="237" t="s">
        <v>83</v>
      </c>
      <c r="AY244" s="17" t="s">
        <v>150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80</v>
      </c>
      <c r="BK244" s="238">
        <f>ROUND(I244*H244,2)</f>
        <v>0</v>
      </c>
      <c r="BL244" s="17" t="s">
        <v>227</v>
      </c>
      <c r="BM244" s="237" t="s">
        <v>414</v>
      </c>
    </row>
    <row r="245" s="2" customFormat="1" ht="14.4" customHeight="1">
      <c r="A245" s="38"/>
      <c r="B245" s="39"/>
      <c r="C245" s="226" t="s">
        <v>415</v>
      </c>
      <c r="D245" s="226" t="s">
        <v>153</v>
      </c>
      <c r="E245" s="227" t="s">
        <v>416</v>
      </c>
      <c r="F245" s="228" t="s">
        <v>417</v>
      </c>
      <c r="G245" s="229" t="s">
        <v>198</v>
      </c>
      <c r="H245" s="230">
        <v>2</v>
      </c>
      <c r="I245" s="231"/>
      <c r="J245" s="232">
        <f>ROUND(I245*H245,2)</f>
        <v>0</v>
      </c>
      <c r="K245" s="228" t="s">
        <v>157</v>
      </c>
      <c r="L245" s="44"/>
      <c r="M245" s="233" t="s">
        <v>1</v>
      </c>
      <c r="N245" s="234" t="s">
        <v>38</v>
      </c>
      <c r="O245" s="91"/>
      <c r="P245" s="235">
        <f>O245*H245</f>
        <v>0</v>
      </c>
      <c r="Q245" s="235">
        <v>0</v>
      </c>
      <c r="R245" s="235">
        <f>Q245*H245</f>
        <v>0</v>
      </c>
      <c r="S245" s="235">
        <v>0</v>
      </c>
      <c r="T245" s="23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227</v>
      </c>
      <c r="AT245" s="237" t="s">
        <v>153</v>
      </c>
      <c r="AU245" s="237" t="s">
        <v>83</v>
      </c>
      <c r="AY245" s="17" t="s">
        <v>150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7" t="s">
        <v>80</v>
      </c>
      <c r="BK245" s="238">
        <f>ROUND(I245*H245,2)</f>
        <v>0</v>
      </c>
      <c r="BL245" s="17" t="s">
        <v>227</v>
      </c>
      <c r="BM245" s="237" t="s">
        <v>418</v>
      </c>
    </row>
    <row r="246" s="2" customFormat="1" ht="14.4" customHeight="1">
      <c r="A246" s="38"/>
      <c r="B246" s="39"/>
      <c r="C246" s="226" t="s">
        <v>419</v>
      </c>
      <c r="D246" s="226" t="s">
        <v>153</v>
      </c>
      <c r="E246" s="227" t="s">
        <v>420</v>
      </c>
      <c r="F246" s="228" t="s">
        <v>421</v>
      </c>
      <c r="G246" s="229" t="s">
        <v>335</v>
      </c>
      <c r="H246" s="230">
        <v>1</v>
      </c>
      <c r="I246" s="231"/>
      <c r="J246" s="232">
        <f>ROUND(I246*H246,2)</f>
        <v>0</v>
      </c>
      <c r="K246" s="228" t="s">
        <v>1</v>
      </c>
      <c r="L246" s="44"/>
      <c r="M246" s="233" t="s">
        <v>1</v>
      </c>
      <c r="N246" s="234" t="s">
        <v>38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227</v>
      </c>
      <c r="AT246" s="237" t="s">
        <v>153</v>
      </c>
      <c r="AU246" s="237" t="s">
        <v>83</v>
      </c>
      <c r="AY246" s="17" t="s">
        <v>150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80</v>
      </c>
      <c r="BK246" s="238">
        <f>ROUND(I246*H246,2)</f>
        <v>0</v>
      </c>
      <c r="BL246" s="17" t="s">
        <v>227</v>
      </c>
      <c r="BM246" s="237" t="s">
        <v>422</v>
      </c>
    </row>
    <row r="247" s="12" customFormat="1" ht="22.8" customHeight="1">
      <c r="A247" s="12"/>
      <c r="B247" s="210"/>
      <c r="C247" s="211"/>
      <c r="D247" s="212" t="s">
        <v>72</v>
      </c>
      <c r="E247" s="224" t="s">
        <v>423</v>
      </c>
      <c r="F247" s="224" t="s">
        <v>424</v>
      </c>
      <c r="G247" s="211"/>
      <c r="H247" s="211"/>
      <c r="I247" s="214"/>
      <c r="J247" s="225">
        <f>BK247</f>
        <v>0</v>
      </c>
      <c r="K247" s="211"/>
      <c r="L247" s="216"/>
      <c r="M247" s="217"/>
      <c r="N247" s="218"/>
      <c r="O247" s="218"/>
      <c r="P247" s="219">
        <f>SUM(P248:P267)</f>
        <v>0</v>
      </c>
      <c r="Q247" s="218"/>
      <c r="R247" s="219">
        <f>SUM(R248:R267)</f>
        <v>0.020399999999999998</v>
      </c>
      <c r="S247" s="218"/>
      <c r="T247" s="220">
        <f>SUM(T248:T267)</f>
        <v>0.02102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21" t="s">
        <v>83</v>
      </c>
      <c r="AT247" s="222" t="s">
        <v>72</v>
      </c>
      <c r="AU247" s="222" t="s">
        <v>80</v>
      </c>
      <c r="AY247" s="221" t="s">
        <v>150</v>
      </c>
      <c r="BK247" s="223">
        <f>SUM(BK248:BK267)</f>
        <v>0</v>
      </c>
    </row>
    <row r="248" s="2" customFormat="1" ht="14.4" customHeight="1">
      <c r="A248" s="38"/>
      <c r="B248" s="39"/>
      <c r="C248" s="226" t="s">
        <v>425</v>
      </c>
      <c r="D248" s="226" t="s">
        <v>153</v>
      </c>
      <c r="E248" s="227" t="s">
        <v>426</v>
      </c>
      <c r="F248" s="228" t="s">
        <v>427</v>
      </c>
      <c r="G248" s="229" t="s">
        <v>428</v>
      </c>
      <c r="H248" s="230">
        <v>1</v>
      </c>
      <c r="I248" s="231"/>
      <c r="J248" s="232">
        <f>ROUND(I248*H248,2)</f>
        <v>0</v>
      </c>
      <c r="K248" s="228" t="s">
        <v>157</v>
      </c>
      <c r="L248" s="44"/>
      <c r="M248" s="233" t="s">
        <v>1</v>
      </c>
      <c r="N248" s="234" t="s">
        <v>38</v>
      </c>
      <c r="O248" s="91"/>
      <c r="P248" s="235">
        <f>O248*H248</f>
        <v>0</v>
      </c>
      <c r="Q248" s="235">
        <v>0</v>
      </c>
      <c r="R248" s="235">
        <f>Q248*H248</f>
        <v>0</v>
      </c>
      <c r="S248" s="235">
        <v>0.019460000000000002</v>
      </c>
      <c r="T248" s="236">
        <f>S248*H248</f>
        <v>0.019460000000000002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227</v>
      </c>
      <c r="AT248" s="237" t="s">
        <v>153</v>
      </c>
      <c r="AU248" s="237" t="s">
        <v>83</v>
      </c>
      <c r="AY248" s="17" t="s">
        <v>150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80</v>
      </c>
      <c r="BK248" s="238">
        <f>ROUND(I248*H248,2)</f>
        <v>0</v>
      </c>
      <c r="BL248" s="17" t="s">
        <v>227</v>
      </c>
      <c r="BM248" s="237" t="s">
        <v>429</v>
      </c>
    </row>
    <row r="249" s="13" customFormat="1">
      <c r="A249" s="13"/>
      <c r="B249" s="239"/>
      <c r="C249" s="240"/>
      <c r="D249" s="241" t="s">
        <v>160</v>
      </c>
      <c r="E249" s="242" t="s">
        <v>1</v>
      </c>
      <c r="F249" s="243" t="s">
        <v>430</v>
      </c>
      <c r="G249" s="240"/>
      <c r="H249" s="244">
        <v>1</v>
      </c>
      <c r="I249" s="245"/>
      <c r="J249" s="240"/>
      <c r="K249" s="240"/>
      <c r="L249" s="246"/>
      <c r="M249" s="247"/>
      <c r="N249" s="248"/>
      <c r="O249" s="248"/>
      <c r="P249" s="248"/>
      <c r="Q249" s="248"/>
      <c r="R249" s="248"/>
      <c r="S249" s="248"/>
      <c r="T249" s="24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0" t="s">
        <v>160</v>
      </c>
      <c r="AU249" s="250" t="s">
        <v>83</v>
      </c>
      <c r="AV249" s="13" t="s">
        <v>83</v>
      </c>
      <c r="AW249" s="13" t="s">
        <v>30</v>
      </c>
      <c r="AX249" s="13" t="s">
        <v>80</v>
      </c>
      <c r="AY249" s="250" t="s">
        <v>150</v>
      </c>
    </row>
    <row r="250" s="2" customFormat="1" ht="14.4" customHeight="1">
      <c r="A250" s="38"/>
      <c r="B250" s="39"/>
      <c r="C250" s="226" t="s">
        <v>431</v>
      </c>
      <c r="D250" s="226" t="s">
        <v>153</v>
      </c>
      <c r="E250" s="227" t="s">
        <v>432</v>
      </c>
      <c r="F250" s="228" t="s">
        <v>433</v>
      </c>
      <c r="G250" s="229" t="s">
        <v>428</v>
      </c>
      <c r="H250" s="230">
        <v>1</v>
      </c>
      <c r="I250" s="231"/>
      <c r="J250" s="232">
        <f>ROUND(I250*H250,2)</f>
        <v>0</v>
      </c>
      <c r="K250" s="228" t="s">
        <v>408</v>
      </c>
      <c r="L250" s="44"/>
      <c r="M250" s="233" t="s">
        <v>1</v>
      </c>
      <c r="N250" s="234" t="s">
        <v>38</v>
      </c>
      <c r="O250" s="91"/>
      <c r="P250" s="235">
        <f>O250*H250</f>
        <v>0</v>
      </c>
      <c r="Q250" s="235">
        <v>0.0033999999999999998</v>
      </c>
      <c r="R250" s="235">
        <f>Q250*H250</f>
        <v>0.0033999999999999998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227</v>
      </c>
      <c r="AT250" s="237" t="s">
        <v>153</v>
      </c>
      <c r="AU250" s="237" t="s">
        <v>83</v>
      </c>
      <c r="AY250" s="17" t="s">
        <v>150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80</v>
      </c>
      <c r="BK250" s="238">
        <f>ROUND(I250*H250,2)</f>
        <v>0</v>
      </c>
      <c r="BL250" s="17" t="s">
        <v>227</v>
      </c>
      <c r="BM250" s="237" t="s">
        <v>434</v>
      </c>
    </row>
    <row r="251" s="13" customFormat="1">
      <c r="A251" s="13"/>
      <c r="B251" s="239"/>
      <c r="C251" s="240"/>
      <c r="D251" s="241" t="s">
        <v>160</v>
      </c>
      <c r="E251" s="242" t="s">
        <v>1</v>
      </c>
      <c r="F251" s="243" t="s">
        <v>430</v>
      </c>
      <c r="G251" s="240"/>
      <c r="H251" s="244">
        <v>1</v>
      </c>
      <c r="I251" s="245"/>
      <c r="J251" s="240"/>
      <c r="K251" s="240"/>
      <c r="L251" s="246"/>
      <c r="M251" s="247"/>
      <c r="N251" s="248"/>
      <c r="O251" s="248"/>
      <c r="P251" s="248"/>
      <c r="Q251" s="248"/>
      <c r="R251" s="248"/>
      <c r="S251" s="248"/>
      <c r="T251" s="24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0" t="s">
        <v>160</v>
      </c>
      <c r="AU251" s="250" t="s">
        <v>83</v>
      </c>
      <c r="AV251" s="13" t="s">
        <v>83</v>
      </c>
      <c r="AW251" s="13" t="s">
        <v>30</v>
      </c>
      <c r="AX251" s="13" t="s">
        <v>80</v>
      </c>
      <c r="AY251" s="250" t="s">
        <v>150</v>
      </c>
    </row>
    <row r="252" s="2" customFormat="1" ht="14.4" customHeight="1">
      <c r="A252" s="38"/>
      <c r="B252" s="39"/>
      <c r="C252" s="266" t="s">
        <v>435</v>
      </c>
      <c r="D252" s="266" t="s">
        <v>359</v>
      </c>
      <c r="E252" s="267" t="s">
        <v>436</v>
      </c>
      <c r="F252" s="268" t="s">
        <v>437</v>
      </c>
      <c r="G252" s="269" t="s">
        <v>335</v>
      </c>
      <c r="H252" s="270">
        <v>1</v>
      </c>
      <c r="I252" s="271"/>
      <c r="J252" s="272">
        <f>ROUND(I252*H252,2)</f>
        <v>0</v>
      </c>
      <c r="K252" s="268" t="s">
        <v>1</v>
      </c>
      <c r="L252" s="273"/>
      <c r="M252" s="274" t="s">
        <v>1</v>
      </c>
      <c r="N252" s="275" t="s">
        <v>38</v>
      </c>
      <c r="O252" s="91"/>
      <c r="P252" s="235">
        <f>O252*H252</f>
        <v>0</v>
      </c>
      <c r="Q252" s="235">
        <v>0.012999999999999999</v>
      </c>
      <c r="R252" s="235">
        <f>Q252*H252</f>
        <v>0.012999999999999999</v>
      </c>
      <c r="S252" s="235">
        <v>0</v>
      </c>
      <c r="T252" s="23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187</v>
      </c>
      <c r="AT252" s="237" t="s">
        <v>359</v>
      </c>
      <c r="AU252" s="237" t="s">
        <v>83</v>
      </c>
      <c r="AY252" s="17" t="s">
        <v>150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7" t="s">
        <v>80</v>
      </c>
      <c r="BK252" s="238">
        <f>ROUND(I252*H252,2)</f>
        <v>0</v>
      </c>
      <c r="BL252" s="17" t="s">
        <v>158</v>
      </c>
      <c r="BM252" s="237" t="s">
        <v>438</v>
      </c>
    </row>
    <row r="253" s="13" customFormat="1">
      <c r="A253" s="13"/>
      <c r="B253" s="239"/>
      <c r="C253" s="240"/>
      <c r="D253" s="241" t="s">
        <v>160</v>
      </c>
      <c r="E253" s="242" t="s">
        <v>1</v>
      </c>
      <c r="F253" s="243" t="s">
        <v>430</v>
      </c>
      <c r="G253" s="240"/>
      <c r="H253" s="244">
        <v>1</v>
      </c>
      <c r="I253" s="245"/>
      <c r="J253" s="240"/>
      <c r="K253" s="240"/>
      <c r="L253" s="246"/>
      <c r="M253" s="247"/>
      <c r="N253" s="248"/>
      <c r="O253" s="248"/>
      <c r="P253" s="248"/>
      <c r="Q253" s="248"/>
      <c r="R253" s="248"/>
      <c r="S253" s="248"/>
      <c r="T253" s="24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0" t="s">
        <v>160</v>
      </c>
      <c r="AU253" s="250" t="s">
        <v>83</v>
      </c>
      <c r="AV253" s="13" t="s">
        <v>83</v>
      </c>
      <c r="AW253" s="13" t="s">
        <v>30</v>
      </c>
      <c r="AX253" s="13" t="s">
        <v>80</v>
      </c>
      <c r="AY253" s="250" t="s">
        <v>150</v>
      </c>
    </row>
    <row r="254" s="2" customFormat="1" ht="14.4" customHeight="1">
      <c r="A254" s="38"/>
      <c r="B254" s="39"/>
      <c r="C254" s="266" t="s">
        <v>439</v>
      </c>
      <c r="D254" s="266" t="s">
        <v>359</v>
      </c>
      <c r="E254" s="267" t="s">
        <v>440</v>
      </c>
      <c r="F254" s="268" t="s">
        <v>441</v>
      </c>
      <c r="G254" s="269" t="s">
        <v>335</v>
      </c>
      <c r="H254" s="270">
        <v>1</v>
      </c>
      <c r="I254" s="271"/>
      <c r="J254" s="272">
        <f>ROUND(I254*H254,2)</f>
        <v>0</v>
      </c>
      <c r="K254" s="268" t="s">
        <v>408</v>
      </c>
      <c r="L254" s="273"/>
      <c r="M254" s="274" t="s">
        <v>1</v>
      </c>
      <c r="N254" s="275" t="s">
        <v>38</v>
      </c>
      <c r="O254" s="91"/>
      <c r="P254" s="235">
        <f>O254*H254</f>
        <v>0</v>
      </c>
      <c r="Q254" s="235">
        <v>0.0040000000000000001</v>
      </c>
      <c r="R254" s="235">
        <f>Q254*H254</f>
        <v>0.0040000000000000001</v>
      </c>
      <c r="S254" s="235">
        <v>0</v>
      </c>
      <c r="T254" s="23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187</v>
      </c>
      <c r="AT254" s="237" t="s">
        <v>359</v>
      </c>
      <c r="AU254" s="237" t="s">
        <v>83</v>
      </c>
      <c r="AY254" s="17" t="s">
        <v>150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80</v>
      </c>
      <c r="BK254" s="238">
        <f>ROUND(I254*H254,2)</f>
        <v>0</v>
      </c>
      <c r="BL254" s="17" t="s">
        <v>158</v>
      </c>
      <c r="BM254" s="237" t="s">
        <v>442</v>
      </c>
    </row>
    <row r="255" s="13" customFormat="1">
      <c r="A255" s="13"/>
      <c r="B255" s="239"/>
      <c r="C255" s="240"/>
      <c r="D255" s="241" t="s">
        <v>160</v>
      </c>
      <c r="E255" s="242" t="s">
        <v>1</v>
      </c>
      <c r="F255" s="243" t="s">
        <v>430</v>
      </c>
      <c r="G255" s="240"/>
      <c r="H255" s="244">
        <v>1</v>
      </c>
      <c r="I255" s="245"/>
      <c r="J255" s="240"/>
      <c r="K255" s="240"/>
      <c r="L255" s="246"/>
      <c r="M255" s="247"/>
      <c r="N255" s="248"/>
      <c r="O255" s="248"/>
      <c r="P255" s="248"/>
      <c r="Q255" s="248"/>
      <c r="R255" s="248"/>
      <c r="S255" s="248"/>
      <c r="T255" s="24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0" t="s">
        <v>160</v>
      </c>
      <c r="AU255" s="250" t="s">
        <v>83</v>
      </c>
      <c r="AV255" s="13" t="s">
        <v>83</v>
      </c>
      <c r="AW255" s="13" t="s">
        <v>30</v>
      </c>
      <c r="AX255" s="13" t="s">
        <v>80</v>
      </c>
      <c r="AY255" s="250" t="s">
        <v>150</v>
      </c>
    </row>
    <row r="256" s="2" customFormat="1" ht="14.4" customHeight="1">
      <c r="A256" s="38"/>
      <c r="B256" s="39"/>
      <c r="C256" s="226" t="s">
        <v>443</v>
      </c>
      <c r="D256" s="226" t="s">
        <v>153</v>
      </c>
      <c r="E256" s="227" t="s">
        <v>444</v>
      </c>
      <c r="F256" s="228" t="s">
        <v>445</v>
      </c>
      <c r="G256" s="229" t="s">
        <v>428</v>
      </c>
      <c r="H256" s="230">
        <v>1</v>
      </c>
      <c r="I256" s="231"/>
      <c r="J256" s="232">
        <f>ROUND(I256*H256,2)</f>
        <v>0</v>
      </c>
      <c r="K256" s="228" t="s">
        <v>185</v>
      </c>
      <c r="L256" s="44"/>
      <c r="M256" s="233" t="s">
        <v>1</v>
      </c>
      <c r="N256" s="234" t="s">
        <v>38</v>
      </c>
      <c r="O256" s="91"/>
      <c r="P256" s="235">
        <f>O256*H256</f>
        <v>0</v>
      </c>
      <c r="Q256" s="235">
        <v>0</v>
      </c>
      <c r="R256" s="235">
        <f>Q256*H256</f>
        <v>0</v>
      </c>
      <c r="S256" s="235">
        <v>0.00156</v>
      </c>
      <c r="T256" s="236">
        <f>S256*H256</f>
        <v>0.00156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227</v>
      </c>
      <c r="AT256" s="237" t="s">
        <v>153</v>
      </c>
      <c r="AU256" s="237" t="s">
        <v>83</v>
      </c>
      <c r="AY256" s="17" t="s">
        <v>150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80</v>
      </c>
      <c r="BK256" s="238">
        <f>ROUND(I256*H256,2)</f>
        <v>0</v>
      </c>
      <c r="BL256" s="17" t="s">
        <v>227</v>
      </c>
      <c r="BM256" s="237" t="s">
        <v>446</v>
      </c>
    </row>
    <row r="257" s="13" customFormat="1">
      <c r="A257" s="13"/>
      <c r="B257" s="239"/>
      <c r="C257" s="240"/>
      <c r="D257" s="241" t="s">
        <v>160</v>
      </c>
      <c r="E257" s="242" t="s">
        <v>1</v>
      </c>
      <c r="F257" s="243" t="s">
        <v>430</v>
      </c>
      <c r="G257" s="240"/>
      <c r="H257" s="244">
        <v>1</v>
      </c>
      <c r="I257" s="245"/>
      <c r="J257" s="240"/>
      <c r="K257" s="240"/>
      <c r="L257" s="246"/>
      <c r="M257" s="247"/>
      <c r="N257" s="248"/>
      <c r="O257" s="248"/>
      <c r="P257" s="248"/>
      <c r="Q257" s="248"/>
      <c r="R257" s="248"/>
      <c r="S257" s="248"/>
      <c r="T257" s="24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0" t="s">
        <v>160</v>
      </c>
      <c r="AU257" s="250" t="s">
        <v>83</v>
      </c>
      <c r="AV257" s="13" t="s">
        <v>83</v>
      </c>
      <c r="AW257" s="13" t="s">
        <v>30</v>
      </c>
      <c r="AX257" s="13" t="s">
        <v>80</v>
      </c>
      <c r="AY257" s="250" t="s">
        <v>150</v>
      </c>
    </row>
    <row r="258" s="2" customFormat="1" ht="14.4" customHeight="1">
      <c r="A258" s="38"/>
      <c r="B258" s="39"/>
      <c r="C258" s="226" t="s">
        <v>447</v>
      </c>
      <c r="D258" s="226" t="s">
        <v>153</v>
      </c>
      <c r="E258" s="227" t="s">
        <v>448</v>
      </c>
      <c r="F258" s="228" t="s">
        <v>449</v>
      </c>
      <c r="G258" s="229" t="s">
        <v>335</v>
      </c>
      <c r="H258" s="230">
        <v>1</v>
      </c>
      <c r="I258" s="231"/>
      <c r="J258" s="232">
        <f>ROUND(I258*H258,2)</f>
        <v>0</v>
      </c>
      <c r="K258" s="228" t="s">
        <v>408</v>
      </c>
      <c r="L258" s="44"/>
      <c r="M258" s="233" t="s">
        <v>1</v>
      </c>
      <c r="N258" s="234" t="s">
        <v>38</v>
      </c>
      <c r="O258" s="91"/>
      <c r="P258" s="235">
        <f>O258*H258</f>
        <v>0</v>
      </c>
      <c r="Q258" s="235">
        <v>0</v>
      </c>
      <c r="R258" s="235">
        <f>Q258*H258</f>
        <v>0</v>
      </c>
      <c r="S258" s="235">
        <v>0</v>
      </c>
      <c r="T258" s="23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227</v>
      </c>
      <c r="AT258" s="237" t="s">
        <v>153</v>
      </c>
      <c r="AU258" s="237" t="s">
        <v>83</v>
      </c>
      <c r="AY258" s="17" t="s">
        <v>150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7" t="s">
        <v>80</v>
      </c>
      <c r="BK258" s="238">
        <f>ROUND(I258*H258,2)</f>
        <v>0</v>
      </c>
      <c r="BL258" s="17" t="s">
        <v>227</v>
      </c>
      <c r="BM258" s="237" t="s">
        <v>450</v>
      </c>
    </row>
    <row r="259" s="13" customFormat="1">
      <c r="A259" s="13"/>
      <c r="B259" s="239"/>
      <c r="C259" s="240"/>
      <c r="D259" s="241" t="s">
        <v>160</v>
      </c>
      <c r="E259" s="242" t="s">
        <v>1</v>
      </c>
      <c r="F259" s="243" t="s">
        <v>430</v>
      </c>
      <c r="G259" s="240"/>
      <c r="H259" s="244">
        <v>1</v>
      </c>
      <c r="I259" s="245"/>
      <c r="J259" s="240"/>
      <c r="K259" s="240"/>
      <c r="L259" s="246"/>
      <c r="M259" s="247"/>
      <c r="N259" s="248"/>
      <c r="O259" s="248"/>
      <c r="P259" s="248"/>
      <c r="Q259" s="248"/>
      <c r="R259" s="248"/>
      <c r="S259" s="248"/>
      <c r="T259" s="24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0" t="s">
        <v>160</v>
      </c>
      <c r="AU259" s="250" t="s">
        <v>83</v>
      </c>
      <c r="AV259" s="13" t="s">
        <v>83</v>
      </c>
      <c r="AW259" s="13" t="s">
        <v>30</v>
      </c>
      <c r="AX259" s="13" t="s">
        <v>80</v>
      </c>
      <c r="AY259" s="250" t="s">
        <v>150</v>
      </c>
    </row>
    <row r="260" s="2" customFormat="1" ht="24.15" customHeight="1">
      <c r="A260" s="38"/>
      <c r="B260" s="39"/>
      <c r="C260" s="266" t="s">
        <v>451</v>
      </c>
      <c r="D260" s="266" t="s">
        <v>359</v>
      </c>
      <c r="E260" s="267" t="s">
        <v>452</v>
      </c>
      <c r="F260" s="268" t="s">
        <v>453</v>
      </c>
      <c r="G260" s="269" t="s">
        <v>335</v>
      </c>
      <c r="H260" s="270">
        <v>1</v>
      </c>
      <c r="I260" s="271"/>
      <c r="J260" s="272">
        <f>ROUND(I260*H260,2)</f>
        <v>0</v>
      </c>
      <c r="K260" s="268" t="s">
        <v>1</v>
      </c>
      <c r="L260" s="273"/>
      <c r="M260" s="274" t="s">
        <v>1</v>
      </c>
      <c r="N260" s="275" t="s">
        <v>38</v>
      </c>
      <c r="O260" s="91"/>
      <c r="P260" s="235">
        <f>O260*H260</f>
        <v>0</v>
      </c>
      <c r="Q260" s="235">
        <v>0</v>
      </c>
      <c r="R260" s="235">
        <f>Q260*H260</f>
        <v>0</v>
      </c>
      <c r="S260" s="235">
        <v>0</v>
      </c>
      <c r="T260" s="23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187</v>
      </c>
      <c r="AT260" s="237" t="s">
        <v>359</v>
      </c>
      <c r="AU260" s="237" t="s">
        <v>83</v>
      </c>
      <c r="AY260" s="17" t="s">
        <v>150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80</v>
      </c>
      <c r="BK260" s="238">
        <f>ROUND(I260*H260,2)</f>
        <v>0</v>
      </c>
      <c r="BL260" s="17" t="s">
        <v>158</v>
      </c>
      <c r="BM260" s="237" t="s">
        <v>454</v>
      </c>
    </row>
    <row r="261" s="13" customFormat="1">
      <c r="A261" s="13"/>
      <c r="B261" s="239"/>
      <c r="C261" s="240"/>
      <c r="D261" s="241" t="s">
        <v>160</v>
      </c>
      <c r="E261" s="242" t="s">
        <v>1</v>
      </c>
      <c r="F261" s="243" t="s">
        <v>430</v>
      </c>
      <c r="G261" s="240"/>
      <c r="H261" s="244">
        <v>1</v>
      </c>
      <c r="I261" s="245"/>
      <c r="J261" s="240"/>
      <c r="K261" s="240"/>
      <c r="L261" s="246"/>
      <c r="M261" s="247"/>
      <c r="N261" s="248"/>
      <c r="O261" s="248"/>
      <c r="P261" s="248"/>
      <c r="Q261" s="248"/>
      <c r="R261" s="248"/>
      <c r="S261" s="248"/>
      <c r="T261" s="24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0" t="s">
        <v>160</v>
      </c>
      <c r="AU261" s="250" t="s">
        <v>83</v>
      </c>
      <c r="AV261" s="13" t="s">
        <v>83</v>
      </c>
      <c r="AW261" s="13" t="s">
        <v>30</v>
      </c>
      <c r="AX261" s="13" t="s">
        <v>80</v>
      </c>
      <c r="AY261" s="250" t="s">
        <v>150</v>
      </c>
    </row>
    <row r="262" s="2" customFormat="1" ht="24.15" customHeight="1">
      <c r="A262" s="38"/>
      <c r="B262" s="39"/>
      <c r="C262" s="226" t="s">
        <v>455</v>
      </c>
      <c r="D262" s="226" t="s">
        <v>153</v>
      </c>
      <c r="E262" s="227" t="s">
        <v>456</v>
      </c>
      <c r="F262" s="228" t="s">
        <v>457</v>
      </c>
      <c r="G262" s="229" t="s">
        <v>326</v>
      </c>
      <c r="H262" s="265"/>
      <c r="I262" s="231"/>
      <c r="J262" s="232">
        <f>ROUND(I262*H262,2)</f>
        <v>0</v>
      </c>
      <c r="K262" s="228" t="s">
        <v>157</v>
      </c>
      <c r="L262" s="44"/>
      <c r="M262" s="233" t="s">
        <v>1</v>
      </c>
      <c r="N262" s="234" t="s">
        <v>38</v>
      </c>
      <c r="O262" s="91"/>
      <c r="P262" s="235">
        <f>O262*H262</f>
        <v>0</v>
      </c>
      <c r="Q262" s="235">
        <v>0</v>
      </c>
      <c r="R262" s="235">
        <f>Q262*H262</f>
        <v>0</v>
      </c>
      <c r="S262" s="235">
        <v>0</v>
      </c>
      <c r="T262" s="23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7" t="s">
        <v>227</v>
      </c>
      <c r="AT262" s="237" t="s">
        <v>153</v>
      </c>
      <c r="AU262" s="237" t="s">
        <v>83</v>
      </c>
      <c r="AY262" s="17" t="s">
        <v>150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7" t="s">
        <v>80</v>
      </c>
      <c r="BK262" s="238">
        <f>ROUND(I262*H262,2)</f>
        <v>0</v>
      </c>
      <c r="BL262" s="17" t="s">
        <v>227</v>
      </c>
      <c r="BM262" s="237" t="s">
        <v>458</v>
      </c>
    </row>
    <row r="263" s="2" customFormat="1" ht="24.15" customHeight="1">
      <c r="A263" s="38"/>
      <c r="B263" s="39"/>
      <c r="C263" s="226" t="s">
        <v>459</v>
      </c>
      <c r="D263" s="226" t="s">
        <v>153</v>
      </c>
      <c r="E263" s="227" t="s">
        <v>460</v>
      </c>
      <c r="F263" s="228" t="s">
        <v>461</v>
      </c>
      <c r="G263" s="229" t="s">
        <v>326</v>
      </c>
      <c r="H263" s="265"/>
      <c r="I263" s="231"/>
      <c r="J263" s="232">
        <f>ROUND(I263*H263,2)</f>
        <v>0</v>
      </c>
      <c r="K263" s="228" t="s">
        <v>157</v>
      </c>
      <c r="L263" s="44"/>
      <c r="M263" s="233" t="s">
        <v>1</v>
      </c>
      <c r="N263" s="234" t="s">
        <v>38</v>
      </c>
      <c r="O263" s="91"/>
      <c r="P263" s="235">
        <f>O263*H263</f>
        <v>0</v>
      </c>
      <c r="Q263" s="235">
        <v>0</v>
      </c>
      <c r="R263" s="235">
        <f>Q263*H263</f>
        <v>0</v>
      </c>
      <c r="S263" s="235">
        <v>0</v>
      </c>
      <c r="T263" s="23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7" t="s">
        <v>227</v>
      </c>
      <c r="AT263" s="237" t="s">
        <v>153</v>
      </c>
      <c r="AU263" s="237" t="s">
        <v>83</v>
      </c>
      <c r="AY263" s="17" t="s">
        <v>150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7" t="s">
        <v>80</v>
      </c>
      <c r="BK263" s="238">
        <f>ROUND(I263*H263,2)</f>
        <v>0</v>
      </c>
      <c r="BL263" s="17" t="s">
        <v>227</v>
      </c>
      <c r="BM263" s="237" t="s">
        <v>462</v>
      </c>
    </row>
    <row r="264" s="2" customFormat="1" ht="24.15" customHeight="1">
      <c r="A264" s="38"/>
      <c r="B264" s="39"/>
      <c r="C264" s="226" t="s">
        <v>463</v>
      </c>
      <c r="D264" s="226" t="s">
        <v>153</v>
      </c>
      <c r="E264" s="227" t="s">
        <v>464</v>
      </c>
      <c r="F264" s="228" t="s">
        <v>465</v>
      </c>
      <c r="G264" s="229" t="s">
        <v>335</v>
      </c>
      <c r="H264" s="230">
        <v>1</v>
      </c>
      <c r="I264" s="231"/>
      <c r="J264" s="232">
        <f>ROUND(I264*H264,2)</f>
        <v>0</v>
      </c>
      <c r="K264" s="228" t="s">
        <v>1</v>
      </c>
      <c r="L264" s="44"/>
      <c r="M264" s="233" t="s">
        <v>1</v>
      </c>
      <c r="N264" s="234" t="s">
        <v>38</v>
      </c>
      <c r="O264" s="91"/>
      <c r="P264" s="235">
        <f>O264*H264</f>
        <v>0</v>
      </c>
      <c r="Q264" s="235">
        <v>0</v>
      </c>
      <c r="R264" s="235">
        <f>Q264*H264</f>
        <v>0</v>
      </c>
      <c r="S264" s="235">
        <v>0</v>
      </c>
      <c r="T264" s="23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227</v>
      </c>
      <c r="AT264" s="237" t="s">
        <v>153</v>
      </c>
      <c r="AU264" s="237" t="s">
        <v>83</v>
      </c>
      <c r="AY264" s="17" t="s">
        <v>150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80</v>
      </c>
      <c r="BK264" s="238">
        <f>ROUND(I264*H264,2)</f>
        <v>0</v>
      </c>
      <c r="BL264" s="17" t="s">
        <v>227</v>
      </c>
      <c r="BM264" s="237" t="s">
        <v>466</v>
      </c>
    </row>
    <row r="265" s="13" customFormat="1">
      <c r="A265" s="13"/>
      <c r="B265" s="239"/>
      <c r="C265" s="240"/>
      <c r="D265" s="241" t="s">
        <v>160</v>
      </c>
      <c r="E265" s="242" t="s">
        <v>1</v>
      </c>
      <c r="F265" s="243" t="s">
        <v>430</v>
      </c>
      <c r="G265" s="240"/>
      <c r="H265" s="244">
        <v>1</v>
      </c>
      <c r="I265" s="245"/>
      <c r="J265" s="240"/>
      <c r="K265" s="240"/>
      <c r="L265" s="246"/>
      <c r="M265" s="247"/>
      <c r="N265" s="248"/>
      <c r="O265" s="248"/>
      <c r="P265" s="248"/>
      <c r="Q265" s="248"/>
      <c r="R265" s="248"/>
      <c r="S265" s="248"/>
      <c r="T265" s="24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0" t="s">
        <v>160</v>
      </c>
      <c r="AU265" s="250" t="s">
        <v>83</v>
      </c>
      <c r="AV265" s="13" t="s">
        <v>83</v>
      </c>
      <c r="AW265" s="13" t="s">
        <v>30</v>
      </c>
      <c r="AX265" s="13" t="s">
        <v>80</v>
      </c>
      <c r="AY265" s="250" t="s">
        <v>150</v>
      </c>
    </row>
    <row r="266" s="2" customFormat="1" ht="24.15" customHeight="1">
      <c r="A266" s="38"/>
      <c r="B266" s="39"/>
      <c r="C266" s="226" t="s">
        <v>467</v>
      </c>
      <c r="D266" s="226" t="s">
        <v>153</v>
      </c>
      <c r="E266" s="227" t="s">
        <v>468</v>
      </c>
      <c r="F266" s="228" t="s">
        <v>469</v>
      </c>
      <c r="G266" s="229" t="s">
        <v>335</v>
      </c>
      <c r="H266" s="230">
        <v>1</v>
      </c>
      <c r="I266" s="231"/>
      <c r="J266" s="232">
        <f>ROUND(I266*H266,2)</f>
        <v>0</v>
      </c>
      <c r="K266" s="228" t="s">
        <v>1</v>
      </c>
      <c r="L266" s="44"/>
      <c r="M266" s="233" t="s">
        <v>1</v>
      </c>
      <c r="N266" s="234" t="s">
        <v>38</v>
      </c>
      <c r="O266" s="91"/>
      <c r="P266" s="235">
        <f>O266*H266</f>
        <v>0</v>
      </c>
      <c r="Q266" s="235">
        <v>0</v>
      </c>
      <c r="R266" s="235">
        <f>Q266*H266</f>
        <v>0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227</v>
      </c>
      <c r="AT266" s="237" t="s">
        <v>153</v>
      </c>
      <c r="AU266" s="237" t="s">
        <v>83</v>
      </c>
      <c r="AY266" s="17" t="s">
        <v>150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80</v>
      </c>
      <c r="BK266" s="238">
        <f>ROUND(I266*H266,2)</f>
        <v>0</v>
      </c>
      <c r="BL266" s="17" t="s">
        <v>227</v>
      </c>
      <c r="BM266" s="237" t="s">
        <v>470</v>
      </c>
    </row>
    <row r="267" s="13" customFormat="1">
      <c r="A267" s="13"/>
      <c r="B267" s="239"/>
      <c r="C267" s="240"/>
      <c r="D267" s="241" t="s">
        <v>160</v>
      </c>
      <c r="E267" s="242" t="s">
        <v>1</v>
      </c>
      <c r="F267" s="243" t="s">
        <v>430</v>
      </c>
      <c r="G267" s="240"/>
      <c r="H267" s="244">
        <v>1</v>
      </c>
      <c r="I267" s="245"/>
      <c r="J267" s="240"/>
      <c r="K267" s="240"/>
      <c r="L267" s="246"/>
      <c r="M267" s="247"/>
      <c r="N267" s="248"/>
      <c r="O267" s="248"/>
      <c r="P267" s="248"/>
      <c r="Q267" s="248"/>
      <c r="R267" s="248"/>
      <c r="S267" s="248"/>
      <c r="T267" s="24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0" t="s">
        <v>160</v>
      </c>
      <c r="AU267" s="250" t="s">
        <v>83</v>
      </c>
      <c r="AV267" s="13" t="s">
        <v>83</v>
      </c>
      <c r="AW267" s="13" t="s">
        <v>30</v>
      </c>
      <c r="AX267" s="13" t="s">
        <v>80</v>
      </c>
      <c r="AY267" s="250" t="s">
        <v>150</v>
      </c>
    </row>
    <row r="268" s="12" customFormat="1" ht="22.8" customHeight="1">
      <c r="A268" s="12"/>
      <c r="B268" s="210"/>
      <c r="C268" s="211"/>
      <c r="D268" s="212" t="s">
        <v>72</v>
      </c>
      <c r="E268" s="224" t="s">
        <v>471</v>
      </c>
      <c r="F268" s="224" t="s">
        <v>472</v>
      </c>
      <c r="G268" s="211"/>
      <c r="H268" s="211"/>
      <c r="I268" s="214"/>
      <c r="J268" s="225">
        <f>BK268</f>
        <v>0</v>
      </c>
      <c r="K268" s="211"/>
      <c r="L268" s="216"/>
      <c r="M268" s="217"/>
      <c r="N268" s="218"/>
      <c r="O268" s="218"/>
      <c r="P268" s="219">
        <f>SUM(P269:P273)</f>
        <v>0</v>
      </c>
      <c r="Q268" s="218"/>
      <c r="R268" s="219">
        <f>SUM(R269:R273)</f>
        <v>0</v>
      </c>
      <c r="S268" s="218"/>
      <c r="T268" s="220">
        <f>SUM(T269:T273)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1" t="s">
        <v>83</v>
      </c>
      <c r="AT268" s="222" t="s">
        <v>72</v>
      </c>
      <c r="AU268" s="222" t="s">
        <v>80</v>
      </c>
      <c r="AY268" s="221" t="s">
        <v>150</v>
      </c>
      <c r="BK268" s="223">
        <f>SUM(BK269:BK273)</f>
        <v>0</v>
      </c>
    </row>
    <row r="269" s="2" customFormat="1" ht="14.4" customHeight="1">
      <c r="A269" s="38"/>
      <c r="B269" s="39"/>
      <c r="C269" s="226" t="s">
        <v>473</v>
      </c>
      <c r="D269" s="226" t="s">
        <v>153</v>
      </c>
      <c r="E269" s="227" t="s">
        <v>474</v>
      </c>
      <c r="F269" s="228" t="s">
        <v>475</v>
      </c>
      <c r="G269" s="229" t="s">
        <v>428</v>
      </c>
      <c r="H269" s="230">
        <v>1</v>
      </c>
      <c r="I269" s="231"/>
      <c r="J269" s="232">
        <f>ROUND(I269*H269,2)</f>
        <v>0</v>
      </c>
      <c r="K269" s="228" t="s">
        <v>1</v>
      </c>
      <c r="L269" s="44"/>
      <c r="M269" s="233" t="s">
        <v>1</v>
      </c>
      <c r="N269" s="234" t="s">
        <v>38</v>
      </c>
      <c r="O269" s="91"/>
      <c r="P269" s="235">
        <f>O269*H269</f>
        <v>0</v>
      </c>
      <c r="Q269" s="235">
        <v>0</v>
      </c>
      <c r="R269" s="235">
        <f>Q269*H269</f>
        <v>0</v>
      </c>
      <c r="S269" s="235">
        <v>0</v>
      </c>
      <c r="T269" s="23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7" t="s">
        <v>227</v>
      </c>
      <c r="AT269" s="237" t="s">
        <v>153</v>
      </c>
      <c r="AU269" s="237" t="s">
        <v>83</v>
      </c>
      <c r="AY269" s="17" t="s">
        <v>150</v>
      </c>
      <c r="BE269" s="238">
        <f>IF(N269="základní",J269,0)</f>
        <v>0</v>
      </c>
      <c r="BF269" s="238">
        <f>IF(N269="snížená",J269,0)</f>
        <v>0</v>
      </c>
      <c r="BG269" s="238">
        <f>IF(N269="zákl. přenesená",J269,0)</f>
        <v>0</v>
      </c>
      <c r="BH269" s="238">
        <f>IF(N269="sníž. přenesená",J269,0)</f>
        <v>0</v>
      </c>
      <c r="BI269" s="238">
        <f>IF(N269="nulová",J269,0)</f>
        <v>0</v>
      </c>
      <c r="BJ269" s="17" t="s">
        <v>80</v>
      </c>
      <c r="BK269" s="238">
        <f>ROUND(I269*H269,2)</f>
        <v>0</v>
      </c>
      <c r="BL269" s="17" t="s">
        <v>227</v>
      </c>
      <c r="BM269" s="237" t="s">
        <v>476</v>
      </c>
    </row>
    <row r="270" s="2" customFormat="1" ht="37.8" customHeight="1">
      <c r="A270" s="38"/>
      <c r="B270" s="39"/>
      <c r="C270" s="226" t="s">
        <v>477</v>
      </c>
      <c r="D270" s="226" t="s">
        <v>153</v>
      </c>
      <c r="E270" s="227" t="s">
        <v>478</v>
      </c>
      <c r="F270" s="228" t="s">
        <v>479</v>
      </c>
      <c r="G270" s="229" t="s">
        <v>335</v>
      </c>
      <c r="H270" s="230">
        <v>4</v>
      </c>
      <c r="I270" s="231"/>
      <c r="J270" s="232">
        <f>ROUND(I270*H270,2)</f>
        <v>0</v>
      </c>
      <c r="K270" s="228" t="s">
        <v>1</v>
      </c>
      <c r="L270" s="44"/>
      <c r="M270" s="233" t="s">
        <v>1</v>
      </c>
      <c r="N270" s="234" t="s">
        <v>38</v>
      </c>
      <c r="O270" s="91"/>
      <c r="P270" s="235">
        <f>O270*H270</f>
        <v>0</v>
      </c>
      <c r="Q270" s="235">
        <v>0</v>
      </c>
      <c r="R270" s="235">
        <f>Q270*H270</f>
        <v>0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227</v>
      </c>
      <c r="AT270" s="237" t="s">
        <v>153</v>
      </c>
      <c r="AU270" s="237" t="s">
        <v>83</v>
      </c>
      <c r="AY270" s="17" t="s">
        <v>150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80</v>
      </c>
      <c r="BK270" s="238">
        <f>ROUND(I270*H270,2)</f>
        <v>0</v>
      </c>
      <c r="BL270" s="17" t="s">
        <v>227</v>
      </c>
      <c r="BM270" s="237" t="s">
        <v>480</v>
      </c>
    </row>
    <row r="271" s="13" customFormat="1">
      <c r="A271" s="13"/>
      <c r="B271" s="239"/>
      <c r="C271" s="240"/>
      <c r="D271" s="241" t="s">
        <v>160</v>
      </c>
      <c r="E271" s="242" t="s">
        <v>1</v>
      </c>
      <c r="F271" s="243" t="s">
        <v>481</v>
      </c>
      <c r="G271" s="240"/>
      <c r="H271" s="244">
        <v>4</v>
      </c>
      <c r="I271" s="245"/>
      <c r="J271" s="240"/>
      <c r="K271" s="240"/>
      <c r="L271" s="246"/>
      <c r="M271" s="247"/>
      <c r="N271" s="248"/>
      <c r="O271" s="248"/>
      <c r="P271" s="248"/>
      <c r="Q271" s="248"/>
      <c r="R271" s="248"/>
      <c r="S271" s="248"/>
      <c r="T271" s="24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0" t="s">
        <v>160</v>
      </c>
      <c r="AU271" s="250" t="s">
        <v>83</v>
      </c>
      <c r="AV271" s="13" t="s">
        <v>83</v>
      </c>
      <c r="AW271" s="13" t="s">
        <v>30</v>
      </c>
      <c r="AX271" s="13" t="s">
        <v>80</v>
      </c>
      <c r="AY271" s="250" t="s">
        <v>150</v>
      </c>
    </row>
    <row r="272" s="2" customFormat="1" ht="14.4" customHeight="1">
      <c r="A272" s="38"/>
      <c r="B272" s="39"/>
      <c r="C272" s="226" t="s">
        <v>482</v>
      </c>
      <c r="D272" s="226" t="s">
        <v>153</v>
      </c>
      <c r="E272" s="227" t="s">
        <v>483</v>
      </c>
      <c r="F272" s="228" t="s">
        <v>484</v>
      </c>
      <c r="G272" s="229" t="s">
        <v>428</v>
      </c>
      <c r="H272" s="230">
        <v>1</v>
      </c>
      <c r="I272" s="231"/>
      <c r="J272" s="232">
        <f>ROUND(I272*H272,2)</f>
        <v>0</v>
      </c>
      <c r="K272" s="228" t="s">
        <v>1</v>
      </c>
      <c r="L272" s="44"/>
      <c r="M272" s="233" t="s">
        <v>1</v>
      </c>
      <c r="N272" s="234" t="s">
        <v>38</v>
      </c>
      <c r="O272" s="91"/>
      <c r="P272" s="235">
        <f>O272*H272</f>
        <v>0</v>
      </c>
      <c r="Q272" s="235">
        <v>0</v>
      </c>
      <c r="R272" s="235">
        <f>Q272*H272</f>
        <v>0</v>
      </c>
      <c r="S272" s="235">
        <v>0</v>
      </c>
      <c r="T272" s="23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227</v>
      </c>
      <c r="AT272" s="237" t="s">
        <v>153</v>
      </c>
      <c r="AU272" s="237" t="s">
        <v>83</v>
      </c>
      <c r="AY272" s="17" t="s">
        <v>150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80</v>
      </c>
      <c r="BK272" s="238">
        <f>ROUND(I272*H272,2)</f>
        <v>0</v>
      </c>
      <c r="BL272" s="17" t="s">
        <v>227</v>
      </c>
      <c r="BM272" s="237" t="s">
        <v>485</v>
      </c>
    </row>
    <row r="273" s="2" customFormat="1" ht="14.4" customHeight="1">
      <c r="A273" s="38"/>
      <c r="B273" s="39"/>
      <c r="C273" s="226" t="s">
        <v>486</v>
      </c>
      <c r="D273" s="226" t="s">
        <v>153</v>
      </c>
      <c r="E273" s="227" t="s">
        <v>487</v>
      </c>
      <c r="F273" s="228" t="s">
        <v>488</v>
      </c>
      <c r="G273" s="229" t="s">
        <v>428</v>
      </c>
      <c r="H273" s="230">
        <v>1</v>
      </c>
      <c r="I273" s="231"/>
      <c r="J273" s="232">
        <f>ROUND(I273*H273,2)</f>
        <v>0</v>
      </c>
      <c r="K273" s="228" t="s">
        <v>1</v>
      </c>
      <c r="L273" s="44"/>
      <c r="M273" s="233" t="s">
        <v>1</v>
      </c>
      <c r="N273" s="234" t="s">
        <v>38</v>
      </c>
      <c r="O273" s="91"/>
      <c r="P273" s="235">
        <f>O273*H273</f>
        <v>0</v>
      </c>
      <c r="Q273" s="235">
        <v>0</v>
      </c>
      <c r="R273" s="235">
        <f>Q273*H273</f>
        <v>0</v>
      </c>
      <c r="S273" s="235">
        <v>0</v>
      </c>
      <c r="T273" s="23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7" t="s">
        <v>227</v>
      </c>
      <c r="AT273" s="237" t="s">
        <v>153</v>
      </c>
      <c r="AU273" s="237" t="s">
        <v>83</v>
      </c>
      <c r="AY273" s="17" t="s">
        <v>150</v>
      </c>
      <c r="BE273" s="238">
        <f>IF(N273="základní",J273,0)</f>
        <v>0</v>
      </c>
      <c r="BF273" s="238">
        <f>IF(N273="snížená",J273,0)</f>
        <v>0</v>
      </c>
      <c r="BG273" s="238">
        <f>IF(N273="zákl. přenesená",J273,0)</f>
        <v>0</v>
      </c>
      <c r="BH273" s="238">
        <f>IF(N273="sníž. přenesená",J273,0)</f>
        <v>0</v>
      </c>
      <c r="BI273" s="238">
        <f>IF(N273="nulová",J273,0)</f>
        <v>0</v>
      </c>
      <c r="BJ273" s="17" t="s">
        <v>80</v>
      </c>
      <c r="BK273" s="238">
        <f>ROUND(I273*H273,2)</f>
        <v>0</v>
      </c>
      <c r="BL273" s="17" t="s">
        <v>227</v>
      </c>
      <c r="BM273" s="237" t="s">
        <v>489</v>
      </c>
    </row>
    <row r="274" s="12" customFormat="1" ht="22.8" customHeight="1">
      <c r="A274" s="12"/>
      <c r="B274" s="210"/>
      <c r="C274" s="211"/>
      <c r="D274" s="212" t="s">
        <v>72</v>
      </c>
      <c r="E274" s="224" t="s">
        <v>490</v>
      </c>
      <c r="F274" s="224" t="s">
        <v>491</v>
      </c>
      <c r="G274" s="211"/>
      <c r="H274" s="211"/>
      <c r="I274" s="214"/>
      <c r="J274" s="225">
        <f>BK274</f>
        <v>0</v>
      </c>
      <c r="K274" s="211"/>
      <c r="L274" s="216"/>
      <c r="M274" s="217"/>
      <c r="N274" s="218"/>
      <c r="O274" s="218"/>
      <c r="P274" s="219">
        <f>SUM(P275:P279)</f>
        <v>0</v>
      </c>
      <c r="Q274" s="218"/>
      <c r="R274" s="219">
        <f>SUM(R275:R279)</f>
        <v>0.7754736000000001</v>
      </c>
      <c r="S274" s="218"/>
      <c r="T274" s="220">
        <f>SUM(T275:T279)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1" t="s">
        <v>83</v>
      </c>
      <c r="AT274" s="222" t="s">
        <v>72</v>
      </c>
      <c r="AU274" s="222" t="s">
        <v>80</v>
      </c>
      <c r="AY274" s="221" t="s">
        <v>150</v>
      </c>
      <c r="BK274" s="223">
        <f>SUM(BK275:BK279)</f>
        <v>0</v>
      </c>
    </row>
    <row r="275" s="2" customFormat="1" ht="24.15" customHeight="1">
      <c r="A275" s="38"/>
      <c r="B275" s="39"/>
      <c r="C275" s="226" t="s">
        <v>492</v>
      </c>
      <c r="D275" s="226" t="s">
        <v>153</v>
      </c>
      <c r="E275" s="227" t="s">
        <v>493</v>
      </c>
      <c r="F275" s="228" t="s">
        <v>494</v>
      </c>
      <c r="G275" s="229" t="s">
        <v>326</v>
      </c>
      <c r="H275" s="265"/>
      <c r="I275" s="231"/>
      <c r="J275" s="232">
        <f>ROUND(I275*H275,2)</f>
        <v>0</v>
      </c>
      <c r="K275" s="228" t="s">
        <v>157</v>
      </c>
      <c r="L275" s="44"/>
      <c r="M275" s="233" t="s">
        <v>1</v>
      </c>
      <c r="N275" s="234" t="s">
        <v>38</v>
      </c>
      <c r="O275" s="91"/>
      <c r="P275" s="235">
        <f>O275*H275</f>
        <v>0</v>
      </c>
      <c r="Q275" s="235">
        <v>0</v>
      </c>
      <c r="R275" s="235">
        <f>Q275*H275</f>
        <v>0</v>
      </c>
      <c r="S275" s="235">
        <v>0</v>
      </c>
      <c r="T275" s="23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7" t="s">
        <v>227</v>
      </c>
      <c r="AT275" s="237" t="s">
        <v>153</v>
      </c>
      <c r="AU275" s="237" t="s">
        <v>83</v>
      </c>
      <c r="AY275" s="17" t="s">
        <v>150</v>
      </c>
      <c r="BE275" s="238">
        <f>IF(N275="základní",J275,0)</f>
        <v>0</v>
      </c>
      <c r="BF275" s="238">
        <f>IF(N275="snížená",J275,0)</f>
        <v>0</v>
      </c>
      <c r="BG275" s="238">
        <f>IF(N275="zákl. přenesená",J275,0)</f>
        <v>0</v>
      </c>
      <c r="BH275" s="238">
        <f>IF(N275="sníž. přenesená",J275,0)</f>
        <v>0</v>
      </c>
      <c r="BI275" s="238">
        <f>IF(N275="nulová",J275,0)</f>
        <v>0</v>
      </c>
      <c r="BJ275" s="17" t="s">
        <v>80</v>
      </c>
      <c r="BK275" s="238">
        <f>ROUND(I275*H275,2)</f>
        <v>0</v>
      </c>
      <c r="BL275" s="17" t="s">
        <v>227</v>
      </c>
      <c r="BM275" s="237" t="s">
        <v>495</v>
      </c>
    </row>
    <row r="276" s="2" customFormat="1" ht="24.15" customHeight="1">
      <c r="A276" s="38"/>
      <c r="B276" s="39"/>
      <c r="C276" s="226" t="s">
        <v>496</v>
      </c>
      <c r="D276" s="226" t="s">
        <v>153</v>
      </c>
      <c r="E276" s="227" t="s">
        <v>497</v>
      </c>
      <c r="F276" s="228" t="s">
        <v>498</v>
      </c>
      <c r="G276" s="229" t="s">
        <v>326</v>
      </c>
      <c r="H276" s="265"/>
      <c r="I276" s="231"/>
      <c r="J276" s="232">
        <f>ROUND(I276*H276,2)</f>
        <v>0</v>
      </c>
      <c r="K276" s="228" t="s">
        <v>157</v>
      </c>
      <c r="L276" s="44"/>
      <c r="M276" s="233" t="s">
        <v>1</v>
      </c>
      <c r="N276" s="234" t="s">
        <v>38</v>
      </c>
      <c r="O276" s="91"/>
      <c r="P276" s="235">
        <f>O276*H276</f>
        <v>0</v>
      </c>
      <c r="Q276" s="235">
        <v>0</v>
      </c>
      <c r="R276" s="235">
        <f>Q276*H276</f>
        <v>0</v>
      </c>
      <c r="S276" s="235">
        <v>0</v>
      </c>
      <c r="T276" s="23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7" t="s">
        <v>227</v>
      </c>
      <c r="AT276" s="237" t="s">
        <v>153</v>
      </c>
      <c r="AU276" s="237" t="s">
        <v>83</v>
      </c>
      <c r="AY276" s="17" t="s">
        <v>150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80</v>
      </c>
      <c r="BK276" s="238">
        <f>ROUND(I276*H276,2)</f>
        <v>0</v>
      </c>
      <c r="BL276" s="17" t="s">
        <v>227</v>
      </c>
      <c r="BM276" s="237" t="s">
        <v>499</v>
      </c>
    </row>
    <row r="277" s="2" customFormat="1" ht="37.8" customHeight="1">
      <c r="A277" s="38"/>
      <c r="B277" s="39"/>
      <c r="C277" s="226" t="s">
        <v>500</v>
      </c>
      <c r="D277" s="226" t="s">
        <v>153</v>
      </c>
      <c r="E277" s="227" t="s">
        <v>501</v>
      </c>
      <c r="F277" s="228" t="s">
        <v>502</v>
      </c>
      <c r="G277" s="229" t="s">
        <v>156</v>
      </c>
      <c r="H277" s="230">
        <v>61.840000000000003</v>
      </c>
      <c r="I277" s="231"/>
      <c r="J277" s="232">
        <f>ROUND(I277*H277,2)</f>
        <v>0</v>
      </c>
      <c r="K277" s="228" t="s">
        <v>1</v>
      </c>
      <c r="L277" s="44"/>
      <c r="M277" s="233" t="s">
        <v>1</v>
      </c>
      <c r="N277" s="234" t="s">
        <v>38</v>
      </c>
      <c r="O277" s="91"/>
      <c r="P277" s="235">
        <f>O277*H277</f>
        <v>0</v>
      </c>
      <c r="Q277" s="235">
        <v>0.012540000000000001</v>
      </c>
      <c r="R277" s="235">
        <f>Q277*H277</f>
        <v>0.7754736000000001</v>
      </c>
      <c r="S277" s="235">
        <v>0</v>
      </c>
      <c r="T277" s="23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7" t="s">
        <v>227</v>
      </c>
      <c r="AT277" s="237" t="s">
        <v>153</v>
      </c>
      <c r="AU277" s="237" t="s">
        <v>83</v>
      </c>
      <c r="AY277" s="17" t="s">
        <v>150</v>
      </c>
      <c r="BE277" s="238">
        <f>IF(N277="základní",J277,0)</f>
        <v>0</v>
      </c>
      <c r="BF277" s="238">
        <f>IF(N277="snížená",J277,0)</f>
        <v>0</v>
      </c>
      <c r="BG277" s="238">
        <f>IF(N277="zákl. přenesená",J277,0)</f>
        <v>0</v>
      </c>
      <c r="BH277" s="238">
        <f>IF(N277="sníž. přenesená",J277,0)</f>
        <v>0</v>
      </c>
      <c r="BI277" s="238">
        <f>IF(N277="nulová",J277,0)</f>
        <v>0</v>
      </c>
      <c r="BJ277" s="17" t="s">
        <v>80</v>
      </c>
      <c r="BK277" s="238">
        <f>ROUND(I277*H277,2)</f>
        <v>0</v>
      </c>
      <c r="BL277" s="17" t="s">
        <v>227</v>
      </c>
      <c r="BM277" s="237" t="s">
        <v>503</v>
      </c>
    </row>
    <row r="278" s="2" customFormat="1">
      <c r="A278" s="38"/>
      <c r="B278" s="39"/>
      <c r="C278" s="40"/>
      <c r="D278" s="241" t="s">
        <v>255</v>
      </c>
      <c r="E278" s="40"/>
      <c r="F278" s="261" t="s">
        <v>504</v>
      </c>
      <c r="G278" s="40"/>
      <c r="H278" s="40"/>
      <c r="I278" s="262"/>
      <c r="J278" s="40"/>
      <c r="K278" s="40"/>
      <c r="L278" s="44"/>
      <c r="M278" s="263"/>
      <c r="N278" s="264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255</v>
      </c>
      <c r="AU278" s="17" t="s">
        <v>83</v>
      </c>
    </row>
    <row r="279" s="13" customFormat="1">
      <c r="A279" s="13"/>
      <c r="B279" s="239"/>
      <c r="C279" s="240"/>
      <c r="D279" s="241" t="s">
        <v>160</v>
      </c>
      <c r="E279" s="242" t="s">
        <v>1</v>
      </c>
      <c r="F279" s="243" t="s">
        <v>226</v>
      </c>
      <c r="G279" s="240"/>
      <c r="H279" s="244">
        <v>61.840000000000003</v>
      </c>
      <c r="I279" s="245"/>
      <c r="J279" s="240"/>
      <c r="K279" s="240"/>
      <c r="L279" s="246"/>
      <c r="M279" s="247"/>
      <c r="N279" s="248"/>
      <c r="O279" s="248"/>
      <c r="P279" s="248"/>
      <c r="Q279" s="248"/>
      <c r="R279" s="248"/>
      <c r="S279" s="248"/>
      <c r="T279" s="24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0" t="s">
        <v>160</v>
      </c>
      <c r="AU279" s="250" t="s">
        <v>83</v>
      </c>
      <c r="AV279" s="13" t="s">
        <v>83</v>
      </c>
      <c r="AW279" s="13" t="s">
        <v>30</v>
      </c>
      <c r="AX279" s="13" t="s">
        <v>80</v>
      </c>
      <c r="AY279" s="250" t="s">
        <v>150</v>
      </c>
    </row>
    <row r="280" s="12" customFormat="1" ht="22.8" customHeight="1">
      <c r="A280" s="12"/>
      <c r="B280" s="210"/>
      <c r="C280" s="211"/>
      <c r="D280" s="212" t="s">
        <v>72</v>
      </c>
      <c r="E280" s="224" t="s">
        <v>505</v>
      </c>
      <c r="F280" s="224" t="s">
        <v>506</v>
      </c>
      <c r="G280" s="211"/>
      <c r="H280" s="211"/>
      <c r="I280" s="214"/>
      <c r="J280" s="225">
        <f>BK280</f>
        <v>0</v>
      </c>
      <c r="K280" s="211"/>
      <c r="L280" s="216"/>
      <c r="M280" s="217"/>
      <c r="N280" s="218"/>
      <c r="O280" s="218"/>
      <c r="P280" s="219">
        <f>SUM(P281:P289)</f>
        <v>0</v>
      </c>
      <c r="Q280" s="218"/>
      <c r="R280" s="219">
        <f>SUM(R281:R289)</f>
        <v>0</v>
      </c>
      <c r="S280" s="218"/>
      <c r="T280" s="220">
        <f>SUM(T281:T289)</f>
        <v>0.24479999999999999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1" t="s">
        <v>83</v>
      </c>
      <c r="AT280" s="222" t="s">
        <v>72</v>
      </c>
      <c r="AU280" s="222" t="s">
        <v>80</v>
      </c>
      <c r="AY280" s="221" t="s">
        <v>150</v>
      </c>
      <c r="BK280" s="223">
        <f>SUM(BK281:BK289)</f>
        <v>0</v>
      </c>
    </row>
    <row r="281" s="2" customFormat="1" ht="24.15" customHeight="1">
      <c r="A281" s="38"/>
      <c r="B281" s="39"/>
      <c r="C281" s="226" t="s">
        <v>507</v>
      </c>
      <c r="D281" s="226" t="s">
        <v>153</v>
      </c>
      <c r="E281" s="227" t="s">
        <v>508</v>
      </c>
      <c r="F281" s="228" t="s">
        <v>509</v>
      </c>
      <c r="G281" s="229" t="s">
        <v>335</v>
      </c>
      <c r="H281" s="230">
        <v>1</v>
      </c>
      <c r="I281" s="231"/>
      <c r="J281" s="232">
        <f>ROUND(I281*H281,2)</f>
        <v>0</v>
      </c>
      <c r="K281" s="228" t="s">
        <v>157</v>
      </c>
      <c r="L281" s="44"/>
      <c r="M281" s="233" t="s">
        <v>1</v>
      </c>
      <c r="N281" s="234" t="s">
        <v>38</v>
      </c>
      <c r="O281" s="91"/>
      <c r="P281" s="235">
        <f>O281*H281</f>
        <v>0</v>
      </c>
      <c r="Q281" s="235">
        <v>0</v>
      </c>
      <c r="R281" s="235">
        <f>Q281*H281</f>
        <v>0</v>
      </c>
      <c r="S281" s="235">
        <v>0.024</v>
      </c>
      <c r="T281" s="236">
        <f>S281*H281</f>
        <v>0.024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227</v>
      </c>
      <c r="AT281" s="237" t="s">
        <v>153</v>
      </c>
      <c r="AU281" s="237" t="s">
        <v>83</v>
      </c>
      <c r="AY281" s="17" t="s">
        <v>150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7" t="s">
        <v>80</v>
      </c>
      <c r="BK281" s="238">
        <f>ROUND(I281*H281,2)</f>
        <v>0</v>
      </c>
      <c r="BL281" s="17" t="s">
        <v>227</v>
      </c>
      <c r="BM281" s="237" t="s">
        <v>510</v>
      </c>
    </row>
    <row r="282" s="13" customFormat="1">
      <c r="A282" s="13"/>
      <c r="B282" s="239"/>
      <c r="C282" s="240"/>
      <c r="D282" s="241" t="s">
        <v>160</v>
      </c>
      <c r="E282" s="242" t="s">
        <v>1</v>
      </c>
      <c r="F282" s="243" t="s">
        <v>511</v>
      </c>
      <c r="G282" s="240"/>
      <c r="H282" s="244">
        <v>1</v>
      </c>
      <c r="I282" s="245"/>
      <c r="J282" s="240"/>
      <c r="K282" s="240"/>
      <c r="L282" s="246"/>
      <c r="M282" s="247"/>
      <c r="N282" s="248"/>
      <c r="O282" s="248"/>
      <c r="P282" s="248"/>
      <c r="Q282" s="248"/>
      <c r="R282" s="248"/>
      <c r="S282" s="248"/>
      <c r="T282" s="24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0" t="s">
        <v>160</v>
      </c>
      <c r="AU282" s="250" t="s">
        <v>83</v>
      </c>
      <c r="AV282" s="13" t="s">
        <v>83</v>
      </c>
      <c r="AW282" s="13" t="s">
        <v>30</v>
      </c>
      <c r="AX282" s="13" t="s">
        <v>80</v>
      </c>
      <c r="AY282" s="250" t="s">
        <v>150</v>
      </c>
    </row>
    <row r="283" s="2" customFormat="1" ht="24.15" customHeight="1">
      <c r="A283" s="38"/>
      <c r="B283" s="39"/>
      <c r="C283" s="226" t="s">
        <v>512</v>
      </c>
      <c r="D283" s="226" t="s">
        <v>153</v>
      </c>
      <c r="E283" s="227" t="s">
        <v>513</v>
      </c>
      <c r="F283" s="228" t="s">
        <v>514</v>
      </c>
      <c r="G283" s="229" t="s">
        <v>335</v>
      </c>
      <c r="H283" s="230">
        <v>2</v>
      </c>
      <c r="I283" s="231"/>
      <c r="J283" s="232">
        <f>ROUND(I283*H283,2)</f>
        <v>0</v>
      </c>
      <c r="K283" s="228" t="s">
        <v>157</v>
      </c>
      <c r="L283" s="44"/>
      <c r="M283" s="233" t="s">
        <v>1</v>
      </c>
      <c r="N283" s="234" t="s">
        <v>38</v>
      </c>
      <c r="O283" s="91"/>
      <c r="P283" s="235">
        <f>O283*H283</f>
        <v>0</v>
      </c>
      <c r="Q283" s="235">
        <v>0</v>
      </c>
      <c r="R283" s="235">
        <f>Q283*H283</f>
        <v>0</v>
      </c>
      <c r="S283" s="235">
        <v>0.1104</v>
      </c>
      <c r="T283" s="236">
        <f>S283*H283</f>
        <v>0.2208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7" t="s">
        <v>227</v>
      </c>
      <c r="AT283" s="237" t="s">
        <v>153</v>
      </c>
      <c r="AU283" s="237" t="s">
        <v>83</v>
      </c>
      <c r="AY283" s="17" t="s">
        <v>150</v>
      </c>
      <c r="BE283" s="238">
        <f>IF(N283="základní",J283,0)</f>
        <v>0</v>
      </c>
      <c r="BF283" s="238">
        <f>IF(N283="snížená",J283,0)</f>
        <v>0</v>
      </c>
      <c r="BG283" s="238">
        <f>IF(N283="zákl. přenesená",J283,0)</f>
        <v>0</v>
      </c>
      <c r="BH283" s="238">
        <f>IF(N283="sníž. přenesená",J283,0)</f>
        <v>0</v>
      </c>
      <c r="BI283" s="238">
        <f>IF(N283="nulová",J283,0)</f>
        <v>0</v>
      </c>
      <c r="BJ283" s="17" t="s">
        <v>80</v>
      </c>
      <c r="BK283" s="238">
        <f>ROUND(I283*H283,2)</f>
        <v>0</v>
      </c>
      <c r="BL283" s="17" t="s">
        <v>227</v>
      </c>
      <c r="BM283" s="237" t="s">
        <v>515</v>
      </c>
    </row>
    <row r="284" s="13" customFormat="1">
      <c r="A284" s="13"/>
      <c r="B284" s="239"/>
      <c r="C284" s="240"/>
      <c r="D284" s="241" t="s">
        <v>160</v>
      </c>
      <c r="E284" s="242" t="s">
        <v>1</v>
      </c>
      <c r="F284" s="243" t="s">
        <v>516</v>
      </c>
      <c r="G284" s="240"/>
      <c r="H284" s="244">
        <v>2</v>
      </c>
      <c r="I284" s="245"/>
      <c r="J284" s="240"/>
      <c r="K284" s="240"/>
      <c r="L284" s="246"/>
      <c r="M284" s="247"/>
      <c r="N284" s="248"/>
      <c r="O284" s="248"/>
      <c r="P284" s="248"/>
      <c r="Q284" s="248"/>
      <c r="R284" s="248"/>
      <c r="S284" s="248"/>
      <c r="T284" s="24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0" t="s">
        <v>160</v>
      </c>
      <c r="AU284" s="250" t="s">
        <v>83</v>
      </c>
      <c r="AV284" s="13" t="s">
        <v>83</v>
      </c>
      <c r="AW284" s="13" t="s">
        <v>30</v>
      </c>
      <c r="AX284" s="13" t="s">
        <v>80</v>
      </c>
      <c r="AY284" s="250" t="s">
        <v>150</v>
      </c>
    </row>
    <row r="285" s="2" customFormat="1" ht="24.15" customHeight="1">
      <c r="A285" s="38"/>
      <c r="B285" s="39"/>
      <c r="C285" s="226" t="s">
        <v>517</v>
      </c>
      <c r="D285" s="226" t="s">
        <v>153</v>
      </c>
      <c r="E285" s="227" t="s">
        <v>518</v>
      </c>
      <c r="F285" s="228" t="s">
        <v>519</v>
      </c>
      <c r="G285" s="229" t="s">
        <v>326</v>
      </c>
      <c r="H285" s="265"/>
      <c r="I285" s="231"/>
      <c r="J285" s="232">
        <f>ROUND(I285*H285,2)</f>
        <v>0</v>
      </c>
      <c r="K285" s="228" t="s">
        <v>157</v>
      </c>
      <c r="L285" s="44"/>
      <c r="M285" s="233" t="s">
        <v>1</v>
      </c>
      <c r="N285" s="234" t="s">
        <v>38</v>
      </c>
      <c r="O285" s="91"/>
      <c r="P285" s="235">
        <f>O285*H285</f>
        <v>0</v>
      </c>
      <c r="Q285" s="235">
        <v>0</v>
      </c>
      <c r="R285" s="235">
        <f>Q285*H285</f>
        <v>0</v>
      </c>
      <c r="S285" s="235">
        <v>0</v>
      </c>
      <c r="T285" s="23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7" t="s">
        <v>227</v>
      </c>
      <c r="AT285" s="237" t="s">
        <v>153</v>
      </c>
      <c r="AU285" s="237" t="s">
        <v>83</v>
      </c>
      <c r="AY285" s="17" t="s">
        <v>150</v>
      </c>
      <c r="BE285" s="238">
        <f>IF(N285="základní",J285,0)</f>
        <v>0</v>
      </c>
      <c r="BF285" s="238">
        <f>IF(N285="snížená",J285,0)</f>
        <v>0</v>
      </c>
      <c r="BG285" s="238">
        <f>IF(N285="zákl. přenesená",J285,0)</f>
        <v>0</v>
      </c>
      <c r="BH285" s="238">
        <f>IF(N285="sníž. přenesená",J285,0)</f>
        <v>0</v>
      </c>
      <c r="BI285" s="238">
        <f>IF(N285="nulová",J285,0)</f>
        <v>0</v>
      </c>
      <c r="BJ285" s="17" t="s">
        <v>80</v>
      </c>
      <c r="BK285" s="238">
        <f>ROUND(I285*H285,2)</f>
        <v>0</v>
      </c>
      <c r="BL285" s="17" t="s">
        <v>227</v>
      </c>
      <c r="BM285" s="237" t="s">
        <v>520</v>
      </c>
    </row>
    <row r="286" s="2" customFormat="1" ht="24.15" customHeight="1">
      <c r="A286" s="38"/>
      <c r="B286" s="39"/>
      <c r="C286" s="226" t="s">
        <v>521</v>
      </c>
      <c r="D286" s="226" t="s">
        <v>153</v>
      </c>
      <c r="E286" s="227" t="s">
        <v>522</v>
      </c>
      <c r="F286" s="228" t="s">
        <v>523</v>
      </c>
      <c r="G286" s="229" t="s">
        <v>326</v>
      </c>
      <c r="H286" s="265"/>
      <c r="I286" s="231"/>
      <c r="J286" s="232">
        <f>ROUND(I286*H286,2)</f>
        <v>0</v>
      </c>
      <c r="K286" s="228" t="s">
        <v>157</v>
      </c>
      <c r="L286" s="44"/>
      <c r="M286" s="233" t="s">
        <v>1</v>
      </c>
      <c r="N286" s="234" t="s">
        <v>38</v>
      </c>
      <c r="O286" s="91"/>
      <c r="P286" s="235">
        <f>O286*H286</f>
        <v>0</v>
      </c>
      <c r="Q286" s="235">
        <v>0</v>
      </c>
      <c r="R286" s="235">
        <f>Q286*H286</f>
        <v>0</v>
      </c>
      <c r="S286" s="235">
        <v>0</v>
      </c>
      <c r="T286" s="23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227</v>
      </c>
      <c r="AT286" s="237" t="s">
        <v>153</v>
      </c>
      <c r="AU286" s="237" t="s">
        <v>83</v>
      </c>
      <c r="AY286" s="17" t="s">
        <v>150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80</v>
      </c>
      <c r="BK286" s="238">
        <f>ROUND(I286*H286,2)</f>
        <v>0</v>
      </c>
      <c r="BL286" s="17" t="s">
        <v>227</v>
      </c>
      <c r="BM286" s="237" t="s">
        <v>524</v>
      </c>
    </row>
    <row r="287" s="2" customFormat="1" ht="24.15" customHeight="1">
      <c r="A287" s="38"/>
      <c r="B287" s="39"/>
      <c r="C287" s="226" t="s">
        <v>525</v>
      </c>
      <c r="D287" s="226" t="s">
        <v>153</v>
      </c>
      <c r="E287" s="227" t="s">
        <v>526</v>
      </c>
      <c r="F287" s="228" t="s">
        <v>527</v>
      </c>
      <c r="G287" s="229" t="s">
        <v>335</v>
      </c>
      <c r="H287" s="230">
        <v>1</v>
      </c>
      <c r="I287" s="231"/>
      <c r="J287" s="232">
        <f>ROUND(I287*H287,2)</f>
        <v>0</v>
      </c>
      <c r="K287" s="228" t="s">
        <v>1</v>
      </c>
      <c r="L287" s="44"/>
      <c r="M287" s="233" t="s">
        <v>1</v>
      </c>
      <c r="N287" s="234" t="s">
        <v>38</v>
      </c>
      <c r="O287" s="91"/>
      <c r="P287" s="235">
        <f>O287*H287</f>
        <v>0</v>
      </c>
      <c r="Q287" s="235">
        <v>0</v>
      </c>
      <c r="R287" s="235">
        <f>Q287*H287</f>
        <v>0</v>
      </c>
      <c r="S287" s="235">
        <v>0</v>
      </c>
      <c r="T287" s="23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7" t="s">
        <v>227</v>
      </c>
      <c r="AT287" s="237" t="s">
        <v>153</v>
      </c>
      <c r="AU287" s="237" t="s">
        <v>83</v>
      </c>
      <c r="AY287" s="17" t="s">
        <v>150</v>
      </c>
      <c r="BE287" s="238">
        <f>IF(N287="základní",J287,0)</f>
        <v>0</v>
      </c>
      <c r="BF287" s="238">
        <f>IF(N287="snížená",J287,0)</f>
        <v>0</v>
      </c>
      <c r="BG287" s="238">
        <f>IF(N287="zákl. přenesená",J287,0)</f>
        <v>0</v>
      </c>
      <c r="BH287" s="238">
        <f>IF(N287="sníž. přenesená",J287,0)</f>
        <v>0</v>
      </c>
      <c r="BI287" s="238">
        <f>IF(N287="nulová",J287,0)</f>
        <v>0</v>
      </c>
      <c r="BJ287" s="17" t="s">
        <v>80</v>
      </c>
      <c r="BK287" s="238">
        <f>ROUND(I287*H287,2)</f>
        <v>0</v>
      </c>
      <c r="BL287" s="17" t="s">
        <v>227</v>
      </c>
      <c r="BM287" s="237" t="s">
        <v>528</v>
      </c>
    </row>
    <row r="288" s="2" customFormat="1">
      <c r="A288" s="38"/>
      <c r="B288" s="39"/>
      <c r="C288" s="40"/>
      <c r="D288" s="241" t="s">
        <v>255</v>
      </c>
      <c r="E288" s="40"/>
      <c r="F288" s="261" t="s">
        <v>529</v>
      </c>
      <c r="G288" s="40"/>
      <c r="H288" s="40"/>
      <c r="I288" s="262"/>
      <c r="J288" s="40"/>
      <c r="K288" s="40"/>
      <c r="L288" s="44"/>
      <c r="M288" s="263"/>
      <c r="N288" s="264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255</v>
      </c>
      <c r="AU288" s="17" t="s">
        <v>83</v>
      </c>
    </row>
    <row r="289" s="13" customFormat="1">
      <c r="A289" s="13"/>
      <c r="B289" s="239"/>
      <c r="C289" s="240"/>
      <c r="D289" s="241" t="s">
        <v>160</v>
      </c>
      <c r="E289" s="242" t="s">
        <v>1</v>
      </c>
      <c r="F289" s="243" t="s">
        <v>530</v>
      </c>
      <c r="G289" s="240"/>
      <c r="H289" s="244">
        <v>1</v>
      </c>
      <c r="I289" s="245"/>
      <c r="J289" s="240"/>
      <c r="K289" s="240"/>
      <c r="L289" s="246"/>
      <c r="M289" s="247"/>
      <c r="N289" s="248"/>
      <c r="O289" s="248"/>
      <c r="P289" s="248"/>
      <c r="Q289" s="248"/>
      <c r="R289" s="248"/>
      <c r="S289" s="248"/>
      <c r="T289" s="24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0" t="s">
        <v>160</v>
      </c>
      <c r="AU289" s="250" t="s">
        <v>83</v>
      </c>
      <c r="AV289" s="13" t="s">
        <v>83</v>
      </c>
      <c r="AW289" s="13" t="s">
        <v>30</v>
      </c>
      <c r="AX289" s="13" t="s">
        <v>80</v>
      </c>
      <c r="AY289" s="250" t="s">
        <v>150</v>
      </c>
    </row>
    <row r="290" s="12" customFormat="1" ht="22.8" customHeight="1">
      <c r="A290" s="12"/>
      <c r="B290" s="210"/>
      <c r="C290" s="211"/>
      <c r="D290" s="212" t="s">
        <v>72</v>
      </c>
      <c r="E290" s="224" t="s">
        <v>531</v>
      </c>
      <c r="F290" s="224" t="s">
        <v>532</v>
      </c>
      <c r="G290" s="211"/>
      <c r="H290" s="211"/>
      <c r="I290" s="214"/>
      <c r="J290" s="225">
        <f>BK290</f>
        <v>0</v>
      </c>
      <c r="K290" s="211"/>
      <c r="L290" s="216"/>
      <c r="M290" s="217"/>
      <c r="N290" s="218"/>
      <c r="O290" s="218"/>
      <c r="P290" s="219">
        <f>SUM(P291:P294)</f>
        <v>0</v>
      </c>
      <c r="Q290" s="218"/>
      <c r="R290" s="219">
        <f>SUM(R291:R294)</f>
        <v>0.055475999999999991</v>
      </c>
      <c r="S290" s="218"/>
      <c r="T290" s="220">
        <f>SUM(T291:T294)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21" t="s">
        <v>83</v>
      </c>
      <c r="AT290" s="222" t="s">
        <v>72</v>
      </c>
      <c r="AU290" s="222" t="s">
        <v>80</v>
      </c>
      <c r="AY290" s="221" t="s">
        <v>150</v>
      </c>
      <c r="BK290" s="223">
        <f>SUM(BK291:BK294)</f>
        <v>0</v>
      </c>
    </row>
    <row r="291" s="2" customFormat="1" ht="14.4" customHeight="1">
      <c r="A291" s="38"/>
      <c r="B291" s="39"/>
      <c r="C291" s="226" t="s">
        <v>533</v>
      </c>
      <c r="D291" s="226" t="s">
        <v>153</v>
      </c>
      <c r="E291" s="227" t="s">
        <v>534</v>
      </c>
      <c r="F291" s="228" t="s">
        <v>535</v>
      </c>
      <c r="G291" s="229" t="s">
        <v>156</v>
      </c>
      <c r="H291" s="230">
        <v>184.91999999999999</v>
      </c>
      <c r="I291" s="231"/>
      <c r="J291" s="232">
        <f>ROUND(I291*H291,2)</f>
        <v>0</v>
      </c>
      <c r="K291" s="228" t="s">
        <v>185</v>
      </c>
      <c r="L291" s="44"/>
      <c r="M291" s="233" t="s">
        <v>1</v>
      </c>
      <c r="N291" s="234" t="s">
        <v>38</v>
      </c>
      <c r="O291" s="91"/>
      <c r="P291" s="235">
        <f>O291*H291</f>
        <v>0</v>
      </c>
      <c r="Q291" s="235">
        <v>0.00029999999999999997</v>
      </c>
      <c r="R291" s="235">
        <f>Q291*H291</f>
        <v>0.055475999999999991</v>
      </c>
      <c r="S291" s="235">
        <v>0</v>
      </c>
      <c r="T291" s="23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7" t="s">
        <v>227</v>
      </c>
      <c r="AT291" s="237" t="s">
        <v>153</v>
      </c>
      <c r="AU291" s="237" t="s">
        <v>83</v>
      </c>
      <c r="AY291" s="17" t="s">
        <v>150</v>
      </c>
      <c r="BE291" s="238">
        <f>IF(N291="základní",J291,0)</f>
        <v>0</v>
      </c>
      <c r="BF291" s="238">
        <f>IF(N291="snížená",J291,0)</f>
        <v>0</v>
      </c>
      <c r="BG291" s="238">
        <f>IF(N291="zákl. přenesená",J291,0)</f>
        <v>0</v>
      </c>
      <c r="BH291" s="238">
        <f>IF(N291="sníž. přenesená",J291,0)</f>
        <v>0</v>
      </c>
      <c r="BI291" s="238">
        <f>IF(N291="nulová",J291,0)</f>
        <v>0</v>
      </c>
      <c r="BJ291" s="17" t="s">
        <v>80</v>
      </c>
      <c r="BK291" s="238">
        <f>ROUND(I291*H291,2)</f>
        <v>0</v>
      </c>
      <c r="BL291" s="17" t="s">
        <v>227</v>
      </c>
      <c r="BM291" s="237" t="s">
        <v>536</v>
      </c>
    </row>
    <row r="292" s="13" customFormat="1">
      <c r="A292" s="13"/>
      <c r="B292" s="239"/>
      <c r="C292" s="240"/>
      <c r="D292" s="241" t="s">
        <v>160</v>
      </c>
      <c r="E292" s="242" t="s">
        <v>1</v>
      </c>
      <c r="F292" s="243" t="s">
        <v>537</v>
      </c>
      <c r="G292" s="240"/>
      <c r="H292" s="244">
        <v>184.91999999999999</v>
      </c>
      <c r="I292" s="245"/>
      <c r="J292" s="240"/>
      <c r="K292" s="240"/>
      <c r="L292" s="246"/>
      <c r="M292" s="247"/>
      <c r="N292" s="248"/>
      <c r="O292" s="248"/>
      <c r="P292" s="248"/>
      <c r="Q292" s="248"/>
      <c r="R292" s="248"/>
      <c r="S292" s="248"/>
      <c r="T292" s="24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0" t="s">
        <v>160</v>
      </c>
      <c r="AU292" s="250" t="s">
        <v>83</v>
      </c>
      <c r="AV292" s="13" t="s">
        <v>83</v>
      </c>
      <c r="AW292" s="13" t="s">
        <v>30</v>
      </c>
      <c r="AX292" s="13" t="s">
        <v>80</v>
      </c>
      <c r="AY292" s="250" t="s">
        <v>150</v>
      </c>
    </row>
    <row r="293" s="2" customFormat="1" ht="24.15" customHeight="1">
      <c r="A293" s="38"/>
      <c r="B293" s="39"/>
      <c r="C293" s="226" t="s">
        <v>538</v>
      </c>
      <c r="D293" s="226" t="s">
        <v>153</v>
      </c>
      <c r="E293" s="227" t="s">
        <v>539</v>
      </c>
      <c r="F293" s="228" t="s">
        <v>540</v>
      </c>
      <c r="G293" s="229" t="s">
        <v>326</v>
      </c>
      <c r="H293" s="265"/>
      <c r="I293" s="231"/>
      <c r="J293" s="232">
        <f>ROUND(I293*H293,2)</f>
        <v>0</v>
      </c>
      <c r="K293" s="228" t="s">
        <v>157</v>
      </c>
      <c r="L293" s="44"/>
      <c r="M293" s="233" t="s">
        <v>1</v>
      </c>
      <c r="N293" s="234" t="s">
        <v>38</v>
      </c>
      <c r="O293" s="91"/>
      <c r="P293" s="235">
        <f>O293*H293</f>
        <v>0</v>
      </c>
      <c r="Q293" s="235">
        <v>0</v>
      </c>
      <c r="R293" s="235">
        <f>Q293*H293</f>
        <v>0</v>
      </c>
      <c r="S293" s="235">
        <v>0</v>
      </c>
      <c r="T293" s="23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7" t="s">
        <v>227</v>
      </c>
      <c r="AT293" s="237" t="s">
        <v>153</v>
      </c>
      <c r="AU293" s="237" t="s">
        <v>83</v>
      </c>
      <c r="AY293" s="17" t="s">
        <v>150</v>
      </c>
      <c r="BE293" s="238">
        <f>IF(N293="základní",J293,0)</f>
        <v>0</v>
      </c>
      <c r="BF293" s="238">
        <f>IF(N293="snížená",J293,0)</f>
        <v>0</v>
      </c>
      <c r="BG293" s="238">
        <f>IF(N293="zákl. přenesená",J293,0)</f>
        <v>0</v>
      </c>
      <c r="BH293" s="238">
        <f>IF(N293="sníž. přenesená",J293,0)</f>
        <v>0</v>
      </c>
      <c r="BI293" s="238">
        <f>IF(N293="nulová",J293,0)</f>
        <v>0</v>
      </c>
      <c r="BJ293" s="17" t="s">
        <v>80</v>
      </c>
      <c r="BK293" s="238">
        <f>ROUND(I293*H293,2)</f>
        <v>0</v>
      </c>
      <c r="BL293" s="17" t="s">
        <v>227</v>
      </c>
      <c r="BM293" s="237" t="s">
        <v>541</v>
      </c>
    </row>
    <row r="294" s="2" customFormat="1" ht="24.15" customHeight="1">
      <c r="A294" s="38"/>
      <c r="B294" s="39"/>
      <c r="C294" s="226" t="s">
        <v>542</v>
      </c>
      <c r="D294" s="226" t="s">
        <v>153</v>
      </c>
      <c r="E294" s="227" t="s">
        <v>543</v>
      </c>
      <c r="F294" s="228" t="s">
        <v>544</v>
      </c>
      <c r="G294" s="229" t="s">
        <v>326</v>
      </c>
      <c r="H294" s="265"/>
      <c r="I294" s="231"/>
      <c r="J294" s="232">
        <f>ROUND(I294*H294,2)</f>
        <v>0</v>
      </c>
      <c r="K294" s="228" t="s">
        <v>157</v>
      </c>
      <c r="L294" s="44"/>
      <c r="M294" s="233" t="s">
        <v>1</v>
      </c>
      <c r="N294" s="234" t="s">
        <v>38</v>
      </c>
      <c r="O294" s="91"/>
      <c r="P294" s="235">
        <f>O294*H294</f>
        <v>0</v>
      </c>
      <c r="Q294" s="235">
        <v>0</v>
      </c>
      <c r="R294" s="235">
        <f>Q294*H294</f>
        <v>0</v>
      </c>
      <c r="S294" s="235">
        <v>0</v>
      </c>
      <c r="T294" s="23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7" t="s">
        <v>227</v>
      </c>
      <c r="AT294" s="237" t="s">
        <v>153</v>
      </c>
      <c r="AU294" s="237" t="s">
        <v>83</v>
      </c>
      <c r="AY294" s="17" t="s">
        <v>150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7" t="s">
        <v>80</v>
      </c>
      <c r="BK294" s="238">
        <f>ROUND(I294*H294,2)</f>
        <v>0</v>
      </c>
      <c r="BL294" s="17" t="s">
        <v>227</v>
      </c>
      <c r="BM294" s="237" t="s">
        <v>545</v>
      </c>
    </row>
    <row r="295" s="12" customFormat="1" ht="22.8" customHeight="1">
      <c r="A295" s="12"/>
      <c r="B295" s="210"/>
      <c r="C295" s="211"/>
      <c r="D295" s="212" t="s">
        <v>72</v>
      </c>
      <c r="E295" s="224" t="s">
        <v>546</v>
      </c>
      <c r="F295" s="224" t="s">
        <v>547</v>
      </c>
      <c r="G295" s="211"/>
      <c r="H295" s="211"/>
      <c r="I295" s="214"/>
      <c r="J295" s="225">
        <f>BK295</f>
        <v>0</v>
      </c>
      <c r="K295" s="211"/>
      <c r="L295" s="216"/>
      <c r="M295" s="217"/>
      <c r="N295" s="218"/>
      <c r="O295" s="218"/>
      <c r="P295" s="219">
        <f>SUM(P296:P301)</f>
        <v>0</v>
      </c>
      <c r="Q295" s="218"/>
      <c r="R295" s="219">
        <f>SUM(R296:R301)</f>
        <v>0</v>
      </c>
      <c r="S295" s="218"/>
      <c r="T295" s="220">
        <f>SUM(T296:T301)</f>
        <v>0.18492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21" t="s">
        <v>83</v>
      </c>
      <c r="AT295" s="222" t="s">
        <v>72</v>
      </c>
      <c r="AU295" s="222" t="s">
        <v>80</v>
      </c>
      <c r="AY295" s="221" t="s">
        <v>150</v>
      </c>
      <c r="BK295" s="223">
        <f>SUM(BK296:BK301)</f>
        <v>0</v>
      </c>
    </row>
    <row r="296" s="2" customFormat="1" ht="14.4" customHeight="1">
      <c r="A296" s="38"/>
      <c r="B296" s="39"/>
      <c r="C296" s="226" t="s">
        <v>548</v>
      </c>
      <c r="D296" s="226" t="s">
        <v>153</v>
      </c>
      <c r="E296" s="227" t="s">
        <v>549</v>
      </c>
      <c r="F296" s="228" t="s">
        <v>550</v>
      </c>
      <c r="G296" s="229" t="s">
        <v>156</v>
      </c>
      <c r="H296" s="230">
        <v>61.640000000000001</v>
      </c>
      <c r="I296" s="231"/>
      <c r="J296" s="232">
        <f>ROUND(I296*H296,2)</f>
        <v>0</v>
      </c>
      <c r="K296" s="228" t="s">
        <v>185</v>
      </c>
      <c r="L296" s="44"/>
      <c r="M296" s="233" t="s">
        <v>1</v>
      </c>
      <c r="N296" s="234" t="s">
        <v>38</v>
      </c>
      <c r="O296" s="91"/>
      <c r="P296" s="235">
        <f>O296*H296</f>
        <v>0</v>
      </c>
      <c r="Q296" s="235">
        <v>0</v>
      </c>
      <c r="R296" s="235">
        <f>Q296*H296</f>
        <v>0</v>
      </c>
      <c r="S296" s="235">
        <v>0.0030000000000000001</v>
      </c>
      <c r="T296" s="236">
        <f>S296*H296</f>
        <v>0.18492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7" t="s">
        <v>227</v>
      </c>
      <c r="AT296" s="237" t="s">
        <v>153</v>
      </c>
      <c r="AU296" s="237" t="s">
        <v>83</v>
      </c>
      <c r="AY296" s="17" t="s">
        <v>150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7" t="s">
        <v>80</v>
      </c>
      <c r="BK296" s="238">
        <f>ROUND(I296*H296,2)</f>
        <v>0</v>
      </c>
      <c r="BL296" s="17" t="s">
        <v>227</v>
      </c>
      <c r="BM296" s="237" t="s">
        <v>551</v>
      </c>
    </row>
    <row r="297" s="13" customFormat="1">
      <c r="A297" s="13"/>
      <c r="B297" s="239"/>
      <c r="C297" s="240"/>
      <c r="D297" s="241" t="s">
        <v>160</v>
      </c>
      <c r="E297" s="242" t="s">
        <v>1</v>
      </c>
      <c r="F297" s="243" t="s">
        <v>552</v>
      </c>
      <c r="G297" s="240"/>
      <c r="H297" s="244">
        <v>61.640000000000001</v>
      </c>
      <c r="I297" s="245"/>
      <c r="J297" s="240"/>
      <c r="K297" s="240"/>
      <c r="L297" s="246"/>
      <c r="M297" s="247"/>
      <c r="N297" s="248"/>
      <c r="O297" s="248"/>
      <c r="P297" s="248"/>
      <c r="Q297" s="248"/>
      <c r="R297" s="248"/>
      <c r="S297" s="248"/>
      <c r="T297" s="24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0" t="s">
        <v>160</v>
      </c>
      <c r="AU297" s="250" t="s">
        <v>83</v>
      </c>
      <c r="AV297" s="13" t="s">
        <v>83</v>
      </c>
      <c r="AW297" s="13" t="s">
        <v>30</v>
      </c>
      <c r="AX297" s="13" t="s">
        <v>80</v>
      </c>
      <c r="AY297" s="250" t="s">
        <v>150</v>
      </c>
    </row>
    <row r="298" s="2" customFormat="1" ht="24.15" customHeight="1">
      <c r="A298" s="38"/>
      <c r="B298" s="39"/>
      <c r="C298" s="226" t="s">
        <v>553</v>
      </c>
      <c r="D298" s="226" t="s">
        <v>153</v>
      </c>
      <c r="E298" s="227" t="s">
        <v>554</v>
      </c>
      <c r="F298" s="228" t="s">
        <v>555</v>
      </c>
      <c r="G298" s="229" t="s">
        <v>326</v>
      </c>
      <c r="H298" s="265"/>
      <c r="I298" s="231"/>
      <c r="J298" s="232">
        <f>ROUND(I298*H298,2)</f>
        <v>0</v>
      </c>
      <c r="K298" s="228" t="s">
        <v>157</v>
      </c>
      <c r="L298" s="44"/>
      <c r="M298" s="233" t="s">
        <v>1</v>
      </c>
      <c r="N298" s="234" t="s">
        <v>38</v>
      </c>
      <c r="O298" s="91"/>
      <c r="P298" s="235">
        <f>O298*H298</f>
        <v>0</v>
      </c>
      <c r="Q298" s="235">
        <v>0</v>
      </c>
      <c r="R298" s="235">
        <f>Q298*H298</f>
        <v>0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227</v>
      </c>
      <c r="AT298" s="237" t="s">
        <v>153</v>
      </c>
      <c r="AU298" s="237" t="s">
        <v>83</v>
      </c>
      <c r="AY298" s="17" t="s">
        <v>150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80</v>
      </c>
      <c r="BK298" s="238">
        <f>ROUND(I298*H298,2)</f>
        <v>0</v>
      </c>
      <c r="BL298" s="17" t="s">
        <v>227</v>
      </c>
      <c r="BM298" s="237" t="s">
        <v>556</v>
      </c>
    </row>
    <row r="299" s="2" customFormat="1" ht="24.15" customHeight="1">
      <c r="A299" s="38"/>
      <c r="B299" s="39"/>
      <c r="C299" s="226" t="s">
        <v>557</v>
      </c>
      <c r="D299" s="226" t="s">
        <v>153</v>
      </c>
      <c r="E299" s="227" t="s">
        <v>558</v>
      </c>
      <c r="F299" s="228" t="s">
        <v>559</v>
      </c>
      <c r="G299" s="229" t="s">
        <v>326</v>
      </c>
      <c r="H299" s="265"/>
      <c r="I299" s="231"/>
      <c r="J299" s="232">
        <f>ROUND(I299*H299,2)</f>
        <v>0</v>
      </c>
      <c r="K299" s="228" t="s">
        <v>157</v>
      </c>
      <c r="L299" s="44"/>
      <c r="M299" s="233" t="s">
        <v>1</v>
      </c>
      <c r="N299" s="234" t="s">
        <v>38</v>
      </c>
      <c r="O299" s="91"/>
      <c r="P299" s="235">
        <f>O299*H299</f>
        <v>0</v>
      </c>
      <c r="Q299" s="235">
        <v>0</v>
      </c>
      <c r="R299" s="235">
        <f>Q299*H299</f>
        <v>0</v>
      </c>
      <c r="S299" s="235">
        <v>0</v>
      </c>
      <c r="T299" s="23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7" t="s">
        <v>227</v>
      </c>
      <c r="AT299" s="237" t="s">
        <v>153</v>
      </c>
      <c r="AU299" s="237" t="s">
        <v>83</v>
      </c>
      <c r="AY299" s="17" t="s">
        <v>150</v>
      </c>
      <c r="BE299" s="238">
        <f>IF(N299="základní",J299,0)</f>
        <v>0</v>
      </c>
      <c r="BF299" s="238">
        <f>IF(N299="snížená",J299,0)</f>
        <v>0</v>
      </c>
      <c r="BG299" s="238">
        <f>IF(N299="zákl. přenesená",J299,0)</f>
        <v>0</v>
      </c>
      <c r="BH299" s="238">
        <f>IF(N299="sníž. přenesená",J299,0)</f>
        <v>0</v>
      </c>
      <c r="BI299" s="238">
        <f>IF(N299="nulová",J299,0)</f>
        <v>0</v>
      </c>
      <c r="BJ299" s="17" t="s">
        <v>80</v>
      </c>
      <c r="BK299" s="238">
        <f>ROUND(I299*H299,2)</f>
        <v>0</v>
      </c>
      <c r="BL299" s="17" t="s">
        <v>227</v>
      </c>
      <c r="BM299" s="237" t="s">
        <v>560</v>
      </c>
    </row>
    <row r="300" s="2" customFormat="1" ht="37.8" customHeight="1">
      <c r="A300" s="38"/>
      <c r="B300" s="39"/>
      <c r="C300" s="226" t="s">
        <v>561</v>
      </c>
      <c r="D300" s="226" t="s">
        <v>153</v>
      </c>
      <c r="E300" s="227" t="s">
        <v>562</v>
      </c>
      <c r="F300" s="228" t="s">
        <v>563</v>
      </c>
      <c r="G300" s="229" t="s">
        <v>156</v>
      </c>
      <c r="H300" s="230">
        <v>61.640000000000001</v>
      </c>
      <c r="I300" s="231"/>
      <c r="J300" s="232">
        <f>ROUND(I300*H300,2)</f>
        <v>0</v>
      </c>
      <c r="K300" s="228" t="s">
        <v>1</v>
      </c>
      <c r="L300" s="44"/>
      <c r="M300" s="233" t="s">
        <v>1</v>
      </c>
      <c r="N300" s="234" t="s">
        <v>38</v>
      </c>
      <c r="O300" s="91"/>
      <c r="P300" s="235">
        <f>O300*H300</f>
        <v>0</v>
      </c>
      <c r="Q300" s="235">
        <v>0</v>
      </c>
      <c r="R300" s="235">
        <f>Q300*H300</f>
        <v>0</v>
      </c>
      <c r="S300" s="235">
        <v>0</v>
      </c>
      <c r="T300" s="23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7" t="s">
        <v>227</v>
      </c>
      <c r="AT300" s="237" t="s">
        <v>153</v>
      </c>
      <c r="AU300" s="237" t="s">
        <v>83</v>
      </c>
      <c r="AY300" s="17" t="s">
        <v>150</v>
      </c>
      <c r="BE300" s="238">
        <f>IF(N300="základní",J300,0)</f>
        <v>0</v>
      </c>
      <c r="BF300" s="238">
        <f>IF(N300="snížená",J300,0)</f>
        <v>0</v>
      </c>
      <c r="BG300" s="238">
        <f>IF(N300="zákl. přenesená",J300,0)</f>
        <v>0</v>
      </c>
      <c r="BH300" s="238">
        <f>IF(N300="sníž. přenesená",J300,0)</f>
        <v>0</v>
      </c>
      <c r="BI300" s="238">
        <f>IF(N300="nulová",J300,0)</f>
        <v>0</v>
      </c>
      <c r="BJ300" s="17" t="s">
        <v>80</v>
      </c>
      <c r="BK300" s="238">
        <f>ROUND(I300*H300,2)</f>
        <v>0</v>
      </c>
      <c r="BL300" s="17" t="s">
        <v>227</v>
      </c>
      <c r="BM300" s="237" t="s">
        <v>564</v>
      </c>
    </row>
    <row r="301" s="13" customFormat="1">
      <c r="A301" s="13"/>
      <c r="B301" s="239"/>
      <c r="C301" s="240"/>
      <c r="D301" s="241" t="s">
        <v>160</v>
      </c>
      <c r="E301" s="242" t="s">
        <v>1</v>
      </c>
      <c r="F301" s="243" t="s">
        <v>212</v>
      </c>
      <c r="G301" s="240"/>
      <c r="H301" s="244">
        <v>61.640000000000001</v>
      </c>
      <c r="I301" s="245"/>
      <c r="J301" s="240"/>
      <c r="K301" s="240"/>
      <c r="L301" s="246"/>
      <c r="M301" s="247"/>
      <c r="N301" s="248"/>
      <c r="O301" s="248"/>
      <c r="P301" s="248"/>
      <c r="Q301" s="248"/>
      <c r="R301" s="248"/>
      <c r="S301" s="248"/>
      <c r="T301" s="24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0" t="s">
        <v>160</v>
      </c>
      <c r="AU301" s="250" t="s">
        <v>83</v>
      </c>
      <c r="AV301" s="13" t="s">
        <v>83</v>
      </c>
      <c r="AW301" s="13" t="s">
        <v>30</v>
      </c>
      <c r="AX301" s="13" t="s">
        <v>80</v>
      </c>
      <c r="AY301" s="250" t="s">
        <v>150</v>
      </c>
    </row>
    <row r="302" s="12" customFormat="1" ht="22.8" customHeight="1">
      <c r="A302" s="12"/>
      <c r="B302" s="210"/>
      <c r="C302" s="211"/>
      <c r="D302" s="212" t="s">
        <v>72</v>
      </c>
      <c r="E302" s="224" t="s">
        <v>565</v>
      </c>
      <c r="F302" s="224" t="s">
        <v>566</v>
      </c>
      <c r="G302" s="211"/>
      <c r="H302" s="211"/>
      <c r="I302" s="214"/>
      <c r="J302" s="225">
        <f>BK302</f>
        <v>0</v>
      </c>
      <c r="K302" s="211"/>
      <c r="L302" s="216"/>
      <c r="M302" s="217"/>
      <c r="N302" s="218"/>
      <c r="O302" s="218"/>
      <c r="P302" s="219">
        <f>SUM(P303:P308)</f>
        <v>0</v>
      </c>
      <c r="Q302" s="218"/>
      <c r="R302" s="219">
        <f>SUM(R303:R308)</f>
        <v>0.92459999999999998</v>
      </c>
      <c r="S302" s="218"/>
      <c r="T302" s="220">
        <f>SUM(T303:T308)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1" t="s">
        <v>83</v>
      </c>
      <c r="AT302" s="222" t="s">
        <v>72</v>
      </c>
      <c r="AU302" s="222" t="s">
        <v>80</v>
      </c>
      <c r="AY302" s="221" t="s">
        <v>150</v>
      </c>
      <c r="BK302" s="223">
        <f>SUM(BK303:BK308)</f>
        <v>0</v>
      </c>
    </row>
    <row r="303" s="2" customFormat="1" ht="24.15" customHeight="1">
      <c r="A303" s="38"/>
      <c r="B303" s="39"/>
      <c r="C303" s="226" t="s">
        <v>567</v>
      </c>
      <c r="D303" s="226" t="s">
        <v>153</v>
      </c>
      <c r="E303" s="227" t="s">
        <v>568</v>
      </c>
      <c r="F303" s="228" t="s">
        <v>569</v>
      </c>
      <c r="G303" s="229" t="s">
        <v>326</v>
      </c>
      <c r="H303" s="265"/>
      <c r="I303" s="231"/>
      <c r="J303" s="232">
        <f>ROUND(I303*H303,2)</f>
        <v>0</v>
      </c>
      <c r="K303" s="228" t="s">
        <v>157</v>
      </c>
      <c r="L303" s="44"/>
      <c r="M303" s="233" t="s">
        <v>1</v>
      </c>
      <c r="N303" s="234" t="s">
        <v>38</v>
      </c>
      <c r="O303" s="91"/>
      <c r="P303" s="235">
        <f>O303*H303</f>
        <v>0</v>
      </c>
      <c r="Q303" s="235">
        <v>0</v>
      </c>
      <c r="R303" s="235">
        <f>Q303*H303</f>
        <v>0</v>
      </c>
      <c r="S303" s="235">
        <v>0</v>
      </c>
      <c r="T303" s="23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227</v>
      </c>
      <c r="AT303" s="237" t="s">
        <v>153</v>
      </c>
      <c r="AU303" s="237" t="s">
        <v>83</v>
      </c>
      <c r="AY303" s="17" t="s">
        <v>150</v>
      </c>
      <c r="BE303" s="238">
        <f>IF(N303="základní",J303,0)</f>
        <v>0</v>
      </c>
      <c r="BF303" s="238">
        <f>IF(N303="snížená",J303,0)</f>
        <v>0</v>
      </c>
      <c r="BG303" s="238">
        <f>IF(N303="zákl. přenesená",J303,0)</f>
        <v>0</v>
      </c>
      <c r="BH303" s="238">
        <f>IF(N303="sníž. přenesená",J303,0)</f>
        <v>0</v>
      </c>
      <c r="BI303" s="238">
        <f>IF(N303="nulová",J303,0)</f>
        <v>0</v>
      </c>
      <c r="BJ303" s="17" t="s">
        <v>80</v>
      </c>
      <c r="BK303" s="238">
        <f>ROUND(I303*H303,2)</f>
        <v>0</v>
      </c>
      <c r="BL303" s="17" t="s">
        <v>227</v>
      </c>
      <c r="BM303" s="237" t="s">
        <v>570</v>
      </c>
    </row>
    <row r="304" s="2" customFormat="1" ht="24.15" customHeight="1">
      <c r="A304" s="38"/>
      <c r="B304" s="39"/>
      <c r="C304" s="226" t="s">
        <v>571</v>
      </c>
      <c r="D304" s="226" t="s">
        <v>153</v>
      </c>
      <c r="E304" s="227" t="s">
        <v>572</v>
      </c>
      <c r="F304" s="228" t="s">
        <v>573</v>
      </c>
      <c r="G304" s="229" t="s">
        <v>326</v>
      </c>
      <c r="H304" s="265"/>
      <c r="I304" s="231"/>
      <c r="J304" s="232">
        <f>ROUND(I304*H304,2)</f>
        <v>0</v>
      </c>
      <c r="K304" s="228" t="s">
        <v>157</v>
      </c>
      <c r="L304" s="44"/>
      <c r="M304" s="233" t="s">
        <v>1</v>
      </c>
      <c r="N304" s="234" t="s">
        <v>38</v>
      </c>
      <c r="O304" s="91"/>
      <c r="P304" s="235">
        <f>O304*H304</f>
        <v>0</v>
      </c>
      <c r="Q304" s="235">
        <v>0</v>
      </c>
      <c r="R304" s="235">
        <f>Q304*H304</f>
        <v>0</v>
      </c>
      <c r="S304" s="235">
        <v>0</v>
      </c>
      <c r="T304" s="23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7" t="s">
        <v>227</v>
      </c>
      <c r="AT304" s="237" t="s">
        <v>153</v>
      </c>
      <c r="AU304" s="237" t="s">
        <v>83</v>
      </c>
      <c r="AY304" s="17" t="s">
        <v>150</v>
      </c>
      <c r="BE304" s="238">
        <f>IF(N304="základní",J304,0)</f>
        <v>0</v>
      </c>
      <c r="BF304" s="238">
        <f>IF(N304="snížená",J304,0)</f>
        <v>0</v>
      </c>
      <c r="BG304" s="238">
        <f>IF(N304="zákl. přenesená",J304,0)</f>
        <v>0</v>
      </c>
      <c r="BH304" s="238">
        <f>IF(N304="sníž. přenesená",J304,0)</f>
        <v>0</v>
      </c>
      <c r="BI304" s="238">
        <f>IF(N304="nulová",J304,0)</f>
        <v>0</v>
      </c>
      <c r="BJ304" s="17" t="s">
        <v>80</v>
      </c>
      <c r="BK304" s="238">
        <f>ROUND(I304*H304,2)</f>
        <v>0</v>
      </c>
      <c r="BL304" s="17" t="s">
        <v>227</v>
      </c>
      <c r="BM304" s="237" t="s">
        <v>574</v>
      </c>
    </row>
    <row r="305" s="2" customFormat="1" ht="24.15" customHeight="1">
      <c r="A305" s="38"/>
      <c r="B305" s="39"/>
      <c r="C305" s="226" t="s">
        <v>575</v>
      </c>
      <c r="D305" s="226" t="s">
        <v>153</v>
      </c>
      <c r="E305" s="227" t="s">
        <v>576</v>
      </c>
      <c r="F305" s="228" t="s">
        <v>577</v>
      </c>
      <c r="G305" s="229" t="s">
        <v>156</v>
      </c>
      <c r="H305" s="230">
        <v>61.640000000000001</v>
      </c>
      <c r="I305" s="231"/>
      <c r="J305" s="232">
        <f>ROUND(I305*H305,2)</f>
        <v>0</v>
      </c>
      <c r="K305" s="228" t="s">
        <v>1</v>
      </c>
      <c r="L305" s="44"/>
      <c r="M305" s="233" t="s">
        <v>1</v>
      </c>
      <c r="N305" s="234" t="s">
        <v>38</v>
      </c>
      <c r="O305" s="91"/>
      <c r="P305" s="235">
        <f>O305*H305</f>
        <v>0</v>
      </c>
      <c r="Q305" s="235">
        <v>0.0074999999999999997</v>
      </c>
      <c r="R305" s="235">
        <f>Q305*H305</f>
        <v>0.46229999999999999</v>
      </c>
      <c r="S305" s="235">
        <v>0</v>
      </c>
      <c r="T305" s="23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7" t="s">
        <v>227</v>
      </c>
      <c r="AT305" s="237" t="s">
        <v>153</v>
      </c>
      <c r="AU305" s="237" t="s">
        <v>83</v>
      </c>
      <c r="AY305" s="17" t="s">
        <v>150</v>
      </c>
      <c r="BE305" s="238">
        <f>IF(N305="základní",J305,0)</f>
        <v>0</v>
      </c>
      <c r="BF305" s="238">
        <f>IF(N305="snížená",J305,0)</f>
        <v>0</v>
      </c>
      <c r="BG305" s="238">
        <f>IF(N305="zákl. přenesená",J305,0)</f>
        <v>0</v>
      </c>
      <c r="BH305" s="238">
        <f>IF(N305="sníž. přenesená",J305,0)</f>
        <v>0</v>
      </c>
      <c r="BI305" s="238">
        <f>IF(N305="nulová",J305,0)</f>
        <v>0</v>
      </c>
      <c r="BJ305" s="17" t="s">
        <v>80</v>
      </c>
      <c r="BK305" s="238">
        <f>ROUND(I305*H305,2)</f>
        <v>0</v>
      </c>
      <c r="BL305" s="17" t="s">
        <v>227</v>
      </c>
      <c r="BM305" s="237" t="s">
        <v>578</v>
      </c>
    </row>
    <row r="306" s="13" customFormat="1">
      <c r="A306" s="13"/>
      <c r="B306" s="239"/>
      <c r="C306" s="240"/>
      <c r="D306" s="241" t="s">
        <v>160</v>
      </c>
      <c r="E306" s="242" t="s">
        <v>1</v>
      </c>
      <c r="F306" s="243" t="s">
        <v>212</v>
      </c>
      <c r="G306" s="240"/>
      <c r="H306" s="244">
        <v>61.640000000000001</v>
      </c>
      <c r="I306" s="245"/>
      <c r="J306" s="240"/>
      <c r="K306" s="240"/>
      <c r="L306" s="246"/>
      <c r="M306" s="247"/>
      <c r="N306" s="248"/>
      <c r="O306" s="248"/>
      <c r="P306" s="248"/>
      <c r="Q306" s="248"/>
      <c r="R306" s="248"/>
      <c r="S306" s="248"/>
      <c r="T306" s="24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0" t="s">
        <v>160</v>
      </c>
      <c r="AU306" s="250" t="s">
        <v>83</v>
      </c>
      <c r="AV306" s="13" t="s">
        <v>83</v>
      </c>
      <c r="AW306" s="13" t="s">
        <v>30</v>
      </c>
      <c r="AX306" s="13" t="s">
        <v>80</v>
      </c>
      <c r="AY306" s="250" t="s">
        <v>150</v>
      </c>
    </row>
    <row r="307" s="2" customFormat="1" ht="24.15" customHeight="1">
      <c r="A307" s="38"/>
      <c r="B307" s="39"/>
      <c r="C307" s="226" t="s">
        <v>579</v>
      </c>
      <c r="D307" s="226" t="s">
        <v>153</v>
      </c>
      <c r="E307" s="227" t="s">
        <v>580</v>
      </c>
      <c r="F307" s="228" t="s">
        <v>581</v>
      </c>
      <c r="G307" s="229" t="s">
        <v>156</v>
      </c>
      <c r="H307" s="230">
        <v>61.640000000000001</v>
      </c>
      <c r="I307" s="231"/>
      <c r="J307" s="232">
        <f>ROUND(I307*H307,2)</f>
        <v>0</v>
      </c>
      <c r="K307" s="228" t="s">
        <v>1</v>
      </c>
      <c r="L307" s="44"/>
      <c r="M307" s="233" t="s">
        <v>1</v>
      </c>
      <c r="N307" s="234" t="s">
        <v>38</v>
      </c>
      <c r="O307" s="91"/>
      <c r="P307" s="235">
        <f>O307*H307</f>
        <v>0</v>
      </c>
      <c r="Q307" s="235">
        <v>0.0074999999999999997</v>
      </c>
      <c r="R307" s="235">
        <f>Q307*H307</f>
        <v>0.46229999999999999</v>
      </c>
      <c r="S307" s="235">
        <v>0</v>
      </c>
      <c r="T307" s="23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227</v>
      </c>
      <c r="AT307" s="237" t="s">
        <v>153</v>
      </c>
      <c r="AU307" s="237" t="s">
        <v>83</v>
      </c>
      <c r="AY307" s="17" t="s">
        <v>150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7" t="s">
        <v>80</v>
      </c>
      <c r="BK307" s="238">
        <f>ROUND(I307*H307,2)</f>
        <v>0</v>
      </c>
      <c r="BL307" s="17" t="s">
        <v>227</v>
      </c>
      <c r="BM307" s="237" t="s">
        <v>582</v>
      </c>
    </row>
    <row r="308" s="13" customFormat="1">
      <c r="A308" s="13"/>
      <c r="B308" s="239"/>
      <c r="C308" s="240"/>
      <c r="D308" s="241" t="s">
        <v>160</v>
      </c>
      <c r="E308" s="242" t="s">
        <v>1</v>
      </c>
      <c r="F308" s="243" t="s">
        <v>212</v>
      </c>
      <c r="G308" s="240"/>
      <c r="H308" s="244">
        <v>61.640000000000001</v>
      </c>
      <c r="I308" s="245"/>
      <c r="J308" s="240"/>
      <c r="K308" s="240"/>
      <c r="L308" s="246"/>
      <c r="M308" s="247"/>
      <c r="N308" s="248"/>
      <c r="O308" s="248"/>
      <c r="P308" s="248"/>
      <c r="Q308" s="248"/>
      <c r="R308" s="248"/>
      <c r="S308" s="248"/>
      <c r="T308" s="24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0" t="s">
        <v>160</v>
      </c>
      <c r="AU308" s="250" t="s">
        <v>83</v>
      </c>
      <c r="AV308" s="13" t="s">
        <v>83</v>
      </c>
      <c r="AW308" s="13" t="s">
        <v>30</v>
      </c>
      <c r="AX308" s="13" t="s">
        <v>73</v>
      </c>
      <c r="AY308" s="250" t="s">
        <v>150</v>
      </c>
    </row>
    <row r="309" s="12" customFormat="1" ht="22.8" customHeight="1">
      <c r="A309" s="12"/>
      <c r="B309" s="210"/>
      <c r="C309" s="211"/>
      <c r="D309" s="212" t="s">
        <v>72</v>
      </c>
      <c r="E309" s="224" t="s">
        <v>583</v>
      </c>
      <c r="F309" s="224" t="s">
        <v>584</v>
      </c>
      <c r="G309" s="211"/>
      <c r="H309" s="211"/>
      <c r="I309" s="214"/>
      <c r="J309" s="225">
        <f>BK309</f>
        <v>0</v>
      </c>
      <c r="K309" s="211"/>
      <c r="L309" s="216"/>
      <c r="M309" s="217"/>
      <c r="N309" s="218"/>
      <c r="O309" s="218"/>
      <c r="P309" s="219">
        <f>SUM(P310:P317)</f>
        <v>0</v>
      </c>
      <c r="Q309" s="218"/>
      <c r="R309" s="219">
        <f>SUM(R310:R317)</f>
        <v>0.098100799999999988</v>
      </c>
      <c r="S309" s="218"/>
      <c r="T309" s="220">
        <f>SUM(T310:T317)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21" t="s">
        <v>83</v>
      </c>
      <c r="AT309" s="222" t="s">
        <v>72</v>
      </c>
      <c r="AU309" s="222" t="s">
        <v>80</v>
      </c>
      <c r="AY309" s="221" t="s">
        <v>150</v>
      </c>
      <c r="BK309" s="223">
        <f>SUM(BK310:BK317)</f>
        <v>0</v>
      </c>
    </row>
    <row r="310" s="2" customFormat="1" ht="24.15" customHeight="1">
      <c r="A310" s="38"/>
      <c r="B310" s="39"/>
      <c r="C310" s="226" t="s">
        <v>585</v>
      </c>
      <c r="D310" s="226" t="s">
        <v>153</v>
      </c>
      <c r="E310" s="227" t="s">
        <v>586</v>
      </c>
      <c r="F310" s="228" t="s">
        <v>587</v>
      </c>
      <c r="G310" s="229" t="s">
        <v>156</v>
      </c>
      <c r="H310" s="230">
        <v>3.04</v>
      </c>
      <c r="I310" s="231"/>
      <c r="J310" s="232">
        <f>ROUND(I310*H310,2)</f>
        <v>0</v>
      </c>
      <c r="K310" s="228" t="s">
        <v>185</v>
      </c>
      <c r="L310" s="44"/>
      <c r="M310" s="233" t="s">
        <v>1</v>
      </c>
      <c r="N310" s="234" t="s">
        <v>38</v>
      </c>
      <c r="O310" s="91"/>
      <c r="P310" s="235">
        <f>O310*H310</f>
        <v>0</v>
      </c>
      <c r="Q310" s="235">
        <v>0.00027</v>
      </c>
      <c r="R310" s="235">
        <f>Q310*H310</f>
        <v>0.0008208</v>
      </c>
      <c r="S310" s="235">
        <v>0</v>
      </c>
      <c r="T310" s="23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7" t="s">
        <v>227</v>
      </c>
      <c r="AT310" s="237" t="s">
        <v>153</v>
      </c>
      <c r="AU310" s="237" t="s">
        <v>83</v>
      </c>
      <c r="AY310" s="17" t="s">
        <v>150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7" t="s">
        <v>80</v>
      </c>
      <c r="BK310" s="238">
        <f>ROUND(I310*H310,2)</f>
        <v>0</v>
      </c>
      <c r="BL310" s="17" t="s">
        <v>227</v>
      </c>
      <c r="BM310" s="237" t="s">
        <v>588</v>
      </c>
    </row>
    <row r="311" s="2" customFormat="1" ht="37.8" customHeight="1">
      <c r="A311" s="38"/>
      <c r="B311" s="39"/>
      <c r="C311" s="226" t="s">
        <v>589</v>
      </c>
      <c r="D311" s="226" t="s">
        <v>153</v>
      </c>
      <c r="E311" s="227" t="s">
        <v>590</v>
      </c>
      <c r="F311" s="228" t="s">
        <v>591</v>
      </c>
      <c r="G311" s="229" t="s">
        <v>156</v>
      </c>
      <c r="H311" s="230">
        <v>3.04</v>
      </c>
      <c r="I311" s="231"/>
      <c r="J311" s="232">
        <f>ROUND(I311*H311,2)</f>
        <v>0</v>
      </c>
      <c r="K311" s="228" t="s">
        <v>157</v>
      </c>
      <c r="L311" s="44"/>
      <c r="M311" s="233" t="s">
        <v>1</v>
      </c>
      <c r="N311" s="234" t="s">
        <v>38</v>
      </c>
      <c r="O311" s="91"/>
      <c r="P311" s="235">
        <f>O311*H311</f>
        <v>0</v>
      </c>
      <c r="Q311" s="235">
        <v>0.0089999999999999993</v>
      </c>
      <c r="R311" s="235">
        <f>Q311*H311</f>
        <v>0.027359999999999999</v>
      </c>
      <c r="S311" s="235">
        <v>0</v>
      </c>
      <c r="T311" s="23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7" t="s">
        <v>227</v>
      </c>
      <c r="AT311" s="237" t="s">
        <v>153</v>
      </c>
      <c r="AU311" s="237" t="s">
        <v>83</v>
      </c>
      <c r="AY311" s="17" t="s">
        <v>150</v>
      </c>
      <c r="BE311" s="238">
        <f>IF(N311="základní",J311,0)</f>
        <v>0</v>
      </c>
      <c r="BF311" s="238">
        <f>IF(N311="snížená",J311,0)</f>
        <v>0</v>
      </c>
      <c r="BG311" s="238">
        <f>IF(N311="zákl. přenesená",J311,0)</f>
        <v>0</v>
      </c>
      <c r="BH311" s="238">
        <f>IF(N311="sníž. přenesená",J311,0)</f>
        <v>0</v>
      </c>
      <c r="BI311" s="238">
        <f>IF(N311="nulová",J311,0)</f>
        <v>0</v>
      </c>
      <c r="BJ311" s="17" t="s">
        <v>80</v>
      </c>
      <c r="BK311" s="238">
        <f>ROUND(I311*H311,2)</f>
        <v>0</v>
      </c>
      <c r="BL311" s="17" t="s">
        <v>227</v>
      </c>
      <c r="BM311" s="237" t="s">
        <v>592</v>
      </c>
    </row>
    <row r="312" s="13" customFormat="1">
      <c r="A312" s="13"/>
      <c r="B312" s="239"/>
      <c r="C312" s="240"/>
      <c r="D312" s="241" t="s">
        <v>160</v>
      </c>
      <c r="E312" s="242" t="s">
        <v>1</v>
      </c>
      <c r="F312" s="243" t="s">
        <v>161</v>
      </c>
      <c r="G312" s="240"/>
      <c r="H312" s="244">
        <v>3.04</v>
      </c>
      <c r="I312" s="245"/>
      <c r="J312" s="240"/>
      <c r="K312" s="240"/>
      <c r="L312" s="246"/>
      <c r="M312" s="247"/>
      <c r="N312" s="248"/>
      <c r="O312" s="248"/>
      <c r="P312" s="248"/>
      <c r="Q312" s="248"/>
      <c r="R312" s="248"/>
      <c r="S312" s="248"/>
      <c r="T312" s="24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0" t="s">
        <v>160</v>
      </c>
      <c r="AU312" s="250" t="s">
        <v>83</v>
      </c>
      <c r="AV312" s="13" t="s">
        <v>83</v>
      </c>
      <c r="AW312" s="13" t="s">
        <v>30</v>
      </c>
      <c r="AX312" s="13" t="s">
        <v>80</v>
      </c>
      <c r="AY312" s="250" t="s">
        <v>150</v>
      </c>
    </row>
    <row r="313" s="2" customFormat="1" ht="24.15" customHeight="1">
      <c r="A313" s="38"/>
      <c r="B313" s="39"/>
      <c r="C313" s="266" t="s">
        <v>593</v>
      </c>
      <c r="D313" s="266" t="s">
        <v>359</v>
      </c>
      <c r="E313" s="267" t="s">
        <v>594</v>
      </c>
      <c r="F313" s="268" t="s">
        <v>595</v>
      </c>
      <c r="G313" s="269" t="s">
        <v>156</v>
      </c>
      <c r="H313" s="270">
        <v>3.496</v>
      </c>
      <c r="I313" s="271"/>
      <c r="J313" s="272">
        <f>ROUND(I313*H313,2)</f>
        <v>0</v>
      </c>
      <c r="K313" s="268" t="s">
        <v>157</v>
      </c>
      <c r="L313" s="273"/>
      <c r="M313" s="274" t="s">
        <v>1</v>
      </c>
      <c r="N313" s="275" t="s">
        <v>38</v>
      </c>
      <c r="O313" s="91"/>
      <c r="P313" s="235">
        <f>O313*H313</f>
        <v>0</v>
      </c>
      <c r="Q313" s="235">
        <v>0.02</v>
      </c>
      <c r="R313" s="235">
        <f>Q313*H313</f>
        <v>0.069919999999999996</v>
      </c>
      <c r="S313" s="235">
        <v>0</v>
      </c>
      <c r="T313" s="23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7" t="s">
        <v>310</v>
      </c>
      <c r="AT313" s="237" t="s">
        <v>359</v>
      </c>
      <c r="AU313" s="237" t="s">
        <v>83</v>
      </c>
      <c r="AY313" s="17" t="s">
        <v>150</v>
      </c>
      <c r="BE313" s="238">
        <f>IF(N313="základní",J313,0)</f>
        <v>0</v>
      </c>
      <c r="BF313" s="238">
        <f>IF(N313="snížená",J313,0)</f>
        <v>0</v>
      </c>
      <c r="BG313" s="238">
        <f>IF(N313="zákl. přenesená",J313,0)</f>
        <v>0</v>
      </c>
      <c r="BH313" s="238">
        <f>IF(N313="sníž. přenesená",J313,0)</f>
        <v>0</v>
      </c>
      <c r="BI313" s="238">
        <f>IF(N313="nulová",J313,0)</f>
        <v>0</v>
      </c>
      <c r="BJ313" s="17" t="s">
        <v>80</v>
      </c>
      <c r="BK313" s="238">
        <f>ROUND(I313*H313,2)</f>
        <v>0</v>
      </c>
      <c r="BL313" s="17" t="s">
        <v>227</v>
      </c>
      <c r="BM313" s="237" t="s">
        <v>596</v>
      </c>
    </row>
    <row r="314" s="13" customFormat="1">
      <c r="A314" s="13"/>
      <c r="B314" s="239"/>
      <c r="C314" s="240"/>
      <c r="D314" s="241" t="s">
        <v>160</v>
      </c>
      <c r="E314" s="240"/>
      <c r="F314" s="243" t="s">
        <v>597</v>
      </c>
      <c r="G314" s="240"/>
      <c r="H314" s="244">
        <v>3.496</v>
      </c>
      <c r="I314" s="245"/>
      <c r="J314" s="240"/>
      <c r="K314" s="240"/>
      <c r="L314" s="246"/>
      <c r="M314" s="247"/>
      <c r="N314" s="248"/>
      <c r="O314" s="248"/>
      <c r="P314" s="248"/>
      <c r="Q314" s="248"/>
      <c r="R314" s="248"/>
      <c r="S314" s="248"/>
      <c r="T314" s="24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0" t="s">
        <v>160</v>
      </c>
      <c r="AU314" s="250" t="s">
        <v>83</v>
      </c>
      <c r="AV314" s="13" t="s">
        <v>83</v>
      </c>
      <c r="AW314" s="13" t="s">
        <v>4</v>
      </c>
      <c r="AX314" s="13" t="s">
        <v>80</v>
      </c>
      <c r="AY314" s="250" t="s">
        <v>150</v>
      </c>
    </row>
    <row r="315" s="2" customFormat="1" ht="24.15" customHeight="1">
      <c r="A315" s="38"/>
      <c r="B315" s="39"/>
      <c r="C315" s="226" t="s">
        <v>598</v>
      </c>
      <c r="D315" s="226" t="s">
        <v>153</v>
      </c>
      <c r="E315" s="227" t="s">
        <v>599</v>
      </c>
      <c r="F315" s="228" t="s">
        <v>600</v>
      </c>
      <c r="G315" s="229" t="s">
        <v>326</v>
      </c>
      <c r="H315" s="265"/>
      <c r="I315" s="231"/>
      <c r="J315" s="232">
        <f>ROUND(I315*H315,2)</f>
        <v>0</v>
      </c>
      <c r="K315" s="228" t="s">
        <v>157</v>
      </c>
      <c r="L315" s="44"/>
      <c r="M315" s="233" t="s">
        <v>1</v>
      </c>
      <c r="N315" s="234" t="s">
        <v>38</v>
      </c>
      <c r="O315" s="91"/>
      <c r="P315" s="235">
        <f>O315*H315</f>
        <v>0</v>
      </c>
      <c r="Q315" s="235">
        <v>0</v>
      </c>
      <c r="R315" s="235">
        <f>Q315*H315</f>
        <v>0</v>
      </c>
      <c r="S315" s="235">
        <v>0</v>
      </c>
      <c r="T315" s="23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7" t="s">
        <v>227</v>
      </c>
      <c r="AT315" s="237" t="s">
        <v>153</v>
      </c>
      <c r="AU315" s="237" t="s">
        <v>83</v>
      </c>
      <c r="AY315" s="17" t="s">
        <v>150</v>
      </c>
      <c r="BE315" s="238">
        <f>IF(N315="základní",J315,0)</f>
        <v>0</v>
      </c>
      <c r="BF315" s="238">
        <f>IF(N315="snížená",J315,0)</f>
        <v>0</v>
      </c>
      <c r="BG315" s="238">
        <f>IF(N315="zákl. přenesená",J315,0)</f>
        <v>0</v>
      </c>
      <c r="BH315" s="238">
        <f>IF(N315="sníž. přenesená",J315,0)</f>
        <v>0</v>
      </c>
      <c r="BI315" s="238">
        <f>IF(N315="nulová",J315,0)</f>
        <v>0</v>
      </c>
      <c r="BJ315" s="17" t="s">
        <v>80</v>
      </c>
      <c r="BK315" s="238">
        <f>ROUND(I315*H315,2)</f>
        <v>0</v>
      </c>
      <c r="BL315" s="17" t="s">
        <v>227</v>
      </c>
      <c r="BM315" s="237" t="s">
        <v>601</v>
      </c>
    </row>
    <row r="316" s="2" customFormat="1" ht="24.15" customHeight="1">
      <c r="A316" s="38"/>
      <c r="B316" s="39"/>
      <c r="C316" s="226" t="s">
        <v>602</v>
      </c>
      <c r="D316" s="226" t="s">
        <v>153</v>
      </c>
      <c r="E316" s="227" t="s">
        <v>603</v>
      </c>
      <c r="F316" s="228" t="s">
        <v>604</v>
      </c>
      <c r="G316" s="229" t="s">
        <v>326</v>
      </c>
      <c r="H316" s="265"/>
      <c r="I316" s="231"/>
      <c r="J316" s="232">
        <f>ROUND(I316*H316,2)</f>
        <v>0</v>
      </c>
      <c r="K316" s="228" t="s">
        <v>157</v>
      </c>
      <c r="L316" s="44"/>
      <c r="M316" s="233" t="s">
        <v>1</v>
      </c>
      <c r="N316" s="234" t="s">
        <v>38</v>
      </c>
      <c r="O316" s="91"/>
      <c r="P316" s="235">
        <f>O316*H316</f>
        <v>0</v>
      </c>
      <c r="Q316" s="235">
        <v>0</v>
      </c>
      <c r="R316" s="235">
        <f>Q316*H316</f>
        <v>0</v>
      </c>
      <c r="S316" s="235">
        <v>0</v>
      </c>
      <c r="T316" s="23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7" t="s">
        <v>227</v>
      </c>
      <c r="AT316" s="237" t="s">
        <v>153</v>
      </c>
      <c r="AU316" s="237" t="s">
        <v>83</v>
      </c>
      <c r="AY316" s="17" t="s">
        <v>150</v>
      </c>
      <c r="BE316" s="238">
        <f>IF(N316="základní",J316,0)</f>
        <v>0</v>
      </c>
      <c r="BF316" s="238">
        <f>IF(N316="snížená",J316,0)</f>
        <v>0</v>
      </c>
      <c r="BG316" s="238">
        <f>IF(N316="zákl. přenesená",J316,0)</f>
        <v>0</v>
      </c>
      <c r="BH316" s="238">
        <f>IF(N316="sníž. přenesená",J316,0)</f>
        <v>0</v>
      </c>
      <c r="BI316" s="238">
        <f>IF(N316="nulová",J316,0)</f>
        <v>0</v>
      </c>
      <c r="BJ316" s="17" t="s">
        <v>80</v>
      </c>
      <c r="BK316" s="238">
        <f>ROUND(I316*H316,2)</f>
        <v>0</v>
      </c>
      <c r="BL316" s="17" t="s">
        <v>227</v>
      </c>
      <c r="BM316" s="237" t="s">
        <v>605</v>
      </c>
    </row>
    <row r="317" s="2" customFormat="1" ht="14.4" customHeight="1">
      <c r="A317" s="38"/>
      <c r="B317" s="39"/>
      <c r="C317" s="226" t="s">
        <v>606</v>
      </c>
      <c r="D317" s="226" t="s">
        <v>153</v>
      </c>
      <c r="E317" s="227" t="s">
        <v>607</v>
      </c>
      <c r="F317" s="228" t="s">
        <v>608</v>
      </c>
      <c r="G317" s="229" t="s">
        <v>198</v>
      </c>
      <c r="H317" s="230">
        <v>3.2000000000000002</v>
      </c>
      <c r="I317" s="231"/>
      <c r="J317" s="232">
        <f>ROUND(I317*H317,2)</f>
        <v>0</v>
      </c>
      <c r="K317" s="228" t="s">
        <v>1</v>
      </c>
      <c r="L317" s="44"/>
      <c r="M317" s="233" t="s">
        <v>1</v>
      </c>
      <c r="N317" s="234" t="s">
        <v>38</v>
      </c>
      <c r="O317" s="91"/>
      <c r="P317" s="235">
        <f>O317*H317</f>
        <v>0</v>
      </c>
      <c r="Q317" s="235">
        <v>0</v>
      </c>
      <c r="R317" s="235">
        <f>Q317*H317</f>
        <v>0</v>
      </c>
      <c r="S317" s="235">
        <v>0</v>
      </c>
      <c r="T317" s="23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7" t="s">
        <v>227</v>
      </c>
      <c r="AT317" s="237" t="s">
        <v>153</v>
      </c>
      <c r="AU317" s="237" t="s">
        <v>83</v>
      </c>
      <c r="AY317" s="17" t="s">
        <v>150</v>
      </c>
      <c r="BE317" s="238">
        <f>IF(N317="základní",J317,0)</f>
        <v>0</v>
      </c>
      <c r="BF317" s="238">
        <f>IF(N317="snížená",J317,0)</f>
        <v>0</v>
      </c>
      <c r="BG317" s="238">
        <f>IF(N317="zákl. přenesená",J317,0)</f>
        <v>0</v>
      </c>
      <c r="BH317" s="238">
        <f>IF(N317="sníž. přenesená",J317,0)</f>
        <v>0</v>
      </c>
      <c r="BI317" s="238">
        <f>IF(N317="nulová",J317,0)</f>
        <v>0</v>
      </c>
      <c r="BJ317" s="17" t="s">
        <v>80</v>
      </c>
      <c r="BK317" s="238">
        <f>ROUND(I317*H317,2)</f>
        <v>0</v>
      </c>
      <c r="BL317" s="17" t="s">
        <v>227</v>
      </c>
      <c r="BM317" s="237" t="s">
        <v>609</v>
      </c>
    </row>
    <row r="318" s="12" customFormat="1" ht="22.8" customHeight="1">
      <c r="A318" s="12"/>
      <c r="B318" s="210"/>
      <c r="C318" s="211"/>
      <c r="D318" s="212" t="s">
        <v>72</v>
      </c>
      <c r="E318" s="224" t="s">
        <v>610</v>
      </c>
      <c r="F318" s="224" t="s">
        <v>611</v>
      </c>
      <c r="G318" s="211"/>
      <c r="H318" s="211"/>
      <c r="I318" s="214"/>
      <c r="J318" s="225">
        <f>BK318</f>
        <v>0</v>
      </c>
      <c r="K318" s="211"/>
      <c r="L318" s="216"/>
      <c r="M318" s="217"/>
      <c r="N318" s="218"/>
      <c r="O318" s="218"/>
      <c r="P318" s="219">
        <f>SUM(P319:P320)</f>
        <v>0</v>
      </c>
      <c r="Q318" s="218"/>
      <c r="R318" s="219">
        <f>SUM(R319:R320)</f>
        <v>0</v>
      </c>
      <c r="S318" s="218"/>
      <c r="T318" s="220">
        <f>SUM(T319:T320)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21" t="s">
        <v>83</v>
      </c>
      <c r="AT318" s="222" t="s">
        <v>72</v>
      </c>
      <c r="AU318" s="222" t="s">
        <v>80</v>
      </c>
      <c r="AY318" s="221" t="s">
        <v>150</v>
      </c>
      <c r="BK318" s="223">
        <f>SUM(BK319:BK320)</f>
        <v>0</v>
      </c>
    </row>
    <row r="319" s="2" customFormat="1" ht="14.4" customHeight="1">
      <c r="A319" s="38"/>
      <c r="B319" s="39"/>
      <c r="C319" s="226" t="s">
        <v>258</v>
      </c>
      <c r="D319" s="226" t="s">
        <v>153</v>
      </c>
      <c r="E319" s="227" t="s">
        <v>612</v>
      </c>
      <c r="F319" s="228" t="s">
        <v>613</v>
      </c>
      <c r="G319" s="229" t="s">
        <v>335</v>
      </c>
      <c r="H319" s="230">
        <v>1</v>
      </c>
      <c r="I319" s="231"/>
      <c r="J319" s="232">
        <f>ROUND(I319*H319,2)</f>
        <v>0</v>
      </c>
      <c r="K319" s="228" t="s">
        <v>1</v>
      </c>
      <c r="L319" s="44"/>
      <c r="M319" s="233" t="s">
        <v>1</v>
      </c>
      <c r="N319" s="234" t="s">
        <v>38</v>
      </c>
      <c r="O319" s="91"/>
      <c r="P319" s="235">
        <f>O319*H319</f>
        <v>0</v>
      </c>
      <c r="Q319" s="235">
        <v>0</v>
      </c>
      <c r="R319" s="235">
        <f>Q319*H319</f>
        <v>0</v>
      </c>
      <c r="S319" s="235">
        <v>0</v>
      </c>
      <c r="T319" s="23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7" t="s">
        <v>227</v>
      </c>
      <c r="AT319" s="237" t="s">
        <v>153</v>
      </c>
      <c r="AU319" s="237" t="s">
        <v>83</v>
      </c>
      <c r="AY319" s="17" t="s">
        <v>150</v>
      </c>
      <c r="BE319" s="238">
        <f>IF(N319="základní",J319,0)</f>
        <v>0</v>
      </c>
      <c r="BF319" s="238">
        <f>IF(N319="snížená",J319,0)</f>
        <v>0</v>
      </c>
      <c r="BG319" s="238">
        <f>IF(N319="zákl. přenesená",J319,0)</f>
        <v>0</v>
      </c>
      <c r="BH319" s="238">
        <f>IF(N319="sníž. přenesená",J319,0)</f>
        <v>0</v>
      </c>
      <c r="BI319" s="238">
        <f>IF(N319="nulová",J319,0)</f>
        <v>0</v>
      </c>
      <c r="BJ319" s="17" t="s">
        <v>80</v>
      </c>
      <c r="BK319" s="238">
        <f>ROUND(I319*H319,2)</f>
        <v>0</v>
      </c>
      <c r="BL319" s="17" t="s">
        <v>227</v>
      </c>
      <c r="BM319" s="237" t="s">
        <v>614</v>
      </c>
    </row>
    <row r="320" s="13" customFormat="1">
      <c r="A320" s="13"/>
      <c r="B320" s="239"/>
      <c r="C320" s="240"/>
      <c r="D320" s="241" t="s">
        <v>160</v>
      </c>
      <c r="E320" s="242" t="s">
        <v>1</v>
      </c>
      <c r="F320" s="243" t="s">
        <v>615</v>
      </c>
      <c r="G320" s="240"/>
      <c r="H320" s="244">
        <v>1</v>
      </c>
      <c r="I320" s="245"/>
      <c r="J320" s="240"/>
      <c r="K320" s="240"/>
      <c r="L320" s="246"/>
      <c r="M320" s="247"/>
      <c r="N320" s="248"/>
      <c r="O320" s="248"/>
      <c r="P320" s="248"/>
      <c r="Q320" s="248"/>
      <c r="R320" s="248"/>
      <c r="S320" s="248"/>
      <c r="T320" s="24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0" t="s">
        <v>160</v>
      </c>
      <c r="AU320" s="250" t="s">
        <v>83</v>
      </c>
      <c r="AV320" s="13" t="s">
        <v>83</v>
      </c>
      <c r="AW320" s="13" t="s">
        <v>30</v>
      </c>
      <c r="AX320" s="13" t="s">
        <v>80</v>
      </c>
      <c r="AY320" s="250" t="s">
        <v>150</v>
      </c>
    </row>
    <row r="321" s="12" customFormat="1" ht="22.8" customHeight="1">
      <c r="A321" s="12"/>
      <c r="B321" s="210"/>
      <c r="C321" s="211"/>
      <c r="D321" s="212" t="s">
        <v>72</v>
      </c>
      <c r="E321" s="224" t="s">
        <v>616</v>
      </c>
      <c r="F321" s="224" t="s">
        <v>617</v>
      </c>
      <c r="G321" s="211"/>
      <c r="H321" s="211"/>
      <c r="I321" s="214"/>
      <c r="J321" s="225">
        <f>BK321</f>
        <v>0</v>
      </c>
      <c r="K321" s="211"/>
      <c r="L321" s="216"/>
      <c r="M321" s="217"/>
      <c r="N321" s="218"/>
      <c r="O321" s="218"/>
      <c r="P321" s="219">
        <f>SUM(P322:P340)</f>
        <v>0</v>
      </c>
      <c r="Q321" s="218"/>
      <c r="R321" s="219">
        <f>SUM(R322:R340)</f>
        <v>0.18992699999999999</v>
      </c>
      <c r="S321" s="218"/>
      <c r="T321" s="220">
        <f>SUM(T322:T340)</f>
        <v>0.041756999999999996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21" t="s">
        <v>83</v>
      </c>
      <c r="AT321" s="222" t="s">
        <v>72</v>
      </c>
      <c r="AU321" s="222" t="s">
        <v>80</v>
      </c>
      <c r="AY321" s="221" t="s">
        <v>150</v>
      </c>
      <c r="BK321" s="223">
        <f>SUM(BK322:BK340)</f>
        <v>0</v>
      </c>
    </row>
    <row r="322" s="2" customFormat="1" ht="14.4" customHeight="1">
      <c r="A322" s="38"/>
      <c r="B322" s="39"/>
      <c r="C322" s="226" t="s">
        <v>618</v>
      </c>
      <c r="D322" s="226" t="s">
        <v>153</v>
      </c>
      <c r="E322" s="227" t="s">
        <v>619</v>
      </c>
      <c r="F322" s="228" t="s">
        <v>620</v>
      </c>
      <c r="G322" s="229" t="s">
        <v>156</v>
      </c>
      <c r="H322" s="230">
        <v>134.69999999999999</v>
      </c>
      <c r="I322" s="231"/>
      <c r="J322" s="232">
        <f>ROUND(I322*H322,2)</f>
        <v>0</v>
      </c>
      <c r="K322" s="228" t="s">
        <v>157</v>
      </c>
      <c r="L322" s="44"/>
      <c r="M322" s="233" t="s">
        <v>1</v>
      </c>
      <c r="N322" s="234" t="s">
        <v>38</v>
      </c>
      <c r="O322" s="91"/>
      <c r="P322" s="235">
        <f>O322*H322</f>
        <v>0</v>
      </c>
      <c r="Q322" s="235">
        <v>0.001</v>
      </c>
      <c r="R322" s="235">
        <f>Q322*H322</f>
        <v>0.13469999999999999</v>
      </c>
      <c r="S322" s="235">
        <v>0.00031</v>
      </c>
      <c r="T322" s="236">
        <f>S322*H322</f>
        <v>0.041756999999999996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7" t="s">
        <v>227</v>
      </c>
      <c r="AT322" s="237" t="s">
        <v>153</v>
      </c>
      <c r="AU322" s="237" t="s">
        <v>83</v>
      </c>
      <c r="AY322" s="17" t="s">
        <v>150</v>
      </c>
      <c r="BE322" s="238">
        <f>IF(N322="základní",J322,0)</f>
        <v>0</v>
      </c>
      <c r="BF322" s="238">
        <f>IF(N322="snížená",J322,0)</f>
        <v>0</v>
      </c>
      <c r="BG322" s="238">
        <f>IF(N322="zákl. přenesená",J322,0)</f>
        <v>0</v>
      </c>
      <c r="BH322" s="238">
        <f>IF(N322="sníž. přenesená",J322,0)</f>
        <v>0</v>
      </c>
      <c r="BI322" s="238">
        <f>IF(N322="nulová",J322,0)</f>
        <v>0</v>
      </c>
      <c r="BJ322" s="17" t="s">
        <v>80</v>
      </c>
      <c r="BK322" s="238">
        <f>ROUND(I322*H322,2)</f>
        <v>0</v>
      </c>
      <c r="BL322" s="17" t="s">
        <v>227</v>
      </c>
      <c r="BM322" s="237" t="s">
        <v>621</v>
      </c>
    </row>
    <row r="323" s="14" customFormat="1">
      <c r="A323" s="14"/>
      <c r="B323" s="251"/>
      <c r="C323" s="252"/>
      <c r="D323" s="241" t="s">
        <v>160</v>
      </c>
      <c r="E323" s="253" t="s">
        <v>1</v>
      </c>
      <c r="F323" s="254" t="s">
        <v>165</v>
      </c>
      <c r="G323" s="252"/>
      <c r="H323" s="253" t="s">
        <v>1</v>
      </c>
      <c r="I323" s="255"/>
      <c r="J323" s="252"/>
      <c r="K323" s="252"/>
      <c r="L323" s="256"/>
      <c r="M323" s="257"/>
      <c r="N323" s="258"/>
      <c r="O323" s="258"/>
      <c r="P323" s="258"/>
      <c r="Q323" s="258"/>
      <c r="R323" s="258"/>
      <c r="S323" s="258"/>
      <c r="T323" s="25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0" t="s">
        <v>160</v>
      </c>
      <c r="AU323" s="260" t="s">
        <v>83</v>
      </c>
      <c r="AV323" s="14" t="s">
        <v>80</v>
      </c>
      <c r="AW323" s="14" t="s">
        <v>30</v>
      </c>
      <c r="AX323" s="14" t="s">
        <v>73</v>
      </c>
      <c r="AY323" s="260" t="s">
        <v>150</v>
      </c>
    </row>
    <row r="324" s="13" customFormat="1">
      <c r="A324" s="13"/>
      <c r="B324" s="239"/>
      <c r="C324" s="240"/>
      <c r="D324" s="241" t="s">
        <v>160</v>
      </c>
      <c r="E324" s="242" t="s">
        <v>1</v>
      </c>
      <c r="F324" s="243" t="s">
        <v>166</v>
      </c>
      <c r="G324" s="240"/>
      <c r="H324" s="244">
        <v>114.7</v>
      </c>
      <c r="I324" s="245"/>
      <c r="J324" s="240"/>
      <c r="K324" s="240"/>
      <c r="L324" s="246"/>
      <c r="M324" s="247"/>
      <c r="N324" s="248"/>
      <c r="O324" s="248"/>
      <c r="P324" s="248"/>
      <c r="Q324" s="248"/>
      <c r="R324" s="248"/>
      <c r="S324" s="248"/>
      <c r="T324" s="24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0" t="s">
        <v>160</v>
      </c>
      <c r="AU324" s="250" t="s">
        <v>83</v>
      </c>
      <c r="AV324" s="13" t="s">
        <v>83</v>
      </c>
      <c r="AW324" s="13" t="s">
        <v>30</v>
      </c>
      <c r="AX324" s="13" t="s">
        <v>73</v>
      </c>
      <c r="AY324" s="250" t="s">
        <v>150</v>
      </c>
    </row>
    <row r="325" s="13" customFormat="1">
      <c r="A325" s="13"/>
      <c r="B325" s="239"/>
      <c r="C325" s="240"/>
      <c r="D325" s="241" t="s">
        <v>160</v>
      </c>
      <c r="E325" s="242" t="s">
        <v>1</v>
      </c>
      <c r="F325" s="243" t="s">
        <v>622</v>
      </c>
      <c r="G325" s="240"/>
      <c r="H325" s="244">
        <v>20</v>
      </c>
      <c r="I325" s="245"/>
      <c r="J325" s="240"/>
      <c r="K325" s="240"/>
      <c r="L325" s="246"/>
      <c r="M325" s="247"/>
      <c r="N325" s="248"/>
      <c r="O325" s="248"/>
      <c r="P325" s="248"/>
      <c r="Q325" s="248"/>
      <c r="R325" s="248"/>
      <c r="S325" s="248"/>
      <c r="T325" s="24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0" t="s">
        <v>160</v>
      </c>
      <c r="AU325" s="250" t="s">
        <v>83</v>
      </c>
      <c r="AV325" s="13" t="s">
        <v>83</v>
      </c>
      <c r="AW325" s="13" t="s">
        <v>30</v>
      </c>
      <c r="AX325" s="13" t="s">
        <v>73</v>
      </c>
      <c r="AY325" s="250" t="s">
        <v>150</v>
      </c>
    </row>
    <row r="326" s="15" customFormat="1">
      <c r="A326" s="15"/>
      <c r="B326" s="276"/>
      <c r="C326" s="277"/>
      <c r="D326" s="241" t="s">
        <v>160</v>
      </c>
      <c r="E326" s="278" t="s">
        <v>1</v>
      </c>
      <c r="F326" s="279" t="s">
        <v>623</v>
      </c>
      <c r="G326" s="277"/>
      <c r="H326" s="280">
        <v>134.69999999999999</v>
      </c>
      <c r="I326" s="281"/>
      <c r="J326" s="277"/>
      <c r="K326" s="277"/>
      <c r="L326" s="282"/>
      <c r="M326" s="283"/>
      <c r="N326" s="284"/>
      <c r="O326" s="284"/>
      <c r="P326" s="284"/>
      <c r="Q326" s="284"/>
      <c r="R326" s="284"/>
      <c r="S326" s="284"/>
      <c r="T326" s="28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86" t="s">
        <v>160</v>
      </c>
      <c r="AU326" s="286" t="s">
        <v>83</v>
      </c>
      <c r="AV326" s="15" t="s">
        <v>158</v>
      </c>
      <c r="AW326" s="15" t="s">
        <v>30</v>
      </c>
      <c r="AX326" s="15" t="s">
        <v>80</v>
      </c>
      <c r="AY326" s="286" t="s">
        <v>150</v>
      </c>
    </row>
    <row r="327" s="2" customFormat="1" ht="24.15" customHeight="1">
      <c r="A327" s="38"/>
      <c r="B327" s="39"/>
      <c r="C327" s="226" t="s">
        <v>624</v>
      </c>
      <c r="D327" s="226" t="s">
        <v>153</v>
      </c>
      <c r="E327" s="227" t="s">
        <v>625</v>
      </c>
      <c r="F327" s="228" t="s">
        <v>626</v>
      </c>
      <c r="G327" s="229" t="s">
        <v>156</v>
      </c>
      <c r="H327" s="230">
        <v>134.69999999999999</v>
      </c>
      <c r="I327" s="231"/>
      <c r="J327" s="232">
        <f>ROUND(I327*H327,2)</f>
        <v>0</v>
      </c>
      <c r="K327" s="228" t="s">
        <v>185</v>
      </c>
      <c r="L327" s="44"/>
      <c r="M327" s="233" t="s">
        <v>1</v>
      </c>
      <c r="N327" s="234" t="s">
        <v>38</v>
      </c>
      <c r="O327" s="91"/>
      <c r="P327" s="235">
        <f>O327*H327</f>
        <v>0</v>
      </c>
      <c r="Q327" s="235">
        <v>0.00021000000000000001</v>
      </c>
      <c r="R327" s="235">
        <f>Q327*H327</f>
        <v>0.028287</v>
      </c>
      <c r="S327" s="235">
        <v>0</v>
      </c>
      <c r="T327" s="23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7" t="s">
        <v>227</v>
      </c>
      <c r="AT327" s="237" t="s">
        <v>153</v>
      </c>
      <c r="AU327" s="237" t="s">
        <v>83</v>
      </c>
      <c r="AY327" s="17" t="s">
        <v>150</v>
      </c>
      <c r="BE327" s="238">
        <f>IF(N327="základní",J327,0)</f>
        <v>0</v>
      </c>
      <c r="BF327" s="238">
        <f>IF(N327="snížená",J327,0)</f>
        <v>0</v>
      </c>
      <c r="BG327" s="238">
        <f>IF(N327="zákl. přenesená",J327,0)</f>
        <v>0</v>
      </c>
      <c r="BH327" s="238">
        <f>IF(N327="sníž. přenesená",J327,0)</f>
        <v>0</v>
      </c>
      <c r="BI327" s="238">
        <f>IF(N327="nulová",J327,0)</f>
        <v>0</v>
      </c>
      <c r="BJ327" s="17" t="s">
        <v>80</v>
      </c>
      <c r="BK327" s="238">
        <f>ROUND(I327*H327,2)</f>
        <v>0</v>
      </c>
      <c r="BL327" s="17" t="s">
        <v>227</v>
      </c>
      <c r="BM327" s="237" t="s">
        <v>627</v>
      </c>
    </row>
    <row r="328" s="14" customFormat="1">
      <c r="A328" s="14"/>
      <c r="B328" s="251"/>
      <c r="C328" s="252"/>
      <c r="D328" s="241" t="s">
        <v>160</v>
      </c>
      <c r="E328" s="253" t="s">
        <v>1</v>
      </c>
      <c r="F328" s="254" t="s">
        <v>165</v>
      </c>
      <c r="G328" s="252"/>
      <c r="H328" s="253" t="s">
        <v>1</v>
      </c>
      <c r="I328" s="255"/>
      <c r="J328" s="252"/>
      <c r="K328" s="252"/>
      <c r="L328" s="256"/>
      <c r="M328" s="257"/>
      <c r="N328" s="258"/>
      <c r="O328" s="258"/>
      <c r="P328" s="258"/>
      <c r="Q328" s="258"/>
      <c r="R328" s="258"/>
      <c r="S328" s="258"/>
      <c r="T328" s="25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0" t="s">
        <v>160</v>
      </c>
      <c r="AU328" s="260" t="s">
        <v>83</v>
      </c>
      <c r="AV328" s="14" t="s">
        <v>80</v>
      </c>
      <c r="AW328" s="14" t="s">
        <v>30</v>
      </c>
      <c r="AX328" s="14" t="s">
        <v>73</v>
      </c>
      <c r="AY328" s="260" t="s">
        <v>150</v>
      </c>
    </row>
    <row r="329" s="13" customFormat="1">
      <c r="A329" s="13"/>
      <c r="B329" s="239"/>
      <c r="C329" s="240"/>
      <c r="D329" s="241" t="s">
        <v>160</v>
      </c>
      <c r="E329" s="242" t="s">
        <v>1</v>
      </c>
      <c r="F329" s="243" t="s">
        <v>166</v>
      </c>
      <c r="G329" s="240"/>
      <c r="H329" s="244">
        <v>114.7</v>
      </c>
      <c r="I329" s="245"/>
      <c r="J329" s="240"/>
      <c r="K329" s="240"/>
      <c r="L329" s="246"/>
      <c r="M329" s="247"/>
      <c r="N329" s="248"/>
      <c r="O329" s="248"/>
      <c r="P329" s="248"/>
      <c r="Q329" s="248"/>
      <c r="R329" s="248"/>
      <c r="S329" s="248"/>
      <c r="T329" s="24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0" t="s">
        <v>160</v>
      </c>
      <c r="AU329" s="250" t="s">
        <v>83</v>
      </c>
      <c r="AV329" s="13" t="s">
        <v>83</v>
      </c>
      <c r="AW329" s="13" t="s">
        <v>30</v>
      </c>
      <c r="AX329" s="13" t="s">
        <v>73</v>
      </c>
      <c r="AY329" s="250" t="s">
        <v>150</v>
      </c>
    </row>
    <row r="330" s="13" customFormat="1">
      <c r="A330" s="13"/>
      <c r="B330" s="239"/>
      <c r="C330" s="240"/>
      <c r="D330" s="241" t="s">
        <v>160</v>
      </c>
      <c r="E330" s="242" t="s">
        <v>1</v>
      </c>
      <c r="F330" s="243" t="s">
        <v>628</v>
      </c>
      <c r="G330" s="240"/>
      <c r="H330" s="244">
        <v>20</v>
      </c>
      <c r="I330" s="245"/>
      <c r="J330" s="240"/>
      <c r="K330" s="240"/>
      <c r="L330" s="246"/>
      <c r="M330" s="247"/>
      <c r="N330" s="248"/>
      <c r="O330" s="248"/>
      <c r="P330" s="248"/>
      <c r="Q330" s="248"/>
      <c r="R330" s="248"/>
      <c r="S330" s="248"/>
      <c r="T330" s="24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0" t="s">
        <v>160</v>
      </c>
      <c r="AU330" s="250" t="s">
        <v>83</v>
      </c>
      <c r="AV330" s="13" t="s">
        <v>83</v>
      </c>
      <c r="AW330" s="13" t="s">
        <v>30</v>
      </c>
      <c r="AX330" s="13" t="s">
        <v>73</v>
      </c>
      <c r="AY330" s="250" t="s">
        <v>150</v>
      </c>
    </row>
    <row r="331" s="15" customFormat="1">
      <c r="A331" s="15"/>
      <c r="B331" s="276"/>
      <c r="C331" s="277"/>
      <c r="D331" s="241" t="s">
        <v>160</v>
      </c>
      <c r="E331" s="278" t="s">
        <v>1</v>
      </c>
      <c r="F331" s="279" t="s">
        <v>623</v>
      </c>
      <c r="G331" s="277"/>
      <c r="H331" s="280">
        <v>134.69999999999999</v>
      </c>
      <c r="I331" s="281"/>
      <c r="J331" s="277"/>
      <c r="K331" s="277"/>
      <c r="L331" s="282"/>
      <c r="M331" s="283"/>
      <c r="N331" s="284"/>
      <c r="O331" s="284"/>
      <c r="P331" s="284"/>
      <c r="Q331" s="284"/>
      <c r="R331" s="284"/>
      <c r="S331" s="284"/>
      <c r="T331" s="28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86" t="s">
        <v>160</v>
      </c>
      <c r="AU331" s="286" t="s">
        <v>83</v>
      </c>
      <c r="AV331" s="15" t="s">
        <v>158</v>
      </c>
      <c r="AW331" s="15" t="s">
        <v>30</v>
      </c>
      <c r="AX331" s="15" t="s">
        <v>80</v>
      </c>
      <c r="AY331" s="286" t="s">
        <v>150</v>
      </c>
    </row>
    <row r="332" s="2" customFormat="1" ht="24.15" customHeight="1">
      <c r="A332" s="38"/>
      <c r="B332" s="39"/>
      <c r="C332" s="226" t="s">
        <v>629</v>
      </c>
      <c r="D332" s="226" t="s">
        <v>153</v>
      </c>
      <c r="E332" s="227" t="s">
        <v>630</v>
      </c>
      <c r="F332" s="228" t="s">
        <v>631</v>
      </c>
      <c r="G332" s="229" t="s">
        <v>156</v>
      </c>
      <c r="H332" s="230">
        <v>88.200000000000003</v>
      </c>
      <c r="I332" s="231"/>
      <c r="J332" s="232">
        <f>ROUND(I332*H332,2)</f>
        <v>0</v>
      </c>
      <c r="K332" s="228" t="s">
        <v>157</v>
      </c>
      <c r="L332" s="44"/>
      <c r="M332" s="233" t="s">
        <v>1</v>
      </c>
      <c r="N332" s="234" t="s">
        <v>38</v>
      </c>
      <c r="O332" s="91"/>
      <c r="P332" s="235">
        <f>O332*H332</f>
        <v>0</v>
      </c>
      <c r="Q332" s="235">
        <v>0.00020000000000000001</v>
      </c>
      <c r="R332" s="235">
        <f>Q332*H332</f>
        <v>0.017640000000000003</v>
      </c>
      <c r="S332" s="235">
        <v>0</v>
      </c>
      <c r="T332" s="23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7" t="s">
        <v>227</v>
      </c>
      <c r="AT332" s="237" t="s">
        <v>153</v>
      </c>
      <c r="AU332" s="237" t="s">
        <v>83</v>
      </c>
      <c r="AY332" s="17" t="s">
        <v>150</v>
      </c>
      <c r="BE332" s="238">
        <f>IF(N332="základní",J332,0)</f>
        <v>0</v>
      </c>
      <c r="BF332" s="238">
        <f>IF(N332="snížená",J332,0)</f>
        <v>0</v>
      </c>
      <c r="BG332" s="238">
        <f>IF(N332="zákl. přenesená",J332,0)</f>
        <v>0</v>
      </c>
      <c r="BH332" s="238">
        <f>IF(N332="sníž. přenesená",J332,0)</f>
        <v>0</v>
      </c>
      <c r="BI332" s="238">
        <f>IF(N332="nulová",J332,0)</f>
        <v>0</v>
      </c>
      <c r="BJ332" s="17" t="s">
        <v>80</v>
      </c>
      <c r="BK332" s="238">
        <f>ROUND(I332*H332,2)</f>
        <v>0</v>
      </c>
      <c r="BL332" s="17" t="s">
        <v>227</v>
      </c>
      <c r="BM332" s="237" t="s">
        <v>632</v>
      </c>
    </row>
    <row r="333" s="14" customFormat="1">
      <c r="A333" s="14"/>
      <c r="B333" s="251"/>
      <c r="C333" s="252"/>
      <c r="D333" s="241" t="s">
        <v>160</v>
      </c>
      <c r="E333" s="253" t="s">
        <v>1</v>
      </c>
      <c r="F333" s="254" t="s">
        <v>165</v>
      </c>
      <c r="G333" s="252"/>
      <c r="H333" s="253" t="s">
        <v>1</v>
      </c>
      <c r="I333" s="255"/>
      <c r="J333" s="252"/>
      <c r="K333" s="252"/>
      <c r="L333" s="256"/>
      <c r="M333" s="257"/>
      <c r="N333" s="258"/>
      <c r="O333" s="258"/>
      <c r="P333" s="258"/>
      <c r="Q333" s="258"/>
      <c r="R333" s="258"/>
      <c r="S333" s="258"/>
      <c r="T333" s="25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0" t="s">
        <v>160</v>
      </c>
      <c r="AU333" s="260" t="s">
        <v>83</v>
      </c>
      <c r="AV333" s="14" t="s">
        <v>80</v>
      </c>
      <c r="AW333" s="14" t="s">
        <v>30</v>
      </c>
      <c r="AX333" s="14" t="s">
        <v>73</v>
      </c>
      <c r="AY333" s="260" t="s">
        <v>150</v>
      </c>
    </row>
    <row r="334" s="13" customFormat="1">
      <c r="A334" s="13"/>
      <c r="B334" s="239"/>
      <c r="C334" s="240"/>
      <c r="D334" s="241" t="s">
        <v>160</v>
      </c>
      <c r="E334" s="242" t="s">
        <v>1</v>
      </c>
      <c r="F334" s="243" t="s">
        <v>166</v>
      </c>
      <c r="G334" s="240"/>
      <c r="H334" s="244">
        <v>114.7</v>
      </c>
      <c r="I334" s="245"/>
      <c r="J334" s="240"/>
      <c r="K334" s="240"/>
      <c r="L334" s="246"/>
      <c r="M334" s="247"/>
      <c r="N334" s="248"/>
      <c r="O334" s="248"/>
      <c r="P334" s="248"/>
      <c r="Q334" s="248"/>
      <c r="R334" s="248"/>
      <c r="S334" s="248"/>
      <c r="T334" s="24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0" t="s">
        <v>160</v>
      </c>
      <c r="AU334" s="250" t="s">
        <v>83</v>
      </c>
      <c r="AV334" s="13" t="s">
        <v>83</v>
      </c>
      <c r="AW334" s="13" t="s">
        <v>30</v>
      </c>
      <c r="AX334" s="13" t="s">
        <v>73</v>
      </c>
      <c r="AY334" s="250" t="s">
        <v>150</v>
      </c>
    </row>
    <row r="335" s="13" customFormat="1">
      <c r="A335" s="13"/>
      <c r="B335" s="239"/>
      <c r="C335" s="240"/>
      <c r="D335" s="241" t="s">
        <v>160</v>
      </c>
      <c r="E335" s="242" t="s">
        <v>1</v>
      </c>
      <c r="F335" s="243" t="s">
        <v>622</v>
      </c>
      <c r="G335" s="240"/>
      <c r="H335" s="244">
        <v>20</v>
      </c>
      <c r="I335" s="245"/>
      <c r="J335" s="240"/>
      <c r="K335" s="240"/>
      <c r="L335" s="246"/>
      <c r="M335" s="247"/>
      <c r="N335" s="248"/>
      <c r="O335" s="248"/>
      <c r="P335" s="248"/>
      <c r="Q335" s="248"/>
      <c r="R335" s="248"/>
      <c r="S335" s="248"/>
      <c r="T335" s="24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0" t="s">
        <v>160</v>
      </c>
      <c r="AU335" s="250" t="s">
        <v>83</v>
      </c>
      <c r="AV335" s="13" t="s">
        <v>83</v>
      </c>
      <c r="AW335" s="13" t="s">
        <v>30</v>
      </c>
      <c r="AX335" s="13" t="s">
        <v>73</v>
      </c>
      <c r="AY335" s="250" t="s">
        <v>150</v>
      </c>
    </row>
    <row r="336" s="13" customFormat="1">
      <c r="A336" s="13"/>
      <c r="B336" s="239"/>
      <c r="C336" s="240"/>
      <c r="D336" s="241" t="s">
        <v>160</v>
      </c>
      <c r="E336" s="242" t="s">
        <v>1</v>
      </c>
      <c r="F336" s="243" t="s">
        <v>633</v>
      </c>
      <c r="G336" s="240"/>
      <c r="H336" s="244">
        <v>-46.5</v>
      </c>
      <c r="I336" s="245"/>
      <c r="J336" s="240"/>
      <c r="K336" s="240"/>
      <c r="L336" s="246"/>
      <c r="M336" s="247"/>
      <c r="N336" s="248"/>
      <c r="O336" s="248"/>
      <c r="P336" s="248"/>
      <c r="Q336" s="248"/>
      <c r="R336" s="248"/>
      <c r="S336" s="248"/>
      <c r="T336" s="24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0" t="s">
        <v>160</v>
      </c>
      <c r="AU336" s="250" t="s">
        <v>83</v>
      </c>
      <c r="AV336" s="13" t="s">
        <v>83</v>
      </c>
      <c r="AW336" s="13" t="s">
        <v>30</v>
      </c>
      <c r="AX336" s="13" t="s">
        <v>73</v>
      </c>
      <c r="AY336" s="250" t="s">
        <v>150</v>
      </c>
    </row>
    <row r="337" s="15" customFormat="1">
      <c r="A337" s="15"/>
      <c r="B337" s="276"/>
      <c r="C337" s="277"/>
      <c r="D337" s="241" t="s">
        <v>160</v>
      </c>
      <c r="E337" s="278" t="s">
        <v>1</v>
      </c>
      <c r="F337" s="279" t="s">
        <v>623</v>
      </c>
      <c r="G337" s="277"/>
      <c r="H337" s="280">
        <v>88.199999999999989</v>
      </c>
      <c r="I337" s="281"/>
      <c r="J337" s="277"/>
      <c r="K337" s="277"/>
      <c r="L337" s="282"/>
      <c r="M337" s="283"/>
      <c r="N337" s="284"/>
      <c r="O337" s="284"/>
      <c r="P337" s="284"/>
      <c r="Q337" s="284"/>
      <c r="R337" s="284"/>
      <c r="S337" s="284"/>
      <c r="T337" s="28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86" t="s">
        <v>160</v>
      </c>
      <c r="AU337" s="286" t="s">
        <v>83</v>
      </c>
      <c r="AV337" s="15" t="s">
        <v>158</v>
      </c>
      <c r="AW337" s="15" t="s">
        <v>30</v>
      </c>
      <c r="AX337" s="15" t="s">
        <v>80</v>
      </c>
      <c r="AY337" s="286" t="s">
        <v>150</v>
      </c>
    </row>
    <row r="338" s="2" customFormat="1" ht="14.4" customHeight="1">
      <c r="A338" s="38"/>
      <c r="B338" s="39"/>
      <c r="C338" s="226" t="s">
        <v>634</v>
      </c>
      <c r="D338" s="226" t="s">
        <v>153</v>
      </c>
      <c r="E338" s="227" t="s">
        <v>635</v>
      </c>
      <c r="F338" s="228" t="s">
        <v>636</v>
      </c>
      <c r="G338" s="229" t="s">
        <v>156</v>
      </c>
      <c r="H338" s="230">
        <v>46.5</v>
      </c>
      <c r="I338" s="231"/>
      <c r="J338" s="232">
        <f>ROUND(I338*H338,2)</f>
        <v>0</v>
      </c>
      <c r="K338" s="228" t="s">
        <v>1</v>
      </c>
      <c r="L338" s="44"/>
      <c r="M338" s="233" t="s">
        <v>1</v>
      </c>
      <c r="N338" s="234" t="s">
        <v>38</v>
      </c>
      <c r="O338" s="91"/>
      <c r="P338" s="235">
        <f>O338*H338</f>
        <v>0</v>
      </c>
      <c r="Q338" s="235">
        <v>0.00020000000000000001</v>
      </c>
      <c r="R338" s="235">
        <f>Q338*H338</f>
        <v>0.009300000000000001</v>
      </c>
      <c r="S338" s="235">
        <v>0</v>
      </c>
      <c r="T338" s="23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7" t="s">
        <v>227</v>
      </c>
      <c r="AT338" s="237" t="s">
        <v>153</v>
      </c>
      <c r="AU338" s="237" t="s">
        <v>83</v>
      </c>
      <c r="AY338" s="17" t="s">
        <v>150</v>
      </c>
      <c r="BE338" s="238">
        <f>IF(N338="základní",J338,0)</f>
        <v>0</v>
      </c>
      <c r="BF338" s="238">
        <f>IF(N338="snížená",J338,0)</f>
        <v>0</v>
      </c>
      <c r="BG338" s="238">
        <f>IF(N338="zákl. přenesená",J338,0)</f>
        <v>0</v>
      </c>
      <c r="BH338" s="238">
        <f>IF(N338="sníž. přenesená",J338,0)</f>
        <v>0</v>
      </c>
      <c r="BI338" s="238">
        <f>IF(N338="nulová",J338,0)</f>
        <v>0</v>
      </c>
      <c r="BJ338" s="17" t="s">
        <v>80</v>
      </c>
      <c r="BK338" s="238">
        <f>ROUND(I338*H338,2)</f>
        <v>0</v>
      </c>
      <c r="BL338" s="17" t="s">
        <v>227</v>
      </c>
      <c r="BM338" s="237" t="s">
        <v>637</v>
      </c>
    </row>
    <row r="339" s="14" customFormat="1">
      <c r="A339" s="14"/>
      <c r="B339" s="251"/>
      <c r="C339" s="252"/>
      <c r="D339" s="241" t="s">
        <v>160</v>
      </c>
      <c r="E339" s="253" t="s">
        <v>1</v>
      </c>
      <c r="F339" s="254" t="s">
        <v>638</v>
      </c>
      <c r="G339" s="252"/>
      <c r="H339" s="253" t="s">
        <v>1</v>
      </c>
      <c r="I339" s="255"/>
      <c r="J339" s="252"/>
      <c r="K339" s="252"/>
      <c r="L339" s="256"/>
      <c r="M339" s="257"/>
      <c r="N339" s="258"/>
      <c r="O339" s="258"/>
      <c r="P339" s="258"/>
      <c r="Q339" s="258"/>
      <c r="R339" s="258"/>
      <c r="S339" s="258"/>
      <c r="T339" s="25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0" t="s">
        <v>160</v>
      </c>
      <c r="AU339" s="260" t="s">
        <v>83</v>
      </c>
      <c r="AV339" s="14" t="s">
        <v>80</v>
      </c>
      <c r="AW339" s="14" t="s">
        <v>30</v>
      </c>
      <c r="AX339" s="14" t="s">
        <v>73</v>
      </c>
      <c r="AY339" s="260" t="s">
        <v>150</v>
      </c>
    </row>
    <row r="340" s="13" customFormat="1">
      <c r="A340" s="13"/>
      <c r="B340" s="239"/>
      <c r="C340" s="240"/>
      <c r="D340" s="241" t="s">
        <v>160</v>
      </c>
      <c r="E340" s="242" t="s">
        <v>1</v>
      </c>
      <c r="F340" s="243" t="s">
        <v>639</v>
      </c>
      <c r="G340" s="240"/>
      <c r="H340" s="244">
        <v>46.5</v>
      </c>
      <c r="I340" s="245"/>
      <c r="J340" s="240"/>
      <c r="K340" s="240"/>
      <c r="L340" s="246"/>
      <c r="M340" s="287"/>
      <c r="N340" s="288"/>
      <c r="O340" s="288"/>
      <c r="P340" s="288"/>
      <c r="Q340" s="288"/>
      <c r="R340" s="288"/>
      <c r="S340" s="288"/>
      <c r="T340" s="28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0" t="s">
        <v>160</v>
      </c>
      <c r="AU340" s="250" t="s">
        <v>83</v>
      </c>
      <c r="AV340" s="13" t="s">
        <v>83</v>
      </c>
      <c r="AW340" s="13" t="s">
        <v>30</v>
      </c>
      <c r="AX340" s="13" t="s">
        <v>80</v>
      </c>
      <c r="AY340" s="250" t="s">
        <v>150</v>
      </c>
    </row>
    <row r="341" s="2" customFormat="1" ht="6.96" customHeight="1">
      <c r="A341" s="38"/>
      <c r="B341" s="66"/>
      <c r="C341" s="67"/>
      <c r="D341" s="67"/>
      <c r="E341" s="67"/>
      <c r="F341" s="67"/>
      <c r="G341" s="67"/>
      <c r="H341" s="67"/>
      <c r="I341" s="67"/>
      <c r="J341" s="67"/>
      <c r="K341" s="67"/>
      <c r="L341" s="44"/>
      <c r="M341" s="38"/>
      <c r="O341" s="38"/>
      <c r="P341" s="38"/>
      <c r="Q341" s="38"/>
      <c r="R341" s="38"/>
      <c r="S341" s="38"/>
      <c r="T341" s="3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</row>
  </sheetData>
  <sheetProtection sheet="1" autoFilter="0" formatColumns="0" formatRows="0" objects="1" scenarios="1" spinCount="100000" saltValue="o4xWIWYKmf70bdStWlJxLKR+WFuP1hcdjYeKlUH2mYeKILrw4cBylX9seQ8Xunw4LI/y8QgOBScgJBs2/m60Zg==" hashValue="5maBp+Q5dFJQnua4q03IivgSz5LeZbMCKPgwFdKNVdx65cOCpLt4pGq+HcdM+TiDHs3xLC6dS9nM3n3yiGJnpQ==" algorithmName="SHA-512" password="CC35"/>
  <autoFilter ref="C140:K3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9:H129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hidden="1" s="1" customFormat="1" ht="24.96" customHeight="1">
      <c r="B4" s="20"/>
      <c r="D4" s="148" t="s">
        <v>104</v>
      </c>
      <c r="L4" s="20"/>
      <c r="M4" s="14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0" t="s">
        <v>16</v>
      </c>
      <c r="L6" s="20"/>
    </row>
    <row r="7" hidden="1" s="1" customFormat="1" ht="26.25" customHeight="1">
      <c r="B7" s="20"/>
      <c r="E7" s="151" t="str">
        <f>'Rekapitulace stavby'!K6</f>
        <v>Rekonstrukce odborných učeben ZŠ Karviná - školy III - ZŠ cihelní stavba</v>
      </c>
      <c r="F7" s="150"/>
      <c r="G7" s="150"/>
      <c r="H7" s="150"/>
      <c r="L7" s="20"/>
    </row>
    <row r="8" hidden="1" s="1" customFormat="1" ht="12" customHeight="1">
      <c r="B8" s="20"/>
      <c r="D8" s="150" t="s">
        <v>105</v>
      </c>
      <c r="L8" s="20"/>
    </row>
    <row r="9" hidden="1" s="2" customFormat="1" ht="23.25" customHeight="1">
      <c r="A9" s="38"/>
      <c r="B9" s="44"/>
      <c r="C9" s="38"/>
      <c r="D9" s="38"/>
      <c r="E9" s="151" t="s">
        <v>106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0" t="s">
        <v>107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30" customHeight="1">
      <c r="A11" s="38"/>
      <c r="B11" s="44"/>
      <c r="C11" s="38"/>
      <c r="D11" s="38"/>
      <c r="E11" s="152" t="s">
        <v>640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0" t="s">
        <v>18</v>
      </c>
      <c r="E13" s="38"/>
      <c r="F13" s="141" t="s">
        <v>82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4. 9. 2017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ROUND(J140,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ROUND((SUM(BE140:BE355)),  2)</f>
        <v>0</v>
      </c>
      <c r="G35" s="38"/>
      <c r="H35" s="38"/>
      <c r="I35" s="164">
        <v>0.20999999999999999</v>
      </c>
      <c r="J35" s="163">
        <f>ROUND(((SUM(BE140:BE355))*I35),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39</v>
      </c>
      <c r="F36" s="163">
        <f>ROUND((SUM(BF140:BF355)),  2)</f>
        <v>0</v>
      </c>
      <c r="G36" s="38"/>
      <c r="H36" s="38"/>
      <c r="I36" s="164">
        <v>0.14999999999999999</v>
      </c>
      <c r="J36" s="163">
        <f>ROUND(((SUM(BF140:BF355))*I36),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ROUND((SUM(BG140:BG355)),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ROUND((SUM(BH140:BH355)),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ROUND((SUM(BI140:BI355)),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Rekonstrukce odborných učeben ZŠ Karviná - školy III - ZŠ cihelní stavba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3" t="s">
        <v>106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40"/>
      <c r="D89" s="40"/>
      <c r="E89" s="76" t="str">
        <f>E11</f>
        <v xml:space="preserve">002 - Rekonstrukce odborných učeben ZŠ  Cihelní  Karviná - učebna informatiky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4. 9. 2017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110</v>
      </c>
      <c r="D96" s="185"/>
      <c r="E96" s="185"/>
      <c r="F96" s="185"/>
      <c r="G96" s="185"/>
      <c r="H96" s="185"/>
      <c r="I96" s="185"/>
      <c r="J96" s="186" t="s">
        <v>111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112</v>
      </c>
      <c r="D98" s="40"/>
      <c r="E98" s="40"/>
      <c r="F98" s="40"/>
      <c r="G98" s="40"/>
      <c r="H98" s="40"/>
      <c r="I98" s="40"/>
      <c r="J98" s="110">
        <f>J140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113</v>
      </c>
    </row>
    <row r="99" s="9" customFormat="1" ht="24.96" customHeight="1">
      <c r="A99" s="9"/>
      <c r="B99" s="188"/>
      <c r="C99" s="189"/>
      <c r="D99" s="190" t="s">
        <v>114</v>
      </c>
      <c r="E99" s="191"/>
      <c r="F99" s="191"/>
      <c r="G99" s="191"/>
      <c r="H99" s="191"/>
      <c r="I99" s="191"/>
      <c r="J99" s="192">
        <f>J141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115</v>
      </c>
      <c r="E100" s="196"/>
      <c r="F100" s="196"/>
      <c r="G100" s="196"/>
      <c r="H100" s="196"/>
      <c r="I100" s="196"/>
      <c r="J100" s="197">
        <f>J142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116</v>
      </c>
      <c r="E101" s="196"/>
      <c r="F101" s="196"/>
      <c r="G101" s="196"/>
      <c r="H101" s="196"/>
      <c r="I101" s="196"/>
      <c r="J101" s="197">
        <f>J186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118</v>
      </c>
      <c r="E102" s="196"/>
      <c r="F102" s="196"/>
      <c r="G102" s="196"/>
      <c r="H102" s="196"/>
      <c r="I102" s="196"/>
      <c r="J102" s="197">
        <f>J203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119</v>
      </c>
      <c r="E103" s="196"/>
      <c r="F103" s="196"/>
      <c r="G103" s="196"/>
      <c r="H103" s="196"/>
      <c r="I103" s="196"/>
      <c r="J103" s="197">
        <f>J211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120</v>
      </c>
      <c r="E104" s="191"/>
      <c r="F104" s="191"/>
      <c r="G104" s="191"/>
      <c r="H104" s="191"/>
      <c r="I104" s="191"/>
      <c r="J104" s="192">
        <f>J214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4"/>
      <c r="C105" s="133"/>
      <c r="D105" s="195" t="s">
        <v>121</v>
      </c>
      <c r="E105" s="196"/>
      <c r="F105" s="196"/>
      <c r="G105" s="196"/>
      <c r="H105" s="196"/>
      <c r="I105" s="196"/>
      <c r="J105" s="197">
        <f>J215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122</v>
      </c>
      <c r="E106" s="196"/>
      <c r="F106" s="196"/>
      <c r="G106" s="196"/>
      <c r="H106" s="196"/>
      <c r="I106" s="196"/>
      <c r="J106" s="197">
        <f>J226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123</v>
      </c>
      <c r="E107" s="196"/>
      <c r="F107" s="196"/>
      <c r="G107" s="196"/>
      <c r="H107" s="196"/>
      <c r="I107" s="196"/>
      <c r="J107" s="197">
        <f>J231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124</v>
      </c>
      <c r="E108" s="196"/>
      <c r="F108" s="196"/>
      <c r="G108" s="196"/>
      <c r="H108" s="196"/>
      <c r="I108" s="196"/>
      <c r="J108" s="197">
        <f>J252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125</v>
      </c>
      <c r="E109" s="196"/>
      <c r="F109" s="196"/>
      <c r="G109" s="196"/>
      <c r="H109" s="196"/>
      <c r="I109" s="196"/>
      <c r="J109" s="197">
        <f>J259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126</v>
      </c>
      <c r="E110" s="196"/>
      <c r="F110" s="196"/>
      <c r="G110" s="196"/>
      <c r="H110" s="196"/>
      <c r="I110" s="196"/>
      <c r="J110" s="197">
        <f>J280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127</v>
      </c>
      <c r="E111" s="196"/>
      <c r="F111" s="196"/>
      <c r="G111" s="196"/>
      <c r="H111" s="196"/>
      <c r="I111" s="196"/>
      <c r="J111" s="197">
        <f>J286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33"/>
      <c r="D112" s="195" t="s">
        <v>128</v>
      </c>
      <c r="E112" s="196"/>
      <c r="F112" s="196"/>
      <c r="G112" s="196"/>
      <c r="H112" s="196"/>
      <c r="I112" s="196"/>
      <c r="J112" s="197">
        <f>J292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4"/>
      <c r="C113" s="133"/>
      <c r="D113" s="195" t="s">
        <v>129</v>
      </c>
      <c r="E113" s="196"/>
      <c r="F113" s="196"/>
      <c r="G113" s="196"/>
      <c r="H113" s="196"/>
      <c r="I113" s="196"/>
      <c r="J113" s="197">
        <f>J304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4"/>
      <c r="C114" s="133"/>
      <c r="D114" s="195" t="s">
        <v>130</v>
      </c>
      <c r="E114" s="196"/>
      <c r="F114" s="196"/>
      <c r="G114" s="196"/>
      <c r="H114" s="196"/>
      <c r="I114" s="196"/>
      <c r="J114" s="197">
        <f>J309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4"/>
      <c r="C115" s="133"/>
      <c r="D115" s="195" t="s">
        <v>131</v>
      </c>
      <c r="E115" s="196"/>
      <c r="F115" s="196"/>
      <c r="G115" s="196"/>
      <c r="H115" s="196"/>
      <c r="I115" s="196"/>
      <c r="J115" s="197">
        <f>J316</f>
        <v>0</v>
      </c>
      <c r="K115" s="133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4"/>
      <c r="C116" s="133"/>
      <c r="D116" s="195" t="s">
        <v>132</v>
      </c>
      <c r="E116" s="196"/>
      <c r="F116" s="196"/>
      <c r="G116" s="196"/>
      <c r="H116" s="196"/>
      <c r="I116" s="196"/>
      <c r="J116" s="197">
        <f>J323</f>
        <v>0</v>
      </c>
      <c r="K116" s="133"/>
      <c r="L116" s="19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4"/>
      <c r="C117" s="133"/>
      <c r="D117" s="195" t="s">
        <v>133</v>
      </c>
      <c r="E117" s="196"/>
      <c r="F117" s="196"/>
      <c r="G117" s="196"/>
      <c r="H117" s="196"/>
      <c r="I117" s="196"/>
      <c r="J117" s="197">
        <f>J332</f>
        <v>0</v>
      </c>
      <c r="K117" s="133"/>
      <c r="L117" s="19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4"/>
      <c r="C118" s="133"/>
      <c r="D118" s="195" t="s">
        <v>134</v>
      </c>
      <c r="E118" s="196"/>
      <c r="F118" s="196"/>
      <c r="G118" s="196"/>
      <c r="H118" s="196"/>
      <c r="I118" s="196"/>
      <c r="J118" s="197">
        <f>J335</f>
        <v>0</v>
      </c>
      <c r="K118" s="133"/>
      <c r="L118" s="198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66"/>
      <c r="C120" s="67"/>
      <c r="D120" s="67"/>
      <c r="E120" s="67"/>
      <c r="F120" s="67"/>
      <c r="G120" s="67"/>
      <c r="H120" s="67"/>
      <c r="I120" s="67"/>
      <c r="J120" s="67"/>
      <c r="K120" s="67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4" s="2" customFormat="1" ht="6.96" customHeight="1">
      <c r="A124" s="38"/>
      <c r="B124" s="68"/>
      <c r="C124" s="69"/>
      <c r="D124" s="69"/>
      <c r="E124" s="69"/>
      <c r="F124" s="69"/>
      <c r="G124" s="69"/>
      <c r="H124" s="69"/>
      <c r="I124" s="69"/>
      <c r="J124" s="69"/>
      <c r="K124" s="69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4.96" customHeight="1">
      <c r="A125" s="38"/>
      <c r="B125" s="39"/>
      <c r="C125" s="23" t="s">
        <v>135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16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6.25" customHeight="1">
      <c r="A128" s="38"/>
      <c r="B128" s="39"/>
      <c r="C128" s="40"/>
      <c r="D128" s="40"/>
      <c r="E128" s="183" t="str">
        <f>E7</f>
        <v>Rekonstrukce odborných učeben ZŠ Karviná - školy III - ZŠ cihelní stavba</v>
      </c>
      <c r="F128" s="32"/>
      <c r="G128" s="32"/>
      <c r="H128" s="32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" customFormat="1" ht="12" customHeight="1">
      <c r="B129" s="21"/>
      <c r="C129" s="32" t="s">
        <v>105</v>
      </c>
      <c r="D129" s="22"/>
      <c r="E129" s="22"/>
      <c r="F129" s="22"/>
      <c r="G129" s="22"/>
      <c r="H129" s="22"/>
      <c r="I129" s="22"/>
      <c r="J129" s="22"/>
      <c r="K129" s="22"/>
      <c r="L129" s="20"/>
    </row>
    <row r="130" s="2" customFormat="1" ht="23.25" customHeight="1">
      <c r="A130" s="38"/>
      <c r="B130" s="39"/>
      <c r="C130" s="40"/>
      <c r="D130" s="40"/>
      <c r="E130" s="183" t="s">
        <v>106</v>
      </c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107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30" customHeight="1">
      <c r="A132" s="38"/>
      <c r="B132" s="39"/>
      <c r="C132" s="40"/>
      <c r="D132" s="40"/>
      <c r="E132" s="76" t="str">
        <f>E11</f>
        <v xml:space="preserve">002 - Rekonstrukce odborných učeben ZŠ  Cihelní  Karviná - učebna informatiky</v>
      </c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20</v>
      </c>
      <c r="D134" s="40"/>
      <c r="E134" s="40"/>
      <c r="F134" s="27" t="str">
        <f>F14</f>
        <v xml:space="preserve"> </v>
      </c>
      <c r="G134" s="40"/>
      <c r="H134" s="40"/>
      <c r="I134" s="32" t="s">
        <v>22</v>
      </c>
      <c r="J134" s="79" t="str">
        <f>IF(J14="","",J14)</f>
        <v>4. 9. 2017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5.15" customHeight="1">
      <c r="A136" s="38"/>
      <c r="B136" s="39"/>
      <c r="C136" s="32" t="s">
        <v>24</v>
      </c>
      <c r="D136" s="40"/>
      <c r="E136" s="40"/>
      <c r="F136" s="27" t="str">
        <f>E17</f>
        <v xml:space="preserve"> </v>
      </c>
      <c r="G136" s="40"/>
      <c r="H136" s="40"/>
      <c r="I136" s="32" t="s">
        <v>29</v>
      </c>
      <c r="J136" s="36" t="str">
        <f>E23</f>
        <v xml:space="preserve"> 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5.15" customHeight="1">
      <c r="A137" s="38"/>
      <c r="B137" s="39"/>
      <c r="C137" s="32" t="s">
        <v>27</v>
      </c>
      <c r="D137" s="40"/>
      <c r="E137" s="40"/>
      <c r="F137" s="27" t="str">
        <f>IF(E20="","",E20)</f>
        <v>Vyplň údaj</v>
      </c>
      <c r="G137" s="40"/>
      <c r="H137" s="40"/>
      <c r="I137" s="32" t="s">
        <v>31</v>
      </c>
      <c r="J137" s="36" t="str">
        <f>E26</f>
        <v xml:space="preserve"> 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0.32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11" customFormat="1" ht="29.28" customHeight="1">
      <c r="A139" s="199"/>
      <c r="B139" s="200"/>
      <c r="C139" s="201" t="s">
        <v>136</v>
      </c>
      <c r="D139" s="202" t="s">
        <v>58</v>
      </c>
      <c r="E139" s="202" t="s">
        <v>54</v>
      </c>
      <c r="F139" s="202" t="s">
        <v>55</v>
      </c>
      <c r="G139" s="202" t="s">
        <v>137</v>
      </c>
      <c r="H139" s="202" t="s">
        <v>138</v>
      </c>
      <c r="I139" s="202" t="s">
        <v>139</v>
      </c>
      <c r="J139" s="202" t="s">
        <v>111</v>
      </c>
      <c r="K139" s="203" t="s">
        <v>140</v>
      </c>
      <c r="L139" s="204"/>
      <c r="M139" s="100" t="s">
        <v>1</v>
      </c>
      <c r="N139" s="101" t="s">
        <v>37</v>
      </c>
      <c r="O139" s="101" t="s">
        <v>141</v>
      </c>
      <c r="P139" s="101" t="s">
        <v>142</v>
      </c>
      <c r="Q139" s="101" t="s">
        <v>143</v>
      </c>
      <c r="R139" s="101" t="s">
        <v>144</v>
      </c>
      <c r="S139" s="101" t="s">
        <v>145</v>
      </c>
      <c r="T139" s="102" t="s">
        <v>146</v>
      </c>
      <c r="U139" s="199"/>
      <c r="V139" s="199"/>
      <c r="W139" s="199"/>
      <c r="X139" s="199"/>
      <c r="Y139" s="199"/>
      <c r="Z139" s="199"/>
      <c r="AA139" s="199"/>
      <c r="AB139" s="199"/>
      <c r="AC139" s="199"/>
      <c r="AD139" s="199"/>
      <c r="AE139" s="199"/>
    </row>
    <row r="140" s="2" customFormat="1" ht="22.8" customHeight="1">
      <c r="A140" s="38"/>
      <c r="B140" s="39"/>
      <c r="C140" s="107" t="s">
        <v>147</v>
      </c>
      <c r="D140" s="40"/>
      <c r="E140" s="40"/>
      <c r="F140" s="40"/>
      <c r="G140" s="40"/>
      <c r="H140" s="40"/>
      <c r="I140" s="40"/>
      <c r="J140" s="205">
        <f>BK140</f>
        <v>0</v>
      </c>
      <c r="K140" s="40"/>
      <c r="L140" s="44"/>
      <c r="M140" s="103"/>
      <c r="N140" s="206"/>
      <c r="O140" s="104"/>
      <c r="P140" s="207">
        <f>P141+P214</f>
        <v>0</v>
      </c>
      <c r="Q140" s="104"/>
      <c r="R140" s="207">
        <f>R141+R214</f>
        <v>20.735362670000004</v>
      </c>
      <c r="S140" s="104"/>
      <c r="T140" s="208">
        <f>T141+T214</f>
        <v>28.796307099999996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72</v>
      </c>
      <c r="AU140" s="17" t="s">
        <v>113</v>
      </c>
      <c r="BK140" s="209">
        <f>BK141+BK214</f>
        <v>0</v>
      </c>
    </row>
    <row r="141" s="12" customFormat="1" ht="25.92" customHeight="1">
      <c r="A141" s="12"/>
      <c r="B141" s="210"/>
      <c r="C141" s="211"/>
      <c r="D141" s="212" t="s">
        <v>72</v>
      </c>
      <c r="E141" s="213" t="s">
        <v>148</v>
      </c>
      <c r="F141" s="213" t="s">
        <v>149</v>
      </c>
      <c r="G141" s="211"/>
      <c r="H141" s="211"/>
      <c r="I141" s="214"/>
      <c r="J141" s="215">
        <f>BK141</f>
        <v>0</v>
      </c>
      <c r="K141" s="211"/>
      <c r="L141" s="216"/>
      <c r="M141" s="217"/>
      <c r="N141" s="218"/>
      <c r="O141" s="218"/>
      <c r="P141" s="219">
        <f>P142+P186+P203+P211</f>
        <v>0</v>
      </c>
      <c r="Q141" s="218"/>
      <c r="R141" s="219">
        <f>R142+R186+R203+R211</f>
        <v>17.912906400000004</v>
      </c>
      <c r="S141" s="218"/>
      <c r="T141" s="220">
        <f>T142+T186+T203+T211</f>
        <v>28.169819999999998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80</v>
      </c>
      <c r="AT141" s="222" t="s">
        <v>72</v>
      </c>
      <c r="AU141" s="222" t="s">
        <v>73</v>
      </c>
      <c r="AY141" s="221" t="s">
        <v>150</v>
      </c>
      <c r="BK141" s="223">
        <f>BK142+BK186+BK203+BK211</f>
        <v>0</v>
      </c>
    </row>
    <row r="142" s="12" customFormat="1" ht="22.8" customHeight="1">
      <c r="A142" s="12"/>
      <c r="B142" s="210"/>
      <c r="C142" s="211"/>
      <c r="D142" s="212" t="s">
        <v>72</v>
      </c>
      <c r="E142" s="224" t="s">
        <v>151</v>
      </c>
      <c r="F142" s="224" t="s">
        <v>152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SUM(P143:P185)</f>
        <v>0</v>
      </c>
      <c r="Q142" s="218"/>
      <c r="R142" s="219">
        <f>SUM(R143:R185)</f>
        <v>17.891461400000004</v>
      </c>
      <c r="S142" s="218"/>
      <c r="T142" s="220">
        <f>SUM(T143:T185)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80</v>
      </c>
      <c r="AT142" s="222" t="s">
        <v>72</v>
      </c>
      <c r="AU142" s="222" t="s">
        <v>80</v>
      </c>
      <c r="AY142" s="221" t="s">
        <v>150</v>
      </c>
      <c r="BK142" s="223">
        <f>SUM(BK143:BK185)</f>
        <v>0</v>
      </c>
    </row>
    <row r="143" s="2" customFormat="1" ht="24.15" customHeight="1">
      <c r="A143" s="38"/>
      <c r="B143" s="39"/>
      <c r="C143" s="226" t="s">
        <v>80</v>
      </c>
      <c r="D143" s="226" t="s">
        <v>153</v>
      </c>
      <c r="E143" s="227" t="s">
        <v>154</v>
      </c>
      <c r="F143" s="228" t="s">
        <v>155</v>
      </c>
      <c r="G143" s="229" t="s">
        <v>156</v>
      </c>
      <c r="H143" s="230">
        <v>3.04</v>
      </c>
      <c r="I143" s="231"/>
      <c r="J143" s="232">
        <f>ROUND(I143*H143,2)</f>
        <v>0</v>
      </c>
      <c r="K143" s="228" t="s">
        <v>157</v>
      </c>
      <c r="L143" s="44"/>
      <c r="M143" s="233" t="s">
        <v>1</v>
      </c>
      <c r="N143" s="234" t="s">
        <v>38</v>
      </c>
      <c r="O143" s="91"/>
      <c r="P143" s="235">
        <f>O143*H143</f>
        <v>0</v>
      </c>
      <c r="Q143" s="235">
        <v>0.0073499999999999998</v>
      </c>
      <c r="R143" s="235">
        <f>Q143*H143</f>
        <v>0.022343999999999999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158</v>
      </c>
      <c r="AT143" s="237" t="s">
        <v>153</v>
      </c>
      <c r="AU143" s="237" t="s">
        <v>83</v>
      </c>
      <c r="AY143" s="17" t="s">
        <v>150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80</v>
      </c>
      <c r="BK143" s="238">
        <f>ROUND(I143*H143,2)</f>
        <v>0</v>
      </c>
      <c r="BL143" s="17" t="s">
        <v>158</v>
      </c>
      <c r="BM143" s="237" t="s">
        <v>641</v>
      </c>
    </row>
    <row r="144" s="2" customFormat="1" ht="24.15" customHeight="1">
      <c r="A144" s="38"/>
      <c r="B144" s="39"/>
      <c r="C144" s="226" t="s">
        <v>83</v>
      </c>
      <c r="D144" s="226" t="s">
        <v>153</v>
      </c>
      <c r="E144" s="227" t="s">
        <v>162</v>
      </c>
      <c r="F144" s="228" t="s">
        <v>163</v>
      </c>
      <c r="G144" s="229" t="s">
        <v>156</v>
      </c>
      <c r="H144" s="230">
        <v>182.41</v>
      </c>
      <c r="I144" s="231"/>
      <c r="J144" s="232">
        <f>ROUND(I144*H144,2)</f>
        <v>0</v>
      </c>
      <c r="K144" s="228" t="s">
        <v>157</v>
      </c>
      <c r="L144" s="44"/>
      <c r="M144" s="233" t="s">
        <v>1</v>
      </c>
      <c r="N144" s="234" t="s">
        <v>38</v>
      </c>
      <c r="O144" s="91"/>
      <c r="P144" s="235">
        <f>O144*H144</f>
        <v>0</v>
      </c>
      <c r="Q144" s="235">
        <v>0.00025999999999999998</v>
      </c>
      <c r="R144" s="235">
        <f>Q144*H144</f>
        <v>0.047426599999999992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158</v>
      </c>
      <c r="AT144" s="237" t="s">
        <v>153</v>
      </c>
      <c r="AU144" s="237" t="s">
        <v>83</v>
      </c>
      <c r="AY144" s="17" t="s">
        <v>150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80</v>
      </c>
      <c r="BK144" s="238">
        <f>ROUND(I144*H144,2)</f>
        <v>0</v>
      </c>
      <c r="BL144" s="17" t="s">
        <v>158</v>
      </c>
      <c r="BM144" s="237" t="s">
        <v>642</v>
      </c>
    </row>
    <row r="145" s="14" customFormat="1">
      <c r="A145" s="14"/>
      <c r="B145" s="251"/>
      <c r="C145" s="252"/>
      <c r="D145" s="241" t="s">
        <v>160</v>
      </c>
      <c r="E145" s="253" t="s">
        <v>1</v>
      </c>
      <c r="F145" s="254" t="s">
        <v>165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160</v>
      </c>
      <c r="AU145" s="260" t="s">
        <v>83</v>
      </c>
      <c r="AV145" s="14" t="s">
        <v>80</v>
      </c>
      <c r="AW145" s="14" t="s">
        <v>30</v>
      </c>
      <c r="AX145" s="14" t="s">
        <v>73</v>
      </c>
      <c r="AY145" s="260" t="s">
        <v>150</v>
      </c>
    </row>
    <row r="146" s="13" customFormat="1">
      <c r="A146" s="13"/>
      <c r="B146" s="239"/>
      <c r="C146" s="240"/>
      <c r="D146" s="241" t="s">
        <v>160</v>
      </c>
      <c r="E146" s="242" t="s">
        <v>1</v>
      </c>
      <c r="F146" s="243" t="s">
        <v>643</v>
      </c>
      <c r="G146" s="240"/>
      <c r="H146" s="244">
        <v>182.41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160</v>
      </c>
      <c r="AU146" s="250" t="s">
        <v>83</v>
      </c>
      <c r="AV146" s="13" t="s">
        <v>83</v>
      </c>
      <c r="AW146" s="13" t="s">
        <v>30</v>
      </c>
      <c r="AX146" s="13" t="s">
        <v>80</v>
      </c>
      <c r="AY146" s="250" t="s">
        <v>150</v>
      </c>
    </row>
    <row r="147" s="2" customFormat="1" ht="14.4" customHeight="1">
      <c r="A147" s="38"/>
      <c r="B147" s="39"/>
      <c r="C147" s="226" t="s">
        <v>167</v>
      </c>
      <c r="D147" s="226" t="s">
        <v>153</v>
      </c>
      <c r="E147" s="227" t="s">
        <v>168</v>
      </c>
      <c r="F147" s="228" t="s">
        <v>169</v>
      </c>
      <c r="G147" s="229" t="s">
        <v>156</v>
      </c>
      <c r="H147" s="230">
        <v>0.29999999999999999</v>
      </c>
      <c r="I147" s="231"/>
      <c r="J147" s="232">
        <f>ROUND(I147*H147,2)</f>
        <v>0</v>
      </c>
      <c r="K147" s="228" t="s">
        <v>157</v>
      </c>
      <c r="L147" s="44"/>
      <c r="M147" s="233" t="s">
        <v>1</v>
      </c>
      <c r="N147" s="234" t="s">
        <v>38</v>
      </c>
      <c r="O147" s="91"/>
      <c r="P147" s="235">
        <f>O147*H147</f>
        <v>0</v>
      </c>
      <c r="Q147" s="235">
        <v>0.040000000000000001</v>
      </c>
      <c r="R147" s="235">
        <f>Q147*H147</f>
        <v>0.012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158</v>
      </c>
      <c r="AT147" s="237" t="s">
        <v>153</v>
      </c>
      <c r="AU147" s="237" t="s">
        <v>83</v>
      </c>
      <c r="AY147" s="17" t="s">
        <v>150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80</v>
      </c>
      <c r="BK147" s="238">
        <f>ROUND(I147*H147,2)</f>
        <v>0</v>
      </c>
      <c r="BL147" s="17" t="s">
        <v>158</v>
      </c>
      <c r="BM147" s="237" t="s">
        <v>170</v>
      </c>
    </row>
    <row r="148" s="13" customFormat="1">
      <c r="A148" s="13"/>
      <c r="B148" s="239"/>
      <c r="C148" s="240"/>
      <c r="D148" s="241" t="s">
        <v>160</v>
      </c>
      <c r="E148" s="242" t="s">
        <v>1</v>
      </c>
      <c r="F148" s="243" t="s">
        <v>171</v>
      </c>
      <c r="G148" s="240"/>
      <c r="H148" s="244">
        <v>0.29999999999999999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160</v>
      </c>
      <c r="AU148" s="250" t="s">
        <v>83</v>
      </c>
      <c r="AV148" s="13" t="s">
        <v>83</v>
      </c>
      <c r="AW148" s="13" t="s">
        <v>30</v>
      </c>
      <c r="AX148" s="13" t="s">
        <v>80</v>
      </c>
      <c r="AY148" s="250" t="s">
        <v>150</v>
      </c>
    </row>
    <row r="149" s="2" customFormat="1" ht="24.15" customHeight="1">
      <c r="A149" s="38"/>
      <c r="B149" s="39"/>
      <c r="C149" s="226" t="s">
        <v>158</v>
      </c>
      <c r="D149" s="226" t="s">
        <v>153</v>
      </c>
      <c r="E149" s="227" t="s">
        <v>172</v>
      </c>
      <c r="F149" s="228" t="s">
        <v>173</v>
      </c>
      <c r="G149" s="229" t="s">
        <v>156</v>
      </c>
      <c r="H149" s="230">
        <v>186.19</v>
      </c>
      <c r="I149" s="231"/>
      <c r="J149" s="232">
        <f>ROUND(I149*H149,2)</f>
        <v>0</v>
      </c>
      <c r="K149" s="228" t="s">
        <v>157</v>
      </c>
      <c r="L149" s="44"/>
      <c r="M149" s="233" t="s">
        <v>1</v>
      </c>
      <c r="N149" s="234" t="s">
        <v>38</v>
      </c>
      <c r="O149" s="91"/>
      <c r="P149" s="235">
        <f>O149*H149</f>
        <v>0</v>
      </c>
      <c r="Q149" s="235">
        <v>0.0043800000000000002</v>
      </c>
      <c r="R149" s="235">
        <f>Q149*H149</f>
        <v>0.81551220000000002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158</v>
      </c>
      <c r="AT149" s="237" t="s">
        <v>153</v>
      </c>
      <c r="AU149" s="237" t="s">
        <v>83</v>
      </c>
      <c r="AY149" s="17" t="s">
        <v>150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80</v>
      </c>
      <c r="BK149" s="238">
        <f>ROUND(I149*H149,2)</f>
        <v>0</v>
      </c>
      <c r="BL149" s="17" t="s">
        <v>158</v>
      </c>
      <c r="BM149" s="237" t="s">
        <v>644</v>
      </c>
    </row>
    <row r="150" s="13" customFormat="1">
      <c r="A150" s="13"/>
      <c r="B150" s="239"/>
      <c r="C150" s="240"/>
      <c r="D150" s="241" t="s">
        <v>160</v>
      </c>
      <c r="E150" s="242" t="s">
        <v>1</v>
      </c>
      <c r="F150" s="243" t="s">
        <v>645</v>
      </c>
      <c r="G150" s="240"/>
      <c r="H150" s="244">
        <v>3.7799999999999998</v>
      </c>
      <c r="I150" s="245"/>
      <c r="J150" s="240"/>
      <c r="K150" s="240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160</v>
      </c>
      <c r="AU150" s="250" t="s">
        <v>83</v>
      </c>
      <c r="AV150" s="13" t="s">
        <v>83</v>
      </c>
      <c r="AW150" s="13" t="s">
        <v>30</v>
      </c>
      <c r="AX150" s="13" t="s">
        <v>73</v>
      </c>
      <c r="AY150" s="250" t="s">
        <v>150</v>
      </c>
    </row>
    <row r="151" s="14" customFormat="1">
      <c r="A151" s="14"/>
      <c r="B151" s="251"/>
      <c r="C151" s="252"/>
      <c r="D151" s="241" t="s">
        <v>160</v>
      </c>
      <c r="E151" s="253" t="s">
        <v>1</v>
      </c>
      <c r="F151" s="254" t="s">
        <v>165</v>
      </c>
      <c r="G151" s="252"/>
      <c r="H151" s="253" t="s">
        <v>1</v>
      </c>
      <c r="I151" s="255"/>
      <c r="J151" s="252"/>
      <c r="K151" s="252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160</v>
      </c>
      <c r="AU151" s="260" t="s">
        <v>83</v>
      </c>
      <c r="AV151" s="14" t="s">
        <v>80</v>
      </c>
      <c r="AW151" s="14" t="s">
        <v>30</v>
      </c>
      <c r="AX151" s="14" t="s">
        <v>73</v>
      </c>
      <c r="AY151" s="260" t="s">
        <v>150</v>
      </c>
    </row>
    <row r="152" s="13" customFormat="1">
      <c r="A152" s="13"/>
      <c r="B152" s="239"/>
      <c r="C152" s="240"/>
      <c r="D152" s="241" t="s">
        <v>160</v>
      </c>
      <c r="E152" s="242" t="s">
        <v>1</v>
      </c>
      <c r="F152" s="243" t="s">
        <v>643</v>
      </c>
      <c r="G152" s="240"/>
      <c r="H152" s="244">
        <v>182.41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160</v>
      </c>
      <c r="AU152" s="250" t="s">
        <v>83</v>
      </c>
      <c r="AV152" s="13" t="s">
        <v>83</v>
      </c>
      <c r="AW152" s="13" t="s">
        <v>30</v>
      </c>
      <c r="AX152" s="13" t="s">
        <v>73</v>
      </c>
      <c r="AY152" s="250" t="s">
        <v>150</v>
      </c>
    </row>
    <row r="153" s="15" customFormat="1">
      <c r="A153" s="15"/>
      <c r="B153" s="276"/>
      <c r="C153" s="277"/>
      <c r="D153" s="241" t="s">
        <v>160</v>
      </c>
      <c r="E153" s="278" t="s">
        <v>1</v>
      </c>
      <c r="F153" s="279" t="s">
        <v>623</v>
      </c>
      <c r="G153" s="277"/>
      <c r="H153" s="280">
        <v>186.19</v>
      </c>
      <c r="I153" s="281"/>
      <c r="J153" s="277"/>
      <c r="K153" s="277"/>
      <c r="L153" s="282"/>
      <c r="M153" s="283"/>
      <c r="N153" s="284"/>
      <c r="O153" s="284"/>
      <c r="P153" s="284"/>
      <c r="Q153" s="284"/>
      <c r="R153" s="284"/>
      <c r="S153" s="284"/>
      <c r="T153" s="28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86" t="s">
        <v>160</v>
      </c>
      <c r="AU153" s="286" t="s">
        <v>83</v>
      </c>
      <c r="AV153" s="15" t="s">
        <v>158</v>
      </c>
      <c r="AW153" s="15" t="s">
        <v>30</v>
      </c>
      <c r="AX153" s="15" t="s">
        <v>80</v>
      </c>
      <c r="AY153" s="286" t="s">
        <v>150</v>
      </c>
    </row>
    <row r="154" s="2" customFormat="1" ht="24.15" customHeight="1">
      <c r="A154" s="38"/>
      <c r="B154" s="39"/>
      <c r="C154" s="226" t="s">
        <v>175</v>
      </c>
      <c r="D154" s="226" t="s">
        <v>153</v>
      </c>
      <c r="E154" s="227" t="s">
        <v>176</v>
      </c>
      <c r="F154" s="228" t="s">
        <v>177</v>
      </c>
      <c r="G154" s="229" t="s">
        <v>156</v>
      </c>
      <c r="H154" s="230">
        <v>182.41</v>
      </c>
      <c r="I154" s="231"/>
      <c r="J154" s="232">
        <f>ROUND(I154*H154,2)</f>
        <v>0</v>
      </c>
      <c r="K154" s="228" t="s">
        <v>157</v>
      </c>
      <c r="L154" s="44"/>
      <c r="M154" s="233" t="s">
        <v>1</v>
      </c>
      <c r="N154" s="234" t="s">
        <v>38</v>
      </c>
      <c r="O154" s="91"/>
      <c r="P154" s="235">
        <f>O154*H154</f>
        <v>0</v>
      </c>
      <c r="Q154" s="235">
        <v>0.0030000000000000001</v>
      </c>
      <c r="R154" s="235">
        <f>Q154*H154</f>
        <v>0.54722999999999999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158</v>
      </c>
      <c r="AT154" s="237" t="s">
        <v>153</v>
      </c>
      <c r="AU154" s="237" t="s">
        <v>83</v>
      </c>
      <c r="AY154" s="17" t="s">
        <v>150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80</v>
      </c>
      <c r="BK154" s="238">
        <f>ROUND(I154*H154,2)</f>
        <v>0</v>
      </c>
      <c r="BL154" s="17" t="s">
        <v>158</v>
      </c>
      <c r="BM154" s="237" t="s">
        <v>646</v>
      </c>
    </row>
    <row r="155" s="14" customFormat="1">
      <c r="A155" s="14"/>
      <c r="B155" s="251"/>
      <c r="C155" s="252"/>
      <c r="D155" s="241" t="s">
        <v>160</v>
      </c>
      <c r="E155" s="253" t="s">
        <v>1</v>
      </c>
      <c r="F155" s="254" t="s">
        <v>165</v>
      </c>
      <c r="G155" s="252"/>
      <c r="H155" s="253" t="s">
        <v>1</v>
      </c>
      <c r="I155" s="255"/>
      <c r="J155" s="252"/>
      <c r="K155" s="252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160</v>
      </c>
      <c r="AU155" s="260" t="s">
        <v>83</v>
      </c>
      <c r="AV155" s="14" t="s">
        <v>80</v>
      </c>
      <c r="AW155" s="14" t="s">
        <v>30</v>
      </c>
      <c r="AX155" s="14" t="s">
        <v>73</v>
      </c>
      <c r="AY155" s="260" t="s">
        <v>150</v>
      </c>
    </row>
    <row r="156" s="13" customFormat="1">
      <c r="A156" s="13"/>
      <c r="B156" s="239"/>
      <c r="C156" s="240"/>
      <c r="D156" s="241" t="s">
        <v>160</v>
      </c>
      <c r="E156" s="242" t="s">
        <v>1</v>
      </c>
      <c r="F156" s="243" t="s">
        <v>643</v>
      </c>
      <c r="G156" s="240"/>
      <c r="H156" s="244">
        <v>182.41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160</v>
      </c>
      <c r="AU156" s="250" t="s">
        <v>83</v>
      </c>
      <c r="AV156" s="13" t="s">
        <v>83</v>
      </c>
      <c r="AW156" s="13" t="s">
        <v>30</v>
      </c>
      <c r="AX156" s="13" t="s">
        <v>80</v>
      </c>
      <c r="AY156" s="250" t="s">
        <v>150</v>
      </c>
    </row>
    <row r="157" s="2" customFormat="1" ht="24.15" customHeight="1">
      <c r="A157" s="38"/>
      <c r="B157" s="39"/>
      <c r="C157" s="226" t="s">
        <v>151</v>
      </c>
      <c r="D157" s="226" t="s">
        <v>153</v>
      </c>
      <c r="E157" s="227" t="s">
        <v>647</v>
      </c>
      <c r="F157" s="228" t="s">
        <v>648</v>
      </c>
      <c r="G157" s="229" t="s">
        <v>156</v>
      </c>
      <c r="H157" s="230">
        <v>3.7799999999999998</v>
      </c>
      <c r="I157" s="231"/>
      <c r="J157" s="232">
        <f>ROUND(I157*H157,2)</f>
        <v>0</v>
      </c>
      <c r="K157" s="228" t="s">
        <v>157</v>
      </c>
      <c r="L157" s="44"/>
      <c r="M157" s="233" t="s">
        <v>1</v>
      </c>
      <c r="N157" s="234" t="s">
        <v>38</v>
      </c>
      <c r="O157" s="91"/>
      <c r="P157" s="235">
        <f>O157*H157</f>
        <v>0</v>
      </c>
      <c r="Q157" s="235">
        <v>0.018380000000000001</v>
      </c>
      <c r="R157" s="235">
        <f>Q157*H157</f>
        <v>0.069476399999999994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158</v>
      </c>
      <c r="AT157" s="237" t="s">
        <v>153</v>
      </c>
      <c r="AU157" s="237" t="s">
        <v>83</v>
      </c>
      <c r="AY157" s="17" t="s">
        <v>150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80</v>
      </c>
      <c r="BK157" s="238">
        <f>ROUND(I157*H157,2)</f>
        <v>0</v>
      </c>
      <c r="BL157" s="17" t="s">
        <v>158</v>
      </c>
      <c r="BM157" s="237" t="s">
        <v>649</v>
      </c>
    </row>
    <row r="158" s="13" customFormat="1">
      <c r="A158" s="13"/>
      <c r="B158" s="239"/>
      <c r="C158" s="240"/>
      <c r="D158" s="241" t="s">
        <v>160</v>
      </c>
      <c r="E158" s="242" t="s">
        <v>1</v>
      </c>
      <c r="F158" s="243" t="s">
        <v>645</v>
      </c>
      <c r="G158" s="240"/>
      <c r="H158" s="244">
        <v>3.7799999999999998</v>
      </c>
      <c r="I158" s="245"/>
      <c r="J158" s="240"/>
      <c r="K158" s="240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160</v>
      </c>
      <c r="AU158" s="250" t="s">
        <v>83</v>
      </c>
      <c r="AV158" s="13" t="s">
        <v>83</v>
      </c>
      <c r="AW158" s="13" t="s">
        <v>30</v>
      </c>
      <c r="AX158" s="13" t="s">
        <v>80</v>
      </c>
      <c r="AY158" s="250" t="s">
        <v>150</v>
      </c>
    </row>
    <row r="159" s="2" customFormat="1" ht="24.15" customHeight="1">
      <c r="A159" s="38"/>
      <c r="B159" s="39"/>
      <c r="C159" s="226" t="s">
        <v>182</v>
      </c>
      <c r="D159" s="226" t="s">
        <v>153</v>
      </c>
      <c r="E159" s="227" t="s">
        <v>179</v>
      </c>
      <c r="F159" s="228" t="s">
        <v>180</v>
      </c>
      <c r="G159" s="229" t="s">
        <v>156</v>
      </c>
      <c r="H159" s="230">
        <v>0.29999999999999999</v>
      </c>
      <c r="I159" s="231"/>
      <c r="J159" s="232">
        <f>ROUND(I159*H159,2)</f>
        <v>0</v>
      </c>
      <c r="K159" s="228" t="s">
        <v>157</v>
      </c>
      <c r="L159" s="44"/>
      <c r="M159" s="233" t="s">
        <v>1</v>
      </c>
      <c r="N159" s="234" t="s">
        <v>38</v>
      </c>
      <c r="O159" s="91"/>
      <c r="P159" s="235">
        <f>O159*H159</f>
        <v>0</v>
      </c>
      <c r="Q159" s="235">
        <v>0.041529999999999997</v>
      </c>
      <c r="R159" s="235">
        <f>Q159*H159</f>
        <v>0.012459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158</v>
      </c>
      <c r="AT159" s="237" t="s">
        <v>153</v>
      </c>
      <c r="AU159" s="237" t="s">
        <v>83</v>
      </c>
      <c r="AY159" s="17" t="s">
        <v>150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80</v>
      </c>
      <c r="BK159" s="238">
        <f>ROUND(I159*H159,2)</f>
        <v>0</v>
      </c>
      <c r="BL159" s="17" t="s">
        <v>158</v>
      </c>
      <c r="BM159" s="237" t="s">
        <v>181</v>
      </c>
    </row>
    <row r="160" s="13" customFormat="1">
      <c r="A160" s="13"/>
      <c r="B160" s="239"/>
      <c r="C160" s="240"/>
      <c r="D160" s="241" t="s">
        <v>160</v>
      </c>
      <c r="E160" s="242" t="s">
        <v>1</v>
      </c>
      <c r="F160" s="243" t="s">
        <v>171</v>
      </c>
      <c r="G160" s="240"/>
      <c r="H160" s="244">
        <v>0.29999999999999999</v>
      </c>
      <c r="I160" s="245"/>
      <c r="J160" s="240"/>
      <c r="K160" s="240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160</v>
      </c>
      <c r="AU160" s="250" t="s">
        <v>83</v>
      </c>
      <c r="AV160" s="13" t="s">
        <v>83</v>
      </c>
      <c r="AW160" s="13" t="s">
        <v>30</v>
      </c>
      <c r="AX160" s="13" t="s">
        <v>80</v>
      </c>
      <c r="AY160" s="250" t="s">
        <v>150</v>
      </c>
    </row>
    <row r="161" s="2" customFormat="1" ht="24.15" customHeight="1">
      <c r="A161" s="38"/>
      <c r="B161" s="39"/>
      <c r="C161" s="226" t="s">
        <v>187</v>
      </c>
      <c r="D161" s="226" t="s">
        <v>153</v>
      </c>
      <c r="E161" s="227" t="s">
        <v>183</v>
      </c>
      <c r="F161" s="228" t="s">
        <v>650</v>
      </c>
      <c r="G161" s="229" t="s">
        <v>156</v>
      </c>
      <c r="H161" s="230">
        <v>182.41</v>
      </c>
      <c r="I161" s="231"/>
      <c r="J161" s="232">
        <f>ROUND(I161*H161,2)</f>
        <v>0</v>
      </c>
      <c r="K161" s="228" t="s">
        <v>185</v>
      </c>
      <c r="L161" s="44"/>
      <c r="M161" s="233" t="s">
        <v>1</v>
      </c>
      <c r="N161" s="234" t="s">
        <v>38</v>
      </c>
      <c r="O161" s="91"/>
      <c r="P161" s="235">
        <f>O161*H161</f>
        <v>0</v>
      </c>
      <c r="Q161" s="235">
        <v>0.017000000000000001</v>
      </c>
      <c r="R161" s="235">
        <f>Q161*H161</f>
        <v>3.1009700000000002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158</v>
      </c>
      <c r="AT161" s="237" t="s">
        <v>153</v>
      </c>
      <c r="AU161" s="237" t="s">
        <v>83</v>
      </c>
      <c r="AY161" s="17" t="s">
        <v>150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80</v>
      </c>
      <c r="BK161" s="238">
        <f>ROUND(I161*H161,2)</f>
        <v>0</v>
      </c>
      <c r="BL161" s="17" t="s">
        <v>158</v>
      </c>
      <c r="BM161" s="237" t="s">
        <v>651</v>
      </c>
    </row>
    <row r="162" s="14" customFormat="1">
      <c r="A162" s="14"/>
      <c r="B162" s="251"/>
      <c r="C162" s="252"/>
      <c r="D162" s="241" t="s">
        <v>160</v>
      </c>
      <c r="E162" s="253" t="s">
        <v>1</v>
      </c>
      <c r="F162" s="254" t="s">
        <v>165</v>
      </c>
      <c r="G162" s="252"/>
      <c r="H162" s="253" t="s">
        <v>1</v>
      </c>
      <c r="I162" s="255"/>
      <c r="J162" s="252"/>
      <c r="K162" s="252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160</v>
      </c>
      <c r="AU162" s="260" t="s">
        <v>83</v>
      </c>
      <c r="AV162" s="14" t="s">
        <v>80</v>
      </c>
      <c r="AW162" s="14" t="s">
        <v>30</v>
      </c>
      <c r="AX162" s="14" t="s">
        <v>73</v>
      </c>
      <c r="AY162" s="260" t="s">
        <v>150</v>
      </c>
    </row>
    <row r="163" s="13" customFormat="1">
      <c r="A163" s="13"/>
      <c r="B163" s="239"/>
      <c r="C163" s="240"/>
      <c r="D163" s="241" t="s">
        <v>160</v>
      </c>
      <c r="E163" s="242" t="s">
        <v>1</v>
      </c>
      <c r="F163" s="243" t="s">
        <v>643</v>
      </c>
      <c r="G163" s="240"/>
      <c r="H163" s="244">
        <v>182.41</v>
      </c>
      <c r="I163" s="245"/>
      <c r="J163" s="240"/>
      <c r="K163" s="240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160</v>
      </c>
      <c r="AU163" s="250" t="s">
        <v>83</v>
      </c>
      <c r="AV163" s="13" t="s">
        <v>83</v>
      </c>
      <c r="AW163" s="13" t="s">
        <v>30</v>
      </c>
      <c r="AX163" s="13" t="s">
        <v>80</v>
      </c>
      <c r="AY163" s="250" t="s">
        <v>150</v>
      </c>
    </row>
    <row r="164" s="2" customFormat="1" ht="24.15" customHeight="1">
      <c r="A164" s="38"/>
      <c r="B164" s="39"/>
      <c r="C164" s="226" t="s">
        <v>191</v>
      </c>
      <c r="D164" s="226" t="s">
        <v>153</v>
      </c>
      <c r="E164" s="227" t="s">
        <v>188</v>
      </c>
      <c r="F164" s="228" t="s">
        <v>189</v>
      </c>
      <c r="G164" s="229" t="s">
        <v>156</v>
      </c>
      <c r="H164" s="230">
        <v>3.04</v>
      </c>
      <c r="I164" s="231"/>
      <c r="J164" s="232">
        <f>ROUND(I164*H164,2)</f>
        <v>0</v>
      </c>
      <c r="K164" s="228" t="s">
        <v>157</v>
      </c>
      <c r="L164" s="44"/>
      <c r="M164" s="233" t="s">
        <v>1</v>
      </c>
      <c r="N164" s="234" t="s">
        <v>38</v>
      </c>
      <c r="O164" s="91"/>
      <c r="P164" s="235">
        <f>O164*H164</f>
        <v>0</v>
      </c>
      <c r="Q164" s="235">
        <v>0.021000000000000001</v>
      </c>
      <c r="R164" s="235">
        <f>Q164*H164</f>
        <v>0.063840000000000008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158</v>
      </c>
      <c r="AT164" s="237" t="s">
        <v>153</v>
      </c>
      <c r="AU164" s="237" t="s">
        <v>83</v>
      </c>
      <c r="AY164" s="17" t="s">
        <v>150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80</v>
      </c>
      <c r="BK164" s="238">
        <f>ROUND(I164*H164,2)</f>
        <v>0</v>
      </c>
      <c r="BL164" s="17" t="s">
        <v>158</v>
      </c>
      <c r="BM164" s="237" t="s">
        <v>652</v>
      </c>
    </row>
    <row r="165" s="2" customFormat="1" ht="37.8" customHeight="1">
      <c r="A165" s="38"/>
      <c r="B165" s="39"/>
      <c r="C165" s="226" t="s">
        <v>195</v>
      </c>
      <c r="D165" s="226" t="s">
        <v>153</v>
      </c>
      <c r="E165" s="227" t="s">
        <v>653</v>
      </c>
      <c r="F165" s="228" t="s">
        <v>654</v>
      </c>
      <c r="G165" s="229" t="s">
        <v>156</v>
      </c>
      <c r="H165" s="230">
        <v>2.835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38</v>
      </c>
      <c r="O165" s="91"/>
      <c r="P165" s="235">
        <f>O165*H165</f>
        <v>0</v>
      </c>
      <c r="Q165" s="235">
        <v>0.0043200000000000001</v>
      </c>
      <c r="R165" s="235">
        <f>Q165*H165</f>
        <v>0.0122472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158</v>
      </c>
      <c r="AT165" s="237" t="s">
        <v>153</v>
      </c>
      <c r="AU165" s="237" t="s">
        <v>83</v>
      </c>
      <c r="AY165" s="17" t="s">
        <v>150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80</v>
      </c>
      <c r="BK165" s="238">
        <f>ROUND(I165*H165,2)</f>
        <v>0</v>
      </c>
      <c r="BL165" s="17" t="s">
        <v>158</v>
      </c>
      <c r="BM165" s="237" t="s">
        <v>655</v>
      </c>
    </row>
    <row r="166" s="14" customFormat="1">
      <c r="A166" s="14"/>
      <c r="B166" s="251"/>
      <c r="C166" s="252"/>
      <c r="D166" s="241" t="s">
        <v>160</v>
      </c>
      <c r="E166" s="253" t="s">
        <v>1</v>
      </c>
      <c r="F166" s="254" t="s">
        <v>200</v>
      </c>
      <c r="G166" s="252"/>
      <c r="H166" s="253" t="s">
        <v>1</v>
      </c>
      <c r="I166" s="255"/>
      <c r="J166" s="252"/>
      <c r="K166" s="252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160</v>
      </c>
      <c r="AU166" s="260" t="s">
        <v>83</v>
      </c>
      <c r="AV166" s="14" t="s">
        <v>80</v>
      </c>
      <c r="AW166" s="14" t="s">
        <v>30</v>
      </c>
      <c r="AX166" s="14" t="s">
        <v>73</v>
      </c>
      <c r="AY166" s="260" t="s">
        <v>150</v>
      </c>
    </row>
    <row r="167" s="13" customFormat="1">
      <c r="A167" s="13"/>
      <c r="B167" s="239"/>
      <c r="C167" s="240"/>
      <c r="D167" s="241" t="s">
        <v>160</v>
      </c>
      <c r="E167" s="242" t="s">
        <v>1</v>
      </c>
      <c r="F167" s="243" t="s">
        <v>656</v>
      </c>
      <c r="G167" s="240"/>
      <c r="H167" s="244">
        <v>2.835</v>
      </c>
      <c r="I167" s="245"/>
      <c r="J167" s="240"/>
      <c r="K167" s="240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160</v>
      </c>
      <c r="AU167" s="250" t="s">
        <v>83</v>
      </c>
      <c r="AV167" s="13" t="s">
        <v>83</v>
      </c>
      <c r="AW167" s="13" t="s">
        <v>30</v>
      </c>
      <c r="AX167" s="13" t="s">
        <v>80</v>
      </c>
      <c r="AY167" s="250" t="s">
        <v>150</v>
      </c>
    </row>
    <row r="168" s="2" customFormat="1" ht="24.15" customHeight="1">
      <c r="A168" s="38"/>
      <c r="B168" s="39"/>
      <c r="C168" s="226" t="s">
        <v>202</v>
      </c>
      <c r="D168" s="226" t="s">
        <v>153</v>
      </c>
      <c r="E168" s="227" t="s">
        <v>657</v>
      </c>
      <c r="F168" s="228" t="s">
        <v>658</v>
      </c>
      <c r="G168" s="229" t="s">
        <v>198</v>
      </c>
      <c r="H168" s="230">
        <v>7.7999999999999998</v>
      </c>
      <c r="I168" s="231"/>
      <c r="J168" s="232">
        <f>ROUND(I168*H168,2)</f>
        <v>0</v>
      </c>
      <c r="K168" s="228" t="s">
        <v>1</v>
      </c>
      <c r="L168" s="44"/>
      <c r="M168" s="233" t="s">
        <v>1</v>
      </c>
      <c r="N168" s="234" t="s">
        <v>38</v>
      </c>
      <c r="O168" s="91"/>
      <c r="P168" s="235">
        <f>O168*H168</f>
        <v>0</v>
      </c>
      <c r="Q168" s="235">
        <v>0.028469999999999999</v>
      </c>
      <c r="R168" s="235">
        <f>Q168*H168</f>
        <v>0.22206599999999999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158</v>
      </c>
      <c r="AT168" s="237" t="s">
        <v>153</v>
      </c>
      <c r="AU168" s="237" t="s">
        <v>83</v>
      </c>
      <c r="AY168" s="17" t="s">
        <v>150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80</v>
      </c>
      <c r="BK168" s="238">
        <f>ROUND(I168*H168,2)</f>
        <v>0</v>
      </c>
      <c r="BL168" s="17" t="s">
        <v>158</v>
      </c>
      <c r="BM168" s="237" t="s">
        <v>659</v>
      </c>
    </row>
    <row r="169" s="14" customFormat="1">
      <c r="A169" s="14"/>
      <c r="B169" s="251"/>
      <c r="C169" s="252"/>
      <c r="D169" s="241" t="s">
        <v>160</v>
      </c>
      <c r="E169" s="253" t="s">
        <v>1</v>
      </c>
      <c r="F169" s="254" t="s">
        <v>200</v>
      </c>
      <c r="G169" s="252"/>
      <c r="H169" s="253" t="s">
        <v>1</v>
      </c>
      <c r="I169" s="255"/>
      <c r="J169" s="252"/>
      <c r="K169" s="252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160</v>
      </c>
      <c r="AU169" s="260" t="s">
        <v>83</v>
      </c>
      <c r="AV169" s="14" t="s">
        <v>80</v>
      </c>
      <c r="AW169" s="14" t="s">
        <v>30</v>
      </c>
      <c r="AX169" s="14" t="s">
        <v>73</v>
      </c>
      <c r="AY169" s="260" t="s">
        <v>150</v>
      </c>
    </row>
    <row r="170" s="13" customFormat="1">
      <c r="A170" s="13"/>
      <c r="B170" s="239"/>
      <c r="C170" s="240"/>
      <c r="D170" s="241" t="s">
        <v>160</v>
      </c>
      <c r="E170" s="242" t="s">
        <v>1</v>
      </c>
      <c r="F170" s="243" t="s">
        <v>660</v>
      </c>
      <c r="G170" s="240"/>
      <c r="H170" s="244">
        <v>7.7999999999999998</v>
      </c>
      <c r="I170" s="245"/>
      <c r="J170" s="240"/>
      <c r="K170" s="240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160</v>
      </c>
      <c r="AU170" s="250" t="s">
        <v>83</v>
      </c>
      <c r="AV170" s="13" t="s">
        <v>83</v>
      </c>
      <c r="AW170" s="13" t="s">
        <v>30</v>
      </c>
      <c r="AX170" s="13" t="s">
        <v>80</v>
      </c>
      <c r="AY170" s="250" t="s">
        <v>150</v>
      </c>
    </row>
    <row r="171" s="2" customFormat="1" ht="14.4" customHeight="1">
      <c r="A171" s="38"/>
      <c r="B171" s="39"/>
      <c r="C171" s="226" t="s">
        <v>207</v>
      </c>
      <c r="D171" s="226" t="s">
        <v>153</v>
      </c>
      <c r="E171" s="227" t="s">
        <v>192</v>
      </c>
      <c r="F171" s="228" t="s">
        <v>193</v>
      </c>
      <c r="G171" s="229" t="s">
        <v>156</v>
      </c>
      <c r="H171" s="230">
        <v>100</v>
      </c>
      <c r="I171" s="231"/>
      <c r="J171" s="232">
        <f>ROUND(I171*H171,2)</f>
        <v>0</v>
      </c>
      <c r="K171" s="228" t="s">
        <v>157</v>
      </c>
      <c r="L171" s="44"/>
      <c r="M171" s="233" t="s">
        <v>1</v>
      </c>
      <c r="N171" s="234" t="s">
        <v>38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158</v>
      </c>
      <c r="AT171" s="237" t="s">
        <v>153</v>
      </c>
      <c r="AU171" s="237" t="s">
        <v>83</v>
      </c>
      <c r="AY171" s="17" t="s">
        <v>150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80</v>
      </c>
      <c r="BK171" s="238">
        <f>ROUND(I171*H171,2)</f>
        <v>0</v>
      </c>
      <c r="BL171" s="17" t="s">
        <v>158</v>
      </c>
      <c r="BM171" s="237" t="s">
        <v>661</v>
      </c>
    </row>
    <row r="172" s="2" customFormat="1" ht="24.15" customHeight="1">
      <c r="A172" s="38"/>
      <c r="B172" s="39"/>
      <c r="C172" s="226" t="s">
        <v>213</v>
      </c>
      <c r="D172" s="226" t="s">
        <v>153</v>
      </c>
      <c r="E172" s="227" t="s">
        <v>196</v>
      </c>
      <c r="F172" s="228" t="s">
        <v>197</v>
      </c>
      <c r="G172" s="229" t="s">
        <v>198</v>
      </c>
      <c r="H172" s="230">
        <v>9.6999999999999993</v>
      </c>
      <c r="I172" s="231"/>
      <c r="J172" s="232">
        <f>ROUND(I172*H172,2)</f>
        <v>0</v>
      </c>
      <c r="K172" s="228" t="s">
        <v>157</v>
      </c>
      <c r="L172" s="44"/>
      <c r="M172" s="233" t="s">
        <v>1</v>
      </c>
      <c r="N172" s="234" t="s">
        <v>38</v>
      </c>
      <c r="O172" s="91"/>
      <c r="P172" s="235">
        <f>O172*H172</f>
        <v>0</v>
      </c>
      <c r="Q172" s="235">
        <v>0.0015</v>
      </c>
      <c r="R172" s="235">
        <f>Q172*H172</f>
        <v>0.014549999999999999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158</v>
      </c>
      <c r="AT172" s="237" t="s">
        <v>153</v>
      </c>
      <c r="AU172" s="237" t="s">
        <v>83</v>
      </c>
      <c r="AY172" s="17" t="s">
        <v>150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80</v>
      </c>
      <c r="BK172" s="238">
        <f>ROUND(I172*H172,2)</f>
        <v>0</v>
      </c>
      <c r="BL172" s="17" t="s">
        <v>158</v>
      </c>
      <c r="BM172" s="237" t="s">
        <v>199</v>
      </c>
    </row>
    <row r="173" s="14" customFormat="1">
      <c r="A173" s="14"/>
      <c r="B173" s="251"/>
      <c r="C173" s="252"/>
      <c r="D173" s="241" t="s">
        <v>160</v>
      </c>
      <c r="E173" s="253" t="s">
        <v>1</v>
      </c>
      <c r="F173" s="254" t="s">
        <v>200</v>
      </c>
      <c r="G173" s="252"/>
      <c r="H173" s="253" t="s">
        <v>1</v>
      </c>
      <c r="I173" s="255"/>
      <c r="J173" s="252"/>
      <c r="K173" s="252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160</v>
      </c>
      <c r="AU173" s="260" t="s">
        <v>83</v>
      </c>
      <c r="AV173" s="14" t="s">
        <v>80</v>
      </c>
      <c r="AW173" s="14" t="s">
        <v>30</v>
      </c>
      <c r="AX173" s="14" t="s">
        <v>73</v>
      </c>
      <c r="AY173" s="260" t="s">
        <v>150</v>
      </c>
    </row>
    <row r="174" s="13" customFormat="1">
      <c r="A174" s="13"/>
      <c r="B174" s="239"/>
      <c r="C174" s="240"/>
      <c r="D174" s="241" t="s">
        <v>160</v>
      </c>
      <c r="E174" s="242" t="s">
        <v>1</v>
      </c>
      <c r="F174" s="243" t="s">
        <v>201</v>
      </c>
      <c r="G174" s="240"/>
      <c r="H174" s="244">
        <v>4.9000000000000004</v>
      </c>
      <c r="I174" s="245"/>
      <c r="J174" s="240"/>
      <c r="K174" s="240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160</v>
      </c>
      <c r="AU174" s="250" t="s">
        <v>83</v>
      </c>
      <c r="AV174" s="13" t="s">
        <v>83</v>
      </c>
      <c r="AW174" s="13" t="s">
        <v>30</v>
      </c>
      <c r="AX174" s="13" t="s">
        <v>73</v>
      </c>
      <c r="AY174" s="250" t="s">
        <v>150</v>
      </c>
    </row>
    <row r="175" s="13" customFormat="1">
      <c r="A175" s="13"/>
      <c r="B175" s="239"/>
      <c r="C175" s="240"/>
      <c r="D175" s="241" t="s">
        <v>160</v>
      </c>
      <c r="E175" s="242" t="s">
        <v>1</v>
      </c>
      <c r="F175" s="243" t="s">
        <v>662</v>
      </c>
      <c r="G175" s="240"/>
      <c r="H175" s="244">
        <v>4.7999999999999998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160</v>
      </c>
      <c r="AU175" s="250" t="s">
        <v>83</v>
      </c>
      <c r="AV175" s="13" t="s">
        <v>83</v>
      </c>
      <c r="AW175" s="13" t="s">
        <v>30</v>
      </c>
      <c r="AX175" s="13" t="s">
        <v>73</v>
      </c>
      <c r="AY175" s="250" t="s">
        <v>150</v>
      </c>
    </row>
    <row r="176" s="15" customFormat="1">
      <c r="A176" s="15"/>
      <c r="B176" s="276"/>
      <c r="C176" s="277"/>
      <c r="D176" s="241" t="s">
        <v>160</v>
      </c>
      <c r="E176" s="278" t="s">
        <v>1</v>
      </c>
      <c r="F176" s="279" t="s">
        <v>623</v>
      </c>
      <c r="G176" s="277"/>
      <c r="H176" s="280">
        <v>9.6999999999999993</v>
      </c>
      <c r="I176" s="281"/>
      <c r="J176" s="277"/>
      <c r="K176" s="277"/>
      <c r="L176" s="282"/>
      <c r="M176" s="283"/>
      <c r="N176" s="284"/>
      <c r="O176" s="284"/>
      <c r="P176" s="284"/>
      <c r="Q176" s="284"/>
      <c r="R176" s="284"/>
      <c r="S176" s="284"/>
      <c r="T176" s="28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6" t="s">
        <v>160</v>
      </c>
      <c r="AU176" s="286" t="s">
        <v>83</v>
      </c>
      <c r="AV176" s="15" t="s">
        <v>158</v>
      </c>
      <c r="AW176" s="15" t="s">
        <v>30</v>
      </c>
      <c r="AX176" s="15" t="s">
        <v>80</v>
      </c>
      <c r="AY176" s="286" t="s">
        <v>150</v>
      </c>
    </row>
    <row r="177" s="2" customFormat="1" ht="24.15" customHeight="1">
      <c r="A177" s="38"/>
      <c r="B177" s="39"/>
      <c r="C177" s="226" t="s">
        <v>217</v>
      </c>
      <c r="D177" s="226" t="s">
        <v>153</v>
      </c>
      <c r="E177" s="227" t="s">
        <v>203</v>
      </c>
      <c r="F177" s="228" t="s">
        <v>204</v>
      </c>
      <c r="G177" s="229" t="s">
        <v>156</v>
      </c>
      <c r="H177" s="230">
        <v>18</v>
      </c>
      <c r="I177" s="231"/>
      <c r="J177" s="232">
        <f>ROUND(I177*H177,2)</f>
        <v>0</v>
      </c>
      <c r="K177" s="228" t="s">
        <v>157</v>
      </c>
      <c r="L177" s="44"/>
      <c r="M177" s="233" t="s">
        <v>1</v>
      </c>
      <c r="N177" s="234" t="s">
        <v>38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158</v>
      </c>
      <c r="AT177" s="237" t="s">
        <v>153</v>
      </c>
      <c r="AU177" s="237" t="s">
        <v>83</v>
      </c>
      <c r="AY177" s="17" t="s">
        <v>150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80</v>
      </c>
      <c r="BK177" s="238">
        <f>ROUND(I177*H177,2)</f>
        <v>0</v>
      </c>
      <c r="BL177" s="17" t="s">
        <v>158</v>
      </c>
      <c r="BM177" s="237" t="s">
        <v>205</v>
      </c>
    </row>
    <row r="178" s="13" customFormat="1">
      <c r="A178" s="13"/>
      <c r="B178" s="239"/>
      <c r="C178" s="240"/>
      <c r="D178" s="241" t="s">
        <v>160</v>
      </c>
      <c r="E178" s="242" t="s">
        <v>1</v>
      </c>
      <c r="F178" s="243" t="s">
        <v>663</v>
      </c>
      <c r="G178" s="240"/>
      <c r="H178" s="244">
        <v>18</v>
      </c>
      <c r="I178" s="245"/>
      <c r="J178" s="240"/>
      <c r="K178" s="240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160</v>
      </c>
      <c r="AU178" s="250" t="s">
        <v>83</v>
      </c>
      <c r="AV178" s="13" t="s">
        <v>83</v>
      </c>
      <c r="AW178" s="13" t="s">
        <v>30</v>
      </c>
      <c r="AX178" s="13" t="s">
        <v>80</v>
      </c>
      <c r="AY178" s="250" t="s">
        <v>150</v>
      </c>
    </row>
    <row r="179" s="2" customFormat="1" ht="24.15" customHeight="1">
      <c r="A179" s="38"/>
      <c r="B179" s="39"/>
      <c r="C179" s="226" t="s">
        <v>8</v>
      </c>
      <c r="D179" s="226" t="s">
        <v>153</v>
      </c>
      <c r="E179" s="227" t="s">
        <v>664</v>
      </c>
      <c r="F179" s="228" t="s">
        <v>665</v>
      </c>
      <c r="G179" s="229" t="s">
        <v>156</v>
      </c>
      <c r="H179" s="230">
        <v>0.75</v>
      </c>
      <c r="I179" s="231"/>
      <c r="J179" s="232">
        <f>ROUND(I179*H179,2)</f>
        <v>0</v>
      </c>
      <c r="K179" s="228" t="s">
        <v>157</v>
      </c>
      <c r="L179" s="44"/>
      <c r="M179" s="233" t="s">
        <v>1</v>
      </c>
      <c r="N179" s="234" t="s">
        <v>38</v>
      </c>
      <c r="O179" s="91"/>
      <c r="P179" s="235">
        <f>O179*H179</f>
        <v>0</v>
      </c>
      <c r="Q179" s="235">
        <v>0.105</v>
      </c>
      <c r="R179" s="235">
        <f>Q179*H179</f>
        <v>0.078750000000000001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158</v>
      </c>
      <c r="AT179" s="237" t="s">
        <v>153</v>
      </c>
      <c r="AU179" s="237" t="s">
        <v>83</v>
      </c>
      <c r="AY179" s="17" t="s">
        <v>150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80</v>
      </c>
      <c r="BK179" s="238">
        <f>ROUND(I179*H179,2)</f>
        <v>0</v>
      </c>
      <c r="BL179" s="17" t="s">
        <v>158</v>
      </c>
      <c r="BM179" s="237" t="s">
        <v>666</v>
      </c>
    </row>
    <row r="180" s="13" customFormat="1">
      <c r="A180" s="13"/>
      <c r="B180" s="239"/>
      <c r="C180" s="240"/>
      <c r="D180" s="241" t="s">
        <v>160</v>
      </c>
      <c r="E180" s="242" t="s">
        <v>1</v>
      </c>
      <c r="F180" s="243" t="s">
        <v>667</v>
      </c>
      <c r="G180" s="240"/>
      <c r="H180" s="244">
        <v>0.75</v>
      </c>
      <c r="I180" s="245"/>
      <c r="J180" s="240"/>
      <c r="K180" s="240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160</v>
      </c>
      <c r="AU180" s="250" t="s">
        <v>83</v>
      </c>
      <c r="AV180" s="13" t="s">
        <v>83</v>
      </c>
      <c r="AW180" s="13" t="s">
        <v>30</v>
      </c>
      <c r="AX180" s="13" t="s">
        <v>80</v>
      </c>
      <c r="AY180" s="250" t="s">
        <v>150</v>
      </c>
    </row>
    <row r="181" s="2" customFormat="1" ht="14.4" customHeight="1">
      <c r="A181" s="38"/>
      <c r="B181" s="39"/>
      <c r="C181" s="226" t="s">
        <v>227</v>
      </c>
      <c r="D181" s="226" t="s">
        <v>153</v>
      </c>
      <c r="E181" s="227" t="s">
        <v>208</v>
      </c>
      <c r="F181" s="228" t="s">
        <v>209</v>
      </c>
      <c r="G181" s="229" t="s">
        <v>156</v>
      </c>
      <c r="H181" s="230">
        <v>77.780000000000001</v>
      </c>
      <c r="I181" s="231"/>
      <c r="J181" s="232">
        <f>ROUND(I181*H181,2)</f>
        <v>0</v>
      </c>
      <c r="K181" s="228" t="s">
        <v>210</v>
      </c>
      <c r="L181" s="44"/>
      <c r="M181" s="233" t="s">
        <v>1</v>
      </c>
      <c r="N181" s="234" t="s">
        <v>38</v>
      </c>
      <c r="O181" s="91"/>
      <c r="P181" s="235">
        <f>O181*H181</f>
        <v>0</v>
      </c>
      <c r="Q181" s="235">
        <v>0.11550000000000001</v>
      </c>
      <c r="R181" s="235">
        <f>Q181*H181</f>
        <v>8.9835900000000013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158</v>
      </c>
      <c r="AT181" s="237" t="s">
        <v>153</v>
      </c>
      <c r="AU181" s="237" t="s">
        <v>83</v>
      </c>
      <c r="AY181" s="17" t="s">
        <v>150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80</v>
      </c>
      <c r="BK181" s="238">
        <f>ROUND(I181*H181,2)</f>
        <v>0</v>
      </c>
      <c r="BL181" s="17" t="s">
        <v>158</v>
      </c>
      <c r="BM181" s="237" t="s">
        <v>668</v>
      </c>
    </row>
    <row r="182" s="13" customFormat="1">
      <c r="A182" s="13"/>
      <c r="B182" s="239"/>
      <c r="C182" s="240"/>
      <c r="D182" s="241" t="s">
        <v>160</v>
      </c>
      <c r="E182" s="242" t="s">
        <v>1</v>
      </c>
      <c r="F182" s="243" t="s">
        <v>669</v>
      </c>
      <c r="G182" s="240"/>
      <c r="H182" s="244">
        <v>77.780000000000001</v>
      </c>
      <c r="I182" s="245"/>
      <c r="J182" s="240"/>
      <c r="K182" s="240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160</v>
      </c>
      <c r="AU182" s="250" t="s">
        <v>83</v>
      </c>
      <c r="AV182" s="13" t="s">
        <v>83</v>
      </c>
      <c r="AW182" s="13" t="s">
        <v>30</v>
      </c>
      <c r="AX182" s="13" t="s">
        <v>80</v>
      </c>
      <c r="AY182" s="250" t="s">
        <v>150</v>
      </c>
    </row>
    <row r="183" s="2" customFormat="1" ht="24.15" customHeight="1">
      <c r="A183" s="38"/>
      <c r="B183" s="39"/>
      <c r="C183" s="226" t="s">
        <v>232</v>
      </c>
      <c r="D183" s="226" t="s">
        <v>153</v>
      </c>
      <c r="E183" s="227" t="s">
        <v>214</v>
      </c>
      <c r="F183" s="228" t="s">
        <v>215</v>
      </c>
      <c r="G183" s="229" t="s">
        <v>156</v>
      </c>
      <c r="H183" s="230">
        <v>1</v>
      </c>
      <c r="I183" s="231"/>
      <c r="J183" s="232">
        <f>ROUND(I183*H183,2)</f>
        <v>0</v>
      </c>
      <c r="K183" s="228" t="s">
        <v>1</v>
      </c>
      <c r="L183" s="44"/>
      <c r="M183" s="233" t="s">
        <v>1</v>
      </c>
      <c r="N183" s="234" t="s">
        <v>38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158</v>
      </c>
      <c r="AT183" s="237" t="s">
        <v>153</v>
      </c>
      <c r="AU183" s="237" t="s">
        <v>83</v>
      </c>
      <c r="AY183" s="17" t="s">
        <v>150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80</v>
      </c>
      <c r="BK183" s="238">
        <f>ROUND(I183*H183,2)</f>
        <v>0</v>
      </c>
      <c r="BL183" s="17" t="s">
        <v>158</v>
      </c>
      <c r="BM183" s="237" t="s">
        <v>216</v>
      </c>
    </row>
    <row r="184" s="2" customFormat="1" ht="24.15" customHeight="1">
      <c r="A184" s="38"/>
      <c r="B184" s="39"/>
      <c r="C184" s="226" t="s">
        <v>237</v>
      </c>
      <c r="D184" s="226" t="s">
        <v>153</v>
      </c>
      <c r="E184" s="227" t="s">
        <v>218</v>
      </c>
      <c r="F184" s="228" t="s">
        <v>670</v>
      </c>
      <c r="G184" s="229" t="s">
        <v>156</v>
      </c>
      <c r="H184" s="230">
        <v>77.780000000000001</v>
      </c>
      <c r="I184" s="231"/>
      <c r="J184" s="232">
        <f>ROUND(I184*H184,2)</f>
        <v>0</v>
      </c>
      <c r="K184" s="228" t="s">
        <v>1</v>
      </c>
      <c r="L184" s="44"/>
      <c r="M184" s="233" t="s">
        <v>1</v>
      </c>
      <c r="N184" s="234" t="s">
        <v>38</v>
      </c>
      <c r="O184" s="91"/>
      <c r="P184" s="235">
        <f>O184*H184</f>
        <v>0</v>
      </c>
      <c r="Q184" s="235">
        <v>0.050000000000000003</v>
      </c>
      <c r="R184" s="235">
        <f>Q184*H184</f>
        <v>3.8890000000000002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158</v>
      </c>
      <c r="AT184" s="237" t="s">
        <v>153</v>
      </c>
      <c r="AU184" s="237" t="s">
        <v>83</v>
      </c>
      <c r="AY184" s="17" t="s">
        <v>150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80</v>
      </c>
      <c r="BK184" s="238">
        <f>ROUND(I184*H184,2)</f>
        <v>0</v>
      </c>
      <c r="BL184" s="17" t="s">
        <v>158</v>
      </c>
      <c r="BM184" s="237" t="s">
        <v>220</v>
      </c>
    </row>
    <row r="185" s="13" customFormat="1">
      <c r="A185" s="13"/>
      <c r="B185" s="239"/>
      <c r="C185" s="240"/>
      <c r="D185" s="241" t="s">
        <v>160</v>
      </c>
      <c r="E185" s="242" t="s">
        <v>1</v>
      </c>
      <c r="F185" s="243" t="s">
        <v>669</v>
      </c>
      <c r="G185" s="240"/>
      <c r="H185" s="244">
        <v>77.780000000000001</v>
      </c>
      <c r="I185" s="245"/>
      <c r="J185" s="240"/>
      <c r="K185" s="240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160</v>
      </c>
      <c r="AU185" s="250" t="s">
        <v>83</v>
      </c>
      <c r="AV185" s="13" t="s">
        <v>83</v>
      </c>
      <c r="AW185" s="13" t="s">
        <v>30</v>
      </c>
      <c r="AX185" s="13" t="s">
        <v>80</v>
      </c>
      <c r="AY185" s="250" t="s">
        <v>150</v>
      </c>
    </row>
    <row r="186" s="12" customFormat="1" ht="22.8" customHeight="1">
      <c r="A186" s="12"/>
      <c r="B186" s="210"/>
      <c r="C186" s="211"/>
      <c r="D186" s="212" t="s">
        <v>72</v>
      </c>
      <c r="E186" s="224" t="s">
        <v>191</v>
      </c>
      <c r="F186" s="224" t="s">
        <v>222</v>
      </c>
      <c r="G186" s="211"/>
      <c r="H186" s="211"/>
      <c r="I186" s="214"/>
      <c r="J186" s="225">
        <f>BK186</f>
        <v>0</v>
      </c>
      <c r="K186" s="211"/>
      <c r="L186" s="216"/>
      <c r="M186" s="217"/>
      <c r="N186" s="218"/>
      <c r="O186" s="218"/>
      <c r="P186" s="219">
        <f>SUM(P187:P202)</f>
        <v>0</v>
      </c>
      <c r="Q186" s="218"/>
      <c r="R186" s="219">
        <f>SUM(R187:R202)</f>
        <v>0.021445000000000002</v>
      </c>
      <c r="S186" s="218"/>
      <c r="T186" s="220">
        <f>SUM(T187:T202)</f>
        <v>28.169819999999998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80</v>
      </c>
      <c r="AT186" s="222" t="s">
        <v>72</v>
      </c>
      <c r="AU186" s="222" t="s">
        <v>80</v>
      </c>
      <c r="AY186" s="221" t="s">
        <v>150</v>
      </c>
      <c r="BK186" s="223">
        <f>SUM(BK187:BK202)</f>
        <v>0</v>
      </c>
    </row>
    <row r="187" s="2" customFormat="1" ht="24.15" customHeight="1">
      <c r="A187" s="38"/>
      <c r="B187" s="39"/>
      <c r="C187" s="226" t="s">
        <v>242</v>
      </c>
      <c r="D187" s="226" t="s">
        <v>153</v>
      </c>
      <c r="E187" s="227" t="s">
        <v>223</v>
      </c>
      <c r="F187" s="228" t="s">
        <v>224</v>
      </c>
      <c r="G187" s="229" t="s">
        <v>156</v>
      </c>
      <c r="H187" s="230">
        <v>77.780000000000001</v>
      </c>
      <c r="I187" s="231"/>
      <c r="J187" s="232">
        <f>ROUND(I187*H187,2)</f>
        <v>0</v>
      </c>
      <c r="K187" s="228" t="s">
        <v>157</v>
      </c>
      <c r="L187" s="44"/>
      <c r="M187" s="233" t="s">
        <v>1</v>
      </c>
      <c r="N187" s="234" t="s">
        <v>38</v>
      </c>
      <c r="O187" s="91"/>
      <c r="P187" s="235">
        <f>O187*H187</f>
        <v>0</v>
      </c>
      <c r="Q187" s="235">
        <v>0.00021000000000000001</v>
      </c>
      <c r="R187" s="235">
        <f>Q187*H187</f>
        <v>0.016333800000000002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158</v>
      </c>
      <c r="AT187" s="237" t="s">
        <v>153</v>
      </c>
      <c r="AU187" s="237" t="s">
        <v>83</v>
      </c>
      <c r="AY187" s="17" t="s">
        <v>150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80</v>
      </c>
      <c r="BK187" s="238">
        <f>ROUND(I187*H187,2)</f>
        <v>0</v>
      </c>
      <c r="BL187" s="17" t="s">
        <v>158</v>
      </c>
      <c r="BM187" s="237" t="s">
        <v>225</v>
      </c>
    </row>
    <row r="188" s="13" customFormat="1">
      <c r="A188" s="13"/>
      <c r="B188" s="239"/>
      <c r="C188" s="240"/>
      <c r="D188" s="241" t="s">
        <v>160</v>
      </c>
      <c r="E188" s="242" t="s">
        <v>1</v>
      </c>
      <c r="F188" s="243" t="s">
        <v>671</v>
      </c>
      <c r="G188" s="240"/>
      <c r="H188" s="244">
        <v>77.780000000000001</v>
      </c>
      <c r="I188" s="245"/>
      <c r="J188" s="240"/>
      <c r="K188" s="240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160</v>
      </c>
      <c r="AU188" s="250" t="s">
        <v>83</v>
      </c>
      <c r="AV188" s="13" t="s">
        <v>83</v>
      </c>
      <c r="AW188" s="13" t="s">
        <v>30</v>
      </c>
      <c r="AX188" s="13" t="s">
        <v>80</v>
      </c>
      <c r="AY188" s="250" t="s">
        <v>150</v>
      </c>
    </row>
    <row r="189" s="2" customFormat="1" ht="24.15" customHeight="1">
      <c r="A189" s="38"/>
      <c r="B189" s="39"/>
      <c r="C189" s="226" t="s">
        <v>246</v>
      </c>
      <c r="D189" s="226" t="s">
        <v>153</v>
      </c>
      <c r="E189" s="227" t="s">
        <v>228</v>
      </c>
      <c r="F189" s="228" t="s">
        <v>229</v>
      </c>
      <c r="G189" s="229" t="s">
        <v>156</v>
      </c>
      <c r="H189" s="230">
        <v>127.78</v>
      </c>
      <c r="I189" s="231"/>
      <c r="J189" s="232">
        <f>ROUND(I189*H189,2)</f>
        <v>0</v>
      </c>
      <c r="K189" s="228" t="s">
        <v>157</v>
      </c>
      <c r="L189" s="44"/>
      <c r="M189" s="233" t="s">
        <v>1</v>
      </c>
      <c r="N189" s="234" t="s">
        <v>38</v>
      </c>
      <c r="O189" s="91"/>
      <c r="P189" s="235">
        <f>O189*H189</f>
        <v>0</v>
      </c>
      <c r="Q189" s="235">
        <v>4.0000000000000003E-05</v>
      </c>
      <c r="R189" s="235">
        <f>Q189*H189</f>
        <v>0.0051112000000000006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158</v>
      </c>
      <c r="AT189" s="237" t="s">
        <v>153</v>
      </c>
      <c r="AU189" s="237" t="s">
        <v>83</v>
      </c>
      <c r="AY189" s="17" t="s">
        <v>150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80</v>
      </c>
      <c r="BK189" s="238">
        <f>ROUND(I189*H189,2)</f>
        <v>0</v>
      </c>
      <c r="BL189" s="17" t="s">
        <v>158</v>
      </c>
      <c r="BM189" s="237" t="s">
        <v>230</v>
      </c>
    </row>
    <row r="190" s="13" customFormat="1">
      <c r="A190" s="13"/>
      <c r="B190" s="239"/>
      <c r="C190" s="240"/>
      <c r="D190" s="241" t="s">
        <v>160</v>
      </c>
      <c r="E190" s="242" t="s">
        <v>1</v>
      </c>
      <c r="F190" s="243" t="s">
        <v>672</v>
      </c>
      <c r="G190" s="240"/>
      <c r="H190" s="244">
        <v>127.78</v>
      </c>
      <c r="I190" s="245"/>
      <c r="J190" s="240"/>
      <c r="K190" s="240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160</v>
      </c>
      <c r="AU190" s="250" t="s">
        <v>83</v>
      </c>
      <c r="AV190" s="13" t="s">
        <v>83</v>
      </c>
      <c r="AW190" s="13" t="s">
        <v>30</v>
      </c>
      <c r="AX190" s="13" t="s">
        <v>80</v>
      </c>
      <c r="AY190" s="250" t="s">
        <v>150</v>
      </c>
    </row>
    <row r="191" s="2" customFormat="1" ht="14.4" customHeight="1">
      <c r="A191" s="38"/>
      <c r="B191" s="39"/>
      <c r="C191" s="226" t="s">
        <v>7</v>
      </c>
      <c r="D191" s="226" t="s">
        <v>153</v>
      </c>
      <c r="E191" s="227" t="s">
        <v>233</v>
      </c>
      <c r="F191" s="228" t="s">
        <v>234</v>
      </c>
      <c r="G191" s="229" t="s">
        <v>156</v>
      </c>
      <c r="H191" s="230">
        <v>3.6000000000000001</v>
      </c>
      <c r="I191" s="231"/>
      <c r="J191" s="232">
        <f>ROUND(I191*H191,2)</f>
        <v>0</v>
      </c>
      <c r="K191" s="228" t="s">
        <v>157</v>
      </c>
      <c r="L191" s="44"/>
      <c r="M191" s="233" t="s">
        <v>1</v>
      </c>
      <c r="N191" s="234" t="s">
        <v>38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0.075999999999999998</v>
      </c>
      <c r="T191" s="236">
        <f>S191*H191</f>
        <v>0.27360000000000001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158</v>
      </c>
      <c r="AT191" s="237" t="s">
        <v>153</v>
      </c>
      <c r="AU191" s="237" t="s">
        <v>83</v>
      </c>
      <c r="AY191" s="17" t="s">
        <v>150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80</v>
      </c>
      <c r="BK191" s="238">
        <f>ROUND(I191*H191,2)</f>
        <v>0</v>
      </c>
      <c r="BL191" s="17" t="s">
        <v>158</v>
      </c>
      <c r="BM191" s="237" t="s">
        <v>235</v>
      </c>
    </row>
    <row r="192" s="13" customFormat="1">
      <c r="A192" s="13"/>
      <c r="B192" s="239"/>
      <c r="C192" s="240"/>
      <c r="D192" s="241" t="s">
        <v>160</v>
      </c>
      <c r="E192" s="242" t="s">
        <v>1</v>
      </c>
      <c r="F192" s="243" t="s">
        <v>673</v>
      </c>
      <c r="G192" s="240"/>
      <c r="H192" s="244">
        <v>3.6000000000000001</v>
      </c>
      <c r="I192" s="245"/>
      <c r="J192" s="240"/>
      <c r="K192" s="240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160</v>
      </c>
      <c r="AU192" s="250" t="s">
        <v>83</v>
      </c>
      <c r="AV192" s="13" t="s">
        <v>83</v>
      </c>
      <c r="AW192" s="13" t="s">
        <v>30</v>
      </c>
      <c r="AX192" s="13" t="s">
        <v>80</v>
      </c>
      <c r="AY192" s="250" t="s">
        <v>150</v>
      </c>
    </row>
    <row r="193" s="2" customFormat="1" ht="24.15" customHeight="1">
      <c r="A193" s="38"/>
      <c r="B193" s="39"/>
      <c r="C193" s="226" t="s">
        <v>262</v>
      </c>
      <c r="D193" s="226" t="s">
        <v>153</v>
      </c>
      <c r="E193" s="227" t="s">
        <v>238</v>
      </c>
      <c r="F193" s="228" t="s">
        <v>239</v>
      </c>
      <c r="G193" s="229" t="s">
        <v>198</v>
      </c>
      <c r="H193" s="230">
        <v>2</v>
      </c>
      <c r="I193" s="231"/>
      <c r="J193" s="232">
        <f>ROUND(I193*H193,2)</f>
        <v>0</v>
      </c>
      <c r="K193" s="228" t="s">
        <v>157</v>
      </c>
      <c r="L193" s="44"/>
      <c r="M193" s="233" t="s">
        <v>1</v>
      </c>
      <c r="N193" s="234" t="s">
        <v>38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0.099000000000000005</v>
      </c>
      <c r="T193" s="236">
        <f>S193*H193</f>
        <v>0.19800000000000001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158</v>
      </c>
      <c r="AT193" s="237" t="s">
        <v>153</v>
      </c>
      <c r="AU193" s="237" t="s">
        <v>83</v>
      </c>
      <c r="AY193" s="17" t="s">
        <v>150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80</v>
      </c>
      <c r="BK193" s="238">
        <f>ROUND(I193*H193,2)</f>
        <v>0</v>
      </c>
      <c r="BL193" s="17" t="s">
        <v>158</v>
      </c>
      <c r="BM193" s="237" t="s">
        <v>240</v>
      </c>
    </row>
    <row r="194" s="13" customFormat="1">
      <c r="A194" s="13"/>
      <c r="B194" s="239"/>
      <c r="C194" s="240"/>
      <c r="D194" s="241" t="s">
        <v>160</v>
      </c>
      <c r="E194" s="242" t="s">
        <v>1</v>
      </c>
      <c r="F194" s="243" t="s">
        <v>241</v>
      </c>
      <c r="G194" s="240"/>
      <c r="H194" s="244">
        <v>2</v>
      </c>
      <c r="I194" s="245"/>
      <c r="J194" s="240"/>
      <c r="K194" s="240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160</v>
      </c>
      <c r="AU194" s="250" t="s">
        <v>83</v>
      </c>
      <c r="AV194" s="13" t="s">
        <v>83</v>
      </c>
      <c r="AW194" s="13" t="s">
        <v>30</v>
      </c>
      <c r="AX194" s="13" t="s">
        <v>80</v>
      </c>
      <c r="AY194" s="250" t="s">
        <v>150</v>
      </c>
    </row>
    <row r="195" s="2" customFormat="1" ht="24.15" customHeight="1">
      <c r="A195" s="38"/>
      <c r="B195" s="39"/>
      <c r="C195" s="226" t="s">
        <v>267</v>
      </c>
      <c r="D195" s="226" t="s">
        <v>153</v>
      </c>
      <c r="E195" s="227" t="s">
        <v>243</v>
      </c>
      <c r="F195" s="228" t="s">
        <v>244</v>
      </c>
      <c r="G195" s="229" t="s">
        <v>156</v>
      </c>
      <c r="H195" s="230">
        <v>182.41</v>
      </c>
      <c r="I195" s="231"/>
      <c r="J195" s="232">
        <f>ROUND(I195*H195,2)</f>
        <v>0</v>
      </c>
      <c r="K195" s="228" t="s">
        <v>185</v>
      </c>
      <c r="L195" s="44"/>
      <c r="M195" s="233" t="s">
        <v>1</v>
      </c>
      <c r="N195" s="234" t="s">
        <v>38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0.01</v>
      </c>
      <c r="T195" s="236">
        <f>S195*H195</f>
        <v>1.8241000000000001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158</v>
      </c>
      <c r="AT195" s="237" t="s">
        <v>153</v>
      </c>
      <c r="AU195" s="237" t="s">
        <v>83</v>
      </c>
      <c r="AY195" s="17" t="s">
        <v>150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80</v>
      </c>
      <c r="BK195" s="238">
        <f>ROUND(I195*H195,2)</f>
        <v>0</v>
      </c>
      <c r="BL195" s="17" t="s">
        <v>158</v>
      </c>
      <c r="BM195" s="237" t="s">
        <v>245</v>
      </c>
    </row>
    <row r="196" s="14" customFormat="1">
      <c r="A196" s="14"/>
      <c r="B196" s="251"/>
      <c r="C196" s="252"/>
      <c r="D196" s="241" t="s">
        <v>160</v>
      </c>
      <c r="E196" s="253" t="s">
        <v>1</v>
      </c>
      <c r="F196" s="254" t="s">
        <v>165</v>
      </c>
      <c r="G196" s="252"/>
      <c r="H196" s="253" t="s">
        <v>1</v>
      </c>
      <c r="I196" s="255"/>
      <c r="J196" s="252"/>
      <c r="K196" s="252"/>
      <c r="L196" s="256"/>
      <c r="M196" s="257"/>
      <c r="N196" s="258"/>
      <c r="O196" s="258"/>
      <c r="P196" s="258"/>
      <c r="Q196" s="258"/>
      <c r="R196" s="258"/>
      <c r="S196" s="258"/>
      <c r="T196" s="25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0" t="s">
        <v>160</v>
      </c>
      <c r="AU196" s="260" t="s">
        <v>83</v>
      </c>
      <c r="AV196" s="14" t="s">
        <v>80</v>
      </c>
      <c r="AW196" s="14" t="s">
        <v>30</v>
      </c>
      <c r="AX196" s="14" t="s">
        <v>73</v>
      </c>
      <c r="AY196" s="260" t="s">
        <v>150</v>
      </c>
    </row>
    <row r="197" s="13" customFormat="1">
      <c r="A197" s="13"/>
      <c r="B197" s="239"/>
      <c r="C197" s="240"/>
      <c r="D197" s="241" t="s">
        <v>160</v>
      </c>
      <c r="E197" s="242" t="s">
        <v>1</v>
      </c>
      <c r="F197" s="243" t="s">
        <v>643</v>
      </c>
      <c r="G197" s="240"/>
      <c r="H197" s="244">
        <v>182.41</v>
      </c>
      <c r="I197" s="245"/>
      <c r="J197" s="240"/>
      <c r="K197" s="240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160</v>
      </c>
      <c r="AU197" s="250" t="s">
        <v>83</v>
      </c>
      <c r="AV197" s="13" t="s">
        <v>83</v>
      </c>
      <c r="AW197" s="13" t="s">
        <v>30</v>
      </c>
      <c r="AX197" s="13" t="s">
        <v>73</v>
      </c>
      <c r="AY197" s="250" t="s">
        <v>150</v>
      </c>
    </row>
    <row r="198" s="2" customFormat="1" ht="24.15" customHeight="1">
      <c r="A198" s="38"/>
      <c r="B198" s="39"/>
      <c r="C198" s="226" t="s">
        <v>272</v>
      </c>
      <c r="D198" s="226" t="s">
        <v>153</v>
      </c>
      <c r="E198" s="227" t="s">
        <v>247</v>
      </c>
      <c r="F198" s="228" t="s">
        <v>248</v>
      </c>
      <c r="G198" s="229" t="s">
        <v>156</v>
      </c>
      <c r="H198" s="230">
        <v>3.04</v>
      </c>
      <c r="I198" s="231"/>
      <c r="J198" s="232">
        <f>ROUND(I198*H198,2)</f>
        <v>0</v>
      </c>
      <c r="K198" s="228" t="s">
        <v>157</v>
      </c>
      <c r="L198" s="44"/>
      <c r="M198" s="233" t="s">
        <v>1</v>
      </c>
      <c r="N198" s="234" t="s">
        <v>38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0.068000000000000005</v>
      </c>
      <c r="T198" s="236">
        <f>S198*H198</f>
        <v>0.20672000000000002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158</v>
      </c>
      <c r="AT198" s="237" t="s">
        <v>153</v>
      </c>
      <c r="AU198" s="237" t="s">
        <v>83</v>
      </c>
      <c r="AY198" s="17" t="s">
        <v>150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80</v>
      </c>
      <c r="BK198" s="238">
        <f>ROUND(I198*H198,2)</f>
        <v>0</v>
      </c>
      <c r="BL198" s="17" t="s">
        <v>158</v>
      </c>
      <c r="BM198" s="237" t="s">
        <v>249</v>
      </c>
    </row>
    <row r="199" s="13" customFormat="1">
      <c r="A199" s="13"/>
      <c r="B199" s="239"/>
      <c r="C199" s="240"/>
      <c r="D199" s="241" t="s">
        <v>160</v>
      </c>
      <c r="E199" s="242" t="s">
        <v>1</v>
      </c>
      <c r="F199" s="243" t="s">
        <v>250</v>
      </c>
      <c r="G199" s="240"/>
      <c r="H199" s="244">
        <v>3.04</v>
      </c>
      <c r="I199" s="245"/>
      <c r="J199" s="240"/>
      <c r="K199" s="240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160</v>
      </c>
      <c r="AU199" s="250" t="s">
        <v>83</v>
      </c>
      <c r="AV199" s="13" t="s">
        <v>83</v>
      </c>
      <c r="AW199" s="13" t="s">
        <v>30</v>
      </c>
      <c r="AX199" s="13" t="s">
        <v>80</v>
      </c>
      <c r="AY199" s="250" t="s">
        <v>150</v>
      </c>
    </row>
    <row r="200" s="2" customFormat="1" ht="24.15" customHeight="1">
      <c r="A200" s="38"/>
      <c r="B200" s="39"/>
      <c r="C200" s="226" t="s">
        <v>276</v>
      </c>
      <c r="D200" s="226" t="s">
        <v>153</v>
      </c>
      <c r="E200" s="227" t="s">
        <v>251</v>
      </c>
      <c r="F200" s="228" t="s">
        <v>252</v>
      </c>
      <c r="G200" s="229" t="s">
        <v>253</v>
      </c>
      <c r="H200" s="230">
        <v>11.667</v>
      </c>
      <c r="I200" s="231"/>
      <c r="J200" s="232">
        <f>ROUND(I200*H200,2)</f>
        <v>0</v>
      </c>
      <c r="K200" s="228" t="s">
        <v>1</v>
      </c>
      <c r="L200" s="44"/>
      <c r="M200" s="233" t="s">
        <v>1</v>
      </c>
      <c r="N200" s="234" t="s">
        <v>38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2.2000000000000002</v>
      </c>
      <c r="T200" s="236">
        <f>S200*H200</f>
        <v>25.667400000000001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158</v>
      </c>
      <c r="AT200" s="237" t="s">
        <v>153</v>
      </c>
      <c r="AU200" s="237" t="s">
        <v>83</v>
      </c>
      <c r="AY200" s="17" t="s">
        <v>150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80</v>
      </c>
      <c r="BK200" s="238">
        <f>ROUND(I200*H200,2)</f>
        <v>0</v>
      </c>
      <c r="BL200" s="17" t="s">
        <v>158</v>
      </c>
      <c r="BM200" s="237" t="s">
        <v>674</v>
      </c>
    </row>
    <row r="201" s="2" customFormat="1">
      <c r="A201" s="38"/>
      <c r="B201" s="39"/>
      <c r="C201" s="40"/>
      <c r="D201" s="241" t="s">
        <v>255</v>
      </c>
      <c r="E201" s="40"/>
      <c r="F201" s="261" t="s">
        <v>256</v>
      </c>
      <c r="G201" s="40"/>
      <c r="H201" s="40"/>
      <c r="I201" s="262"/>
      <c r="J201" s="40"/>
      <c r="K201" s="40"/>
      <c r="L201" s="44"/>
      <c r="M201" s="263"/>
      <c r="N201" s="264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255</v>
      </c>
      <c r="AU201" s="17" t="s">
        <v>83</v>
      </c>
    </row>
    <row r="202" s="13" customFormat="1">
      <c r="A202" s="13"/>
      <c r="B202" s="239"/>
      <c r="C202" s="240"/>
      <c r="D202" s="241" t="s">
        <v>160</v>
      </c>
      <c r="E202" s="242" t="s">
        <v>1</v>
      </c>
      <c r="F202" s="243" t="s">
        <v>675</v>
      </c>
      <c r="G202" s="240"/>
      <c r="H202" s="244">
        <v>11.667</v>
      </c>
      <c r="I202" s="245"/>
      <c r="J202" s="240"/>
      <c r="K202" s="240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160</v>
      </c>
      <c r="AU202" s="250" t="s">
        <v>83</v>
      </c>
      <c r="AV202" s="13" t="s">
        <v>83</v>
      </c>
      <c r="AW202" s="13" t="s">
        <v>30</v>
      </c>
      <c r="AX202" s="13" t="s">
        <v>80</v>
      </c>
      <c r="AY202" s="250" t="s">
        <v>150</v>
      </c>
    </row>
    <row r="203" s="12" customFormat="1" ht="22.8" customHeight="1">
      <c r="A203" s="12"/>
      <c r="B203" s="210"/>
      <c r="C203" s="211"/>
      <c r="D203" s="212" t="s">
        <v>72</v>
      </c>
      <c r="E203" s="224" t="s">
        <v>260</v>
      </c>
      <c r="F203" s="224" t="s">
        <v>261</v>
      </c>
      <c r="G203" s="211"/>
      <c r="H203" s="211"/>
      <c r="I203" s="214"/>
      <c r="J203" s="225">
        <f>BK203</f>
        <v>0</v>
      </c>
      <c r="K203" s="211"/>
      <c r="L203" s="216"/>
      <c r="M203" s="217"/>
      <c r="N203" s="218"/>
      <c r="O203" s="218"/>
      <c r="P203" s="219">
        <f>SUM(P204:P210)</f>
        <v>0</v>
      </c>
      <c r="Q203" s="218"/>
      <c r="R203" s="219">
        <f>SUM(R204:R210)</f>
        <v>0</v>
      </c>
      <c r="S203" s="218"/>
      <c r="T203" s="220">
        <f>SUM(T204:T210)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1" t="s">
        <v>80</v>
      </c>
      <c r="AT203" s="222" t="s">
        <v>72</v>
      </c>
      <c r="AU203" s="222" t="s">
        <v>80</v>
      </c>
      <c r="AY203" s="221" t="s">
        <v>150</v>
      </c>
      <c r="BK203" s="223">
        <f>SUM(BK204:BK210)</f>
        <v>0</v>
      </c>
    </row>
    <row r="204" s="2" customFormat="1" ht="24.15" customHeight="1">
      <c r="A204" s="38"/>
      <c r="B204" s="39"/>
      <c r="C204" s="226" t="s">
        <v>280</v>
      </c>
      <c r="D204" s="226" t="s">
        <v>153</v>
      </c>
      <c r="E204" s="227" t="s">
        <v>263</v>
      </c>
      <c r="F204" s="228" t="s">
        <v>264</v>
      </c>
      <c r="G204" s="229" t="s">
        <v>265</v>
      </c>
      <c r="H204" s="230">
        <v>28.795999999999999</v>
      </c>
      <c r="I204" s="231"/>
      <c r="J204" s="232">
        <f>ROUND(I204*H204,2)</f>
        <v>0</v>
      </c>
      <c r="K204" s="228" t="s">
        <v>157</v>
      </c>
      <c r="L204" s="44"/>
      <c r="M204" s="233" t="s">
        <v>1</v>
      </c>
      <c r="N204" s="234" t="s">
        <v>38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158</v>
      </c>
      <c r="AT204" s="237" t="s">
        <v>153</v>
      </c>
      <c r="AU204" s="237" t="s">
        <v>83</v>
      </c>
      <c r="AY204" s="17" t="s">
        <v>150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80</v>
      </c>
      <c r="BK204" s="238">
        <f>ROUND(I204*H204,2)</f>
        <v>0</v>
      </c>
      <c r="BL204" s="17" t="s">
        <v>158</v>
      </c>
      <c r="BM204" s="237" t="s">
        <v>266</v>
      </c>
    </row>
    <row r="205" s="2" customFormat="1" ht="24.15" customHeight="1">
      <c r="A205" s="38"/>
      <c r="B205" s="39"/>
      <c r="C205" s="226" t="s">
        <v>284</v>
      </c>
      <c r="D205" s="226" t="s">
        <v>153</v>
      </c>
      <c r="E205" s="227" t="s">
        <v>268</v>
      </c>
      <c r="F205" s="228" t="s">
        <v>269</v>
      </c>
      <c r="G205" s="229" t="s">
        <v>265</v>
      </c>
      <c r="H205" s="230">
        <v>287.95999999999998</v>
      </c>
      <c r="I205" s="231"/>
      <c r="J205" s="232">
        <f>ROUND(I205*H205,2)</f>
        <v>0</v>
      </c>
      <c r="K205" s="228" t="s">
        <v>157</v>
      </c>
      <c r="L205" s="44"/>
      <c r="M205" s="233" t="s">
        <v>1</v>
      </c>
      <c r="N205" s="234" t="s">
        <v>38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158</v>
      </c>
      <c r="AT205" s="237" t="s">
        <v>153</v>
      </c>
      <c r="AU205" s="237" t="s">
        <v>83</v>
      </c>
      <c r="AY205" s="17" t="s">
        <v>150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80</v>
      </c>
      <c r="BK205" s="238">
        <f>ROUND(I205*H205,2)</f>
        <v>0</v>
      </c>
      <c r="BL205" s="17" t="s">
        <v>158</v>
      </c>
      <c r="BM205" s="237" t="s">
        <v>270</v>
      </c>
    </row>
    <row r="206" s="13" customFormat="1">
      <c r="A206" s="13"/>
      <c r="B206" s="239"/>
      <c r="C206" s="240"/>
      <c r="D206" s="241" t="s">
        <v>160</v>
      </c>
      <c r="E206" s="240"/>
      <c r="F206" s="243" t="s">
        <v>676</v>
      </c>
      <c r="G206" s="240"/>
      <c r="H206" s="244">
        <v>287.95999999999998</v>
      </c>
      <c r="I206" s="245"/>
      <c r="J206" s="240"/>
      <c r="K206" s="240"/>
      <c r="L206" s="246"/>
      <c r="M206" s="247"/>
      <c r="N206" s="248"/>
      <c r="O206" s="248"/>
      <c r="P206" s="248"/>
      <c r="Q206" s="248"/>
      <c r="R206" s="248"/>
      <c r="S206" s="248"/>
      <c r="T206" s="24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0" t="s">
        <v>160</v>
      </c>
      <c r="AU206" s="250" t="s">
        <v>83</v>
      </c>
      <c r="AV206" s="13" t="s">
        <v>83</v>
      </c>
      <c r="AW206" s="13" t="s">
        <v>4</v>
      </c>
      <c r="AX206" s="13" t="s">
        <v>80</v>
      </c>
      <c r="AY206" s="250" t="s">
        <v>150</v>
      </c>
    </row>
    <row r="207" s="2" customFormat="1" ht="24.15" customHeight="1">
      <c r="A207" s="38"/>
      <c r="B207" s="39"/>
      <c r="C207" s="226" t="s">
        <v>290</v>
      </c>
      <c r="D207" s="226" t="s">
        <v>153</v>
      </c>
      <c r="E207" s="227" t="s">
        <v>273</v>
      </c>
      <c r="F207" s="228" t="s">
        <v>274</v>
      </c>
      <c r="G207" s="229" t="s">
        <v>265</v>
      </c>
      <c r="H207" s="230">
        <v>28.795999999999999</v>
      </c>
      <c r="I207" s="231"/>
      <c r="J207" s="232">
        <f>ROUND(I207*H207,2)</f>
        <v>0</v>
      </c>
      <c r="K207" s="228" t="s">
        <v>157</v>
      </c>
      <c r="L207" s="44"/>
      <c r="M207" s="233" t="s">
        <v>1</v>
      </c>
      <c r="N207" s="234" t="s">
        <v>38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158</v>
      </c>
      <c r="AT207" s="237" t="s">
        <v>153</v>
      </c>
      <c r="AU207" s="237" t="s">
        <v>83</v>
      </c>
      <c r="AY207" s="17" t="s">
        <v>150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80</v>
      </c>
      <c r="BK207" s="238">
        <f>ROUND(I207*H207,2)</f>
        <v>0</v>
      </c>
      <c r="BL207" s="17" t="s">
        <v>158</v>
      </c>
      <c r="BM207" s="237" t="s">
        <v>275</v>
      </c>
    </row>
    <row r="208" s="2" customFormat="1" ht="24.15" customHeight="1">
      <c r="A208" s="38"/>
      <c r="B208" s="39"/>
      <c r="C208" s="226" t="s">
        <v>294</v>
      </c>
      <c r="D208" s="226" t="s">
        <v>153</v>
      </c>
      <c r="E208" s="227" t="s">
        <v>277</v>
      </c>
      <c r="F208" s="228" t="s">
        <v>278</v>
      </c>
      <c r="G208" s="229" t="s">
        <v>265</v>
      </c>
      <c r="H208" s="230">
        <v>28.795999999999999</v>
      </c>
      <c r="I208" s="231"/>
      <c r="J208" s="232">
        <f>ROUND(I208*H208,2)</f>
        <v>0</v>
      </c>
      <c r="K208" s="228" t="s">
        <v>157</v>
      </c>
      <c r="L208" s="44"/>
      <c r="M208" s="233" t="s">
        <v>1</v>
      </c>
      <c r="N208" s="234" t="s">
        <v>38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158</v>
      </c>
      <c r="AT208" s="237" t="s">
        <v>153</v>
      </c>
      <c r="AU208" s="237" t="s">
        <v>83</v>
      </c>
      <c r="AY208" s="17" t="s">
        <v>150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80</v>
      </c>
      <c r="BK208" s="238">
        <f>ROUND(I208*H208,2)</f>
        <v>0</v>
      </c>
      <c r="BL208" s="17" t="s">
        <v>158</v>
      </c>
      <c r="BM208" s="237" t="s">
        <v>279</v>
      </c>
    </row>
    <row r="209" s="2" customFormat="1" ht="24.15" customHeight="1">
      <c r="A209" s="38"/>
      <c r="B209" s="39"/>
      <c r="C209" s="226" t="s">
        <v>302</v>
      </c>
      <c r="D209" s="226" t="s">
        <v>153</v>
      </c>
      <c r="E209" s="227" t="s">
        <v>281</v>
      </c>
      <c r="F209" s="228" t="s">
        <v>282</v>
      </c>
      <c r="G209" s="229" t="s">
        <v>265</v>
      </c>
      <c r="H209" s="230">
        <v>0.80000000000000004</v>
      </c>
      <c r="I209" s="231"/>
      <c r="J209" s="232">
        <f>ROUND(I209*H209,2)</f>
        <v>0</v>
      </c>
      <c r="K209" s="228" t="s">
        <v>210</v>
      </c>
      <c r="L209" s="44"/>
      <c r="M209" s="233" t="s">
        <v>1</v>
      </c>
      <c r="N209" s="234" t="s">
        <v>38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158</v>
      </c>
      <c r="AT209" s="237" t="s">
        <v>153</v>
      </c>
      <c r="AU209" s="237" t="s">
        <v>83</v>
      </c>
      <c r="AY209" s="17" t="s">
        <v>150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80</v>
      </c>
      <c r="BK209" s="238">
        <f>ROUND(I209*H209,2)</f>
        <v>0</v>
      </c>
      <c r="BL209" s="17" t="s">
        <v>158</v>
      </c>
      <c r="BM209" s="237" t="s">
        <v>677</v>
      </c>
    </row>
    <row r="210" s="2" customFormat="1" ht="24.15" customHeight="1">
      <c r="A210" s="38"/>
      <c r="B210" s="39"/>
      <c r="C210" s="226" t="s">
        <v>306</v>
      </c>
      <c r="D210" s="226" t="s">
        <v>153</v>
      </c>
      <c r="E210" s="227" t="s">
        <v>285</v>
      </c>
      <c r="F210" s="228" t="s">
        <v>286</v>
      </c>
      <c r="G210" s="229" t="s">
        <v>265</v>
      </c>
      <c r="H210" s="230">
        <v>28.283000000000001</v>
      </c>
      <c r="I210" s="231"/>
      <c r="J210" s="232">
        <f>ROUND(I210*H210,2)</f>
        <v>0</v>
      </c>
      <c r="K210" s="228" t="s">
        <v>185</v>
      </c>
      <c r="L210" s="44"/>
      <c r="M210" s="233" t="s">
        <v>1</v>
      </c>
      <c r="N210" s="234" t="s">
        <v>38</v>
      </c>
      <c r="O210" s="91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158</v>
      </c>
      <c r="AT210" s="237" t="s">
        <v>153</v>
      </c>
      <c r="AU210" s="237" t="s">
        <v>83</v>
      </c>
      <c r="AY210" s="17" t="s">
        <v>150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80</v>
      </c>
      <c r="BK210" s="238">
        <f>ROUND(I210*H210,2)</f>
        <v>0</v>
      </c>
      <c r="BL210" s="17" t="s">
        <v>158</v>
      </c>
      <c r="BM210" s="237" t="s">
        <v>287</v>
      </c>
    </row>
    <row r="211" s="12" customFormat="1" ht="22.8" customHeight="1">
      <c r="A211" s="12"/>
      <c r="B211" s="210"/>
      <c r="C211" s="211"/>
      <c r="D211" s="212" t="s">
        <v>72</v>
      </c>
      <c r="E211" s="224" t="s">
        <v>288</v>
      </c>
      <c r="F211" s="224" t="s">
        <v>289</v>
      </c>
      <c r="G211" s="211"/>
      <c r="H211" s="211"/>
      <c r="I211" s="214"/>
      <c r="J211" s="225">
        <f>BK211</f>
        <v>0</v>
      </c>
      <c r="K211" s="211"/>
      <c r="L211" s="216"/>
      <c r="M211" s="217"/>
      <c r="N211" s="218"/>
      <c r="O211" s="218"/>
      <c r="P211" s="219">
        <f>SUM(P212:P213)</f>
        <v>0</v>
      </c>
      <c r="Q211" s="218"/>
      <c r="R211" s="219">
        <f>SUM(R212:R213)</f>
        <v>0</v>
      </c>
      <c r="S211" s="218"/>
      <c r="T211" s="220">
        <f>SUM(T212:T213)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1" t="s">
        <v>80</v>
      </c>
      <c r="AT211" s="222" t="s">
        <v>72</v>
      </c>
      <c r="AU211" s="222" t="s">
        <v>80</v>
      </c>
      <c r="AY211" s="221" t="s">
        <v>150</v>
      </c>
      <c r="BK211" s="223">
        <f>SUM(BK212:BK213)</f>
        <v>0</v>
      </c>
    </row>
    <row r="212" s="2" customFormat="1" ht="14.4" customHeight="1">
      <c r="A212" s="38"/>
      <c r="B212" s="39"/>
      <c r="C212" s="226" t="s">
        <v>310</v>
      </c>
      <c r="D212" s="226" t="s">
        <v>153</v>
      </c>
      <c r="E212" s="227" t="s">
        <v>291</v>
      </c>
      <c r="F212" s="228" t="s">
        <v>292</v>
      </c>
      <c r="G212" s="229" t="s">
        <v>265</v>
      </c>
      <c r="H212" s="230">
        <v>17.931999999999999</v>
      </c>
      <c r="I212" s="231"/>
      <c r="J212" s="232">
        <f>ROUND(I212*H212,2)</f>
        <v>0</v>
      </c>
      <c r="K212" s="228" t="s">
        <v>157</v>
      </c>
      <c r="L212" s="44"/>
      <c r="M212" s="233" t="s">
        <v>1</v>
      </c>
      <c r="N212" s="234" t="s">
        <v>38</v>
      </c>
      <c r="O212" s="91"/>
      <c r="P212" s="235">
        <f>O212*H212</f>
        <v>0</v>
      </c>
      <c r="Q212" s="235">
        <v>0</v>
      </c>
      <c r="R212" s="235">
        <f>Q212*H212</f>
        <v>0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158</v>
      </c>
      <c r="AT212" s="237" t="s">
        <v>153</v>
      </c>
      <c r="AU212" s="237" t="s">
        <v>83</v>
      </c>
      <c r="AY212" s="17" t="s">
        <v>150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80</v>
      </c>
      <c r="BK212" s="238">
        <f>ROUND(I212*H212,2)</f>
        <v>0</v>
      </c>
      <c r="BL212" s="17" t="s">
        <v>158</v>
      </c>
      <c r="BM212" s="237" t="s">
        <v>678</v>
      </c>
    </row>
    <row r="213" s="2" customFormat="1" ht="24.15" customHeight="1">
      <c r="A213" s="38"/>
      <c r="B213" s="39"/>
      <c r="C213" s="226" t="s">
        <v>315</v>
      </c>
      <c r="D213" s="226" t="s">
        <v>153</v>
      </c>
      <c r="E213" s="227" t="s">
        <v>295</v>
      </c>
      <c r="F213" s="228" t="s">
        <v>296</v>
      </c>
      <c r="G213" s="229" t="s">
        <v>265</v>
      </c>
      <c r="H213" s="230">
        <v>17.931999999999999</v>
      </c>
      <c r="I213" s="231"/>
      <c r="J213" s="232">
        <f>ROUND(I213*H213,2)</f>
        <v>0</v>
      </c>
      <c r="K213" s="228" t="s">
        <v>210</v>
      </c>
      <c r="L213" s="44"/>
      <c r="M213" s="233" t="s">
        <v>1</v>
      </c>
      <c r="N213" s="234" t="s">
        <v>38</v>
      </c>
      <c r="O213" s="91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158</v>
      </c>
      <c r="AT213" s="237" t="s">
        <v>153</v>
      </c>
      <c r="AU213" s="237" t="s">
        <v>83</v>
      </c>
      <c r="AY213" s="17" t="s">
        <v>150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80</v>
      </c>
      <c r="BK213" s="238">
        <f>ROUND(I213*H213,2)</f>
        <v>0</v>
      </c>
      <c r="BL213" s="17" t="s">
        <v>158</v>
      </c>
      <c r="BM213" s="237" t="s">
        <v>679</v>
      </c>
    </row>
    <row r="214" s="12" customFormat="1" ht="25.92" customHeight="1">
      <c r="A214" s="12"/>
      <c r="B214" s="210"/>
      <c r="C214" s="211"/>
      <c r="D214" s="212" t="s">
        <v>72</v>
      </c>
      <c r="E214" s="213" t="s">
        <v>298</v>
      </c>
      <c r="F214" s="213" t="s">
        <v>299</v>
      </c>
      <c r="G214" s="211"/>
      <c r="H214" s="211"/>
      <c r="I214" s="214"/>
      <c r="J214" s="215">
        <f>BK214</f>
        <v>0</v>
      </c>
      <c r="K214" s="211"/>
      <c r="L214" s="216"/>
      <c r="M214" s="217"/>
      <c r="N214" s="218"/>
      <c r="O214" s="218"/>
      <c r="P214" s="219">
        <f>P215+P226+P231+P252+P259+P280+P286+P292+P304+P309+P316+P323+P332+P335</f>
        <v>0</v>
      </c>
      <c r="Q214" s="218"/>
      <c r="R214" s="219">
        <f>R215+R226+R231+R252+R259+R280+R286+R292+R304+R309+R316+R323+R332+R335</f>
        <v>2.82245627</v>
      </c>
      <c r="S214" s="218"/>
      <c r="T214" s="220">
        <f>T215+T226+T231+T252+T259+T280+T286+T292+T304+T309+T316+T323+T332+T335</f>
        <v>0.62648710000000007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1" t="s">
        <v>80</v>
      </c>
      <c r="AT214" s="222" t="s">
        <v>72</v>
      </c>
      <c r="AU214" s="222" t="s">
        <v>73</v>
      </c>
      <c r="AY214" s="221" t="s">
        <v>150</v>
      </c>
      <c r="BK214" s="223">
        <f>BK215+BK226+BK231+BK252+BK259+BK280+BK286+BK292+BK304+BK309+BK316+BK323+BK332+BK335</f>
        <v>0</v>
      </c>
    </row>
    <row r="215" s="12" customFormat="1" ht="22.8" customHeight="1">
      <c r="A215" s="12"/>
      <c r="B215" s="210"/>
      <c r="C215" s="211"/>
      <c r="D215" s="212" t="s">
        <v>72</v>
      </c>
      <c r="E215" s="224" t="s">
        <v>300</v>
      </c>
      <c r="F215" s="224" t="s">
        <v>301</v>
      </c>
      <c r="G215" s="211"/>
      <c r="H215" s="211"/>
      <c r="I215" s="214"/>
      <c r="J215" s="225">
        <f>BK215</f>
        <v>0</v>
      </c>
      <c r="K215" s="211"/>
      <c r="L215" s="216"/>
      <c r="M215" s="217"/>
      <c r="N215" s="218"/>
      <c r="O215" s="218"/>
      <c r="P215" s="219">
        <f>SUM(P216:P225)</f>
        <v>0</v>
      </c>
      <c r="Q215" s="218"/>
      <c r="R215" s="219">
        <f>SUM(R216:R225)</f>
        <v>0.0023</v>
      </c>
      <c r="S215" s="218"/>
      <c r="T215" s="220">
        <f>SUM(T216:T225)</f>
        <v>0.0067000000000000002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1" t="s">
        <v>80</v>
      </c>
      <c r="AT215" s="222" t="s">
        <v>72</v>
      </c>
      <c r="AU215" s="222" t="s">
        <v>80</v>
      </c>
      <c r="AY215" s="221" t="s">
        <v>150</v>
      </c>
      <c r="BK215" s="223">
        <f>SUM(BK216:BK225)</f>
        <v>0</v>
      </c>
    </row>
    <row r="216" s="2" customFormat="1" ht="14.4" customHeight="1">
      <c r="A216" s="38"/>
      <c r="B216" s="39"/>
      <c r="C216" s="226" t="s">
        <v>319</v>
      </c>
      <c r="D216" s="226" t="s">
        <v>153</v>
      </c>
      <c r="E216" s="227" t="s">
        <v>303</v>
      </c>
      <c r="F216" s="228" t="s">
        <v>304</v>
      </c>
      <c r="G216" s="229" t="s">
        <v>198</v>
      </c>
      <c r="H216" s="230">
        <v>1</v>
      </c>
      <c r="I216" s="231"/>
      <c r="J216" s="232">
        <f>ROUND(I216*H216,2)</f>
        <v>0</v>
      </c>
      <c r="K216" s="228" t="s">
        <v>185</v>
      </c>
      <c r="L216" s="44"/>
      <c r="M216" s="233" t="s">
        <v>1</v>
      </c>
      <c r="N216" s="234" t="s">
        <v>38</v>
      </c>
      <c r="O216" s="91"/>
      <c r="P216" s="235">
        <f>O216*H216</f>
        <v>0</v>
      </c>
      <c r="Q216" s="235">
        <v>0</v>
      </c>
      <c r="R216" s="235">
        <f>Q216*H216</f>
        <v>0</v>
      </c>
      <c r="S216" s="235">
        <v>0.0067000000000000002</v>
      </c>
      <c r="T216" s="236">
        <f>S216*H216</f>
        <v>0.0067000000000000002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158</v>
      </c>
      <c r="AT216" s="237" t="s">
        <v>153</v>
      </c>
      <c r="AU216" s="237" t="s">
        <v>83</v>
      </c>
      <c r="AY216" s="17" t="s">
        <v>150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80</v>
      </c>
      <c r="BK216" s="238">
        <f>ROUND(I216*H216,2)</f>
        <v>0</v>
      </c>
      <c r="BL216" s="17" t="s">
        <v>158</v>
      </c>
      <c r="BM216" s="237" t="s">
        <v>305</v>
      </c>
    </row>
    <row r="217" s="2" customFormat="1" ht="24.15" customHeight="1">
      <c r="A217" s="38"/>
      <c r="B217" s="39"/>
      <c r="C217" s="226" t="s">
        <v>323</v>
      </c>
      <c r="D217" s="226" t="s">
        <v>153</v>
      </c>
      <c r="E217" s="227" t="s">
        <v>307</v>
      </c>
      <c r="F217" s="228" t="s">
        <v>308</v>
      </c>
      <c r="G217" s="229" t="s">
        <v>198</v>
      </c>
      <c r="H217" s="230">
        <v>2</v>
      </c>
      <c r="I217" s="231"/>
      <c r="J217" s="232">
        <f>ROUND(I217*H217,2)</f>
        <v>0</v>
      </c>
      <c r="K217" s="228" t="s">
        <v>1</v>
      </c>
      <c r="L217" s="44"/>
      <c r="M217" s="233" t="s">
        <v>1</v>
      </c>
      <c r="N217" s="234" t="s">
        <v>38</v>
      </c>
      <c r="O217" s="91"/>
      <c r="P217" s="235">
        <f>O217*H217</f>
        <v>0</v>
      </c>
      <c r="Q217" s="235">
        <v>0.00066</v>
      </c>
      <c r="R217" s="235">
        <f>Q217*H217</f>
        <v>0.00132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158</v>
      </c>
      <c r="AT217" s="237" t="s">
        <v>153</v>
      </c>
      <c r="AU217" s="237" t="s">
        <v>83</v>
      </c>
      <c r="AY217" s="17" t="s">
        <v>150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80</v>
      </c>
      <c r="BK217" s="238">
        <f>ROUND(I217*H217,2)</f>
        <v>0</v>
      </c>
      <c r="BL217" s="17" t="s">
        <v>158</v>
      </c>
      <c r="BM217" s="237" t="s">
        <v>309</v>
      </c>
    </row>
    <row r="218" s="13" customFormat="1">
      <c r="A218" s="13"/>
      <c r="B218" s="239"/>
      <c r="C218" s="240"/>
      <c r="D218" s="241" t="s">
        <v>160</v>
      </c>
      <c r="E218" s="242" t="s">
        <v>1</v>
      </c>
      <c r="F218" s="243" t="s">
        <v>241</v>
      </c>
      <c r="G218" s="240"/>
      <c r="H218" s="244">
        <v>2</v>
      </c>
      <c r="I218" s="245"/>
      <c r="J218" s="240"/>
      <c r="K218" s="240"/>
      <c r="L218" s="246"/>
      <c r="M218" s="247"/>
      <c r="N218" s="248"/>
      <c r="O218" s="248"/>
      <c r="P218" s="248"/>
      <c r="Q218" s="248"/>
      <c r="R218" s="248"/>
      <c r="S218" s="248"/>
      <c r="T218" s="24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0" t="s">
        <v>160</v>
      </c>
      <c r="AU218" s="250" t="s">
        <v>83</v>
      </c>
      <c r="AV218" s="13" t="s">
        <v>83</v>
      </c>
      <c r="AW218" s="13" t="s">
        <v>30</v>
      </c>
      <c r="AX218" s="13" t="s">
        <v>80</v>
      </c>
      <c r="AY218" s="250" t="s">
        <v>150</v>
      </c>
    </row>
    <row r="219" s="2" customFormat="1" ht="24.15" customHeight="1">
      <c r="A219" s="38"/>
      <c r="B219" s="39"/>
      <c r="C219" s="226" t="s">
        <v>328</v>
      </c>
      <c r="D219" s="226" t="s">
        <v>153</v>
      </c>
      <c r="E219" s="227" t="s">
        <v>311</v>
      </c>
      <c r="F219" s="228" t="s">
        <v>312</v>
      </c>
      <c r="G219" s="229" t="s">
        <v>313</v>
      </c>
      <c r="H219" s="230">
        <v>1</v>
      </c>
      <c r="I219" s="231"/>
      <c r="J219" s="232">
        <f>ROUND(I219*H219,2)</f>
        <v>0</v>
      </c>
      <c r="K219" s="228" t="s">
        <v>1</v>
      </c>
      <c r="L219" s="44"/>
      <c r="M219" s="233" t="s">
        <v>1</v>
      </c>
      <c r="N219" s="234" t="s">
        <v>38</v>
      </c>
      <c r="O219" s="91"/>
      <c r="P219" s="235">
        <f>O219*H219</f>
        <v>0</v>
      </c>
      <c r="Q219" s="235">
        <v>0.00025999999999999998</v>
      </c>
      <c r="R219" s="235">
        <f>Q219*H219</f>
        <v>0.00025999999999999998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158</v>
      </c>
      <c r="AT219" s="237" t="s">
        <v>153</v>
      </c>
      <c r="AU219" s="237" t="s">
        <v>83</v>
      </c>
      <c r="AY219" s="17" t="s">
        <v>150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80</v>
      </c>
      <c r="BK219" s="238">
        <f>ROUND(I219*H219,2)</f>
        <v>0</v>
      </c>
      <c r="BL219" s="17" t="s">
        <v>158</v>
      </c>
      <c r="BM219" s="237" t="s">
        <v>314</v>
      </c>
    </row>
    <row r="220" s="2" customFormat="1" ht="24.15" customHeight="1">
      <c r="A220" s="38"/>
      <c r="B220" s="39"/>
      <c r="C220" s="226" t="s">
        <v>332</v>
      </c>
      <c r="D220" s="226" t="s">
        <v>153</v>
      </c>
      <c r="E220" s="227" t="s">
        <v>316</v>
      </c>
      <c r="F220" s="228" t="s">
        <v>317</v>
      </c>
      <c r="G220" s="229" t="s">
        <v>198</v>
      </c>
      <c r="H220" s="230">
        <v>2</v>
      </c>
      <c r="I220" s="231"/>
      <c r="J220" s="232">
        <f>ROUND(I220*H220,2)</f>
        <v>0</v>
      </c>
      <c r="K220" s="228" t="s">
        <v>157</v>
      </c>
      <c r="L220" s="44"/>
      <c r="M220" s="233" t="s">
        <v>1</v>
      </c>
      <c r="N220" s="234" t="s">
        <v>38</v>
      </c>
      <c r="O220" s="91"/>
      <c r="P220" s="235">
        <f>O220*H220</f>
        <v>0</v>
      </c>
      <c r="Q220" s="235">
        <v>0.00035</v>
      </c>
      <c r="R220" s="235">
        <f>Q220*H220</f>
        <v>0.00069999999999999999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158</v>
      </c>
      <c r="AT220" s="237" t="s">
        <v>153</v>
      </c>
      <c r="AU220" s="237" t="s">
        <v>83</v>
      </c>
      <c r="AY220" s="17" t="s">
        <v>150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80</v>
      </c>
      <c r="BK220" s="238">
        <f>ROUND(I220*H220,2)</f>
        <v>0</v>
      </c>
      <c r="BL220" s="17" t="s">
        <v>158</v>
      </c>
      <c r="BM220" s="237" t="s">
        <v>318</v>
      </c>
    </row>
    <row r="221" s="2" customFormat="1" ht="14.4" customHeight="1">
      <c r="A221" s="38"/>
      <c r="B221" s="39"/>
      <c r="C221" s="226" t="s">
        <v>339</v>
      </c>
      <c r="D221" s="226" t="s">
        <v>153</v>
      </c>
      <c r="E221" s="227" t="s">
        <v>320</v>
      </c>
      <c r="F221" s="228" t="s">
        <v>321</v>
      </c>
      <c r="G221" s="229" t="s">
        <v>198</v>
      </c>
      <c r="H221" s="230">
        <v>2</v>
      </c>
      <c r="I221" s="231"/>
      <c r="J221" s="232">
        <f>ROUND(I221*H221,2)</f>
        <v>0</v>
      </c>
      <c r="K221" s="228" t="s">
        <v>157</v>
      </c>
      <c r="L221" s="44"/>
      <c r="M221" s="233" t="s">
        <v>1</v>
      </c>
      <c r="N221" s="234" t="s">
        <v>38</v>
      </c>
      <c r="O221" s="91"/>
      <c r="P221" s="235">
        <f>O221*H221</f>
        <v>0</v>
      </c>
      <c r="Q221" s="235">
        <v>1.0000000000000001E-05</v>
      </c>
      <c r="R221" s="235">
        <f>Q221*H221</f>
        <v>2.0000000000000002E-05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158</v>
      </c>
      <c r="AT221" s="237" t="s">
        <v>153</v>
      </c>
      <c r="AU221" s="237" t="s">
        <v>83</v>
      </c>
      <c r="AY221" s="17" t="s">
        <v>150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80</v>
      </c>
      <c r="BK221" s="238">
        <f>ROUND(I221*H221,2)</f>
        <v>0</v>
      </c>
      <c r="BL221" s="17" t="s">
        <v>158</v>
      </c>
      <c r="BM221" s="237" t="s">
        <v>322</v>
      </c>
    </row>
    <row r="222" s="2" customFormat="1" ht="24.15" customHeight="1">
      <c r="A222" s="38"/>
      <c r="B222" s="39"/>
      <c r="C222" s="226" t="s">
        <v>344</v>
      </c>
      <c r="D222" s="226" t="s">
        <v>153</v>
      </c>
      <c r="E222" s="227" t="s">
        <v>324</v>
      </c>
      <c r="F222" s="228" t="s">
        <v>325</v>
      </c>
      <c r="G222" s="229" t="s">
        <v>326</v>
      </c>
      <c r="H222" s="265"/>
      <c r="I222" s="231"/>
      <c r="J222" s="232">
        <f>ROUND(I222*H222,2)</f>
        <v>0</v>
      </c>
      <c r="K222" s="228" t="s">
        <v>157</v>
      </c>
      <c r="L222" s="44"/>
      <c r="M222" s="233" t="s">
        <v>1</v>
      </c>
      <c r="N222" s="234" t="s">
        <v>38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158</v>
      </c>
      <c r="AT222" s="237" t="s">
        <v>153</v>
      </c>
      <c r="AU222" s="237" t="s">
        <v>83</v>
      </c>
      <c r="AY222" s="17" t="s">
        <v>150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80</v>
      </c>
      <c r="BK222" s="238">
        <f>ROUND(I222*H222,2)</f>
        <v>0</v>
      </c>
      <c r="BL222" s="17" t="s">
        <v>158</v>
      </c>
      <c r="BM222" s="237" t="s">
        <v>327</v>
      </c>
    </row>
    <row r="223" s="2" customFormat="1" ht="24.15" customHeight="1">
      <c r="A223" s="38"/>
      <c r="B223" s="39"/>
      <c r="C223" s="226" t="s">
        <v>348</v>
      </c>
      <c r="D223" s="226" t="s">
        <v>153</v>
      </c>
      <c r="E223" s="227" t="s">
        <v>329</v>
      </c>
      <c r="F223" s="228" t="s">
        <v>330</v>
      </c>
      <c r="G223" s="229" t="s">
        <v>326</v>
      </c>
      <c r="H223" s="265"/>
      <c r="I223" s="231"/>
      <c r="J223" s="232">
        <f>ROUND(I223*H223,2)</f>
        <v>0</v>
      </c>
      <c r="K223" s="228" t="s">
        <v>157</v>
      </c>
      <c r="L223" s="44"/>
      <c r="M223" s="233" t="s">
        <v>1</v>
      </c>
      <c r="N223" s="234" t="s">
        <v>38</v>
      </c>
      <c r="O223" s="91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227</v>
      </c>
      <c r="AT223" s="237" t="s">
        <v>153</v>
      </c>
      <c r="AU223" s="237" t="s">
        <v>83</v>
      </c>
      <c r="AY223" s="17" t="s">
        <v>150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80</v>
      </c>
      <c r="BK223" s="238">
        <f>ROUND(I223*H223,2)</f>
        <v>0</v>
      </c>
      <c r="BL223" s="17" t="s">
        <v>227</v>
      </c>
      <c r="BM223" s="237" t="s">
        <v>680</v>
      </c>
    </row>
    <row r="224" s="2" customFormat="1" ht="14.4" customHeight="1">
      <c r="A224" s="38"/>
      <c r="B224" s="39"/>
      <c r="C224" s="226" t="s">
        <v>354</v>
      </c>
      <c r="D224" s="226" t="s">
        <v>153</v>
      </c>
      <c r="E224" s="227" t="s">
        <v>681</v>
      </c>
      <c r="F224" s="228" t="s">
        <v>682</v>
      </c>
      <c r="G224" s="229" t="s">
        <v>428</v>
      </c>
      <c r="H224" s="230">
        <v>1</v>
      </c>
      <c r="I224" s="231"/>
      <c r="J224" s="232">
        <f>ROUND(I224*H224,2)</f>
        <v>0</v>
      </c>
      <c r="K224" s="228" t="s">
        <v>1</v>
      </c>
      <c r="L224" s="44"/>
      <c r="M224" s="233" t="s">
        <v>1</v>
      </c>
      <c r="N224" s="234" t="s">
        <v>38</v>
      </c>
      <c r="O224" s="91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158</v>
      </c>
      <c r="AT224" s="237" t="s">
        <v>153</v>
      </c>
      <c r="AU224" s="237" t="s">
        <v>83</v>
      </c>
      <c r="AY224" s="17" t="s">
        <v>150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80</v>
      </c>
      <c r="BK224" s="238">
        <f>ROUND(I224*H224,2)</f>
        <v>0</v>
      </c>
      <c r="BL224" s="17" t="s">
        <v>158</v>
      </c>
      <c r="BM224" s="237" t="s">
        <v>683</v>
      </c>
    </row>
    <row r="225" s="2" customFormat="1" ht="14.4" customHeight="1">
      <c r="A225" s="38"/>
      <c r="B225" s="39"/>
      <c r="C225" s="226" t="s">
        <v>358</v>
      </c>
      <c r="D225" s="226" t="s">
        <v>153</v>
      </c>
      <c r="E225" s="227" t="s">
        <v>333</v>
      </c>
      <c r="F225" s="228" t="s">
        <v>334</v>
      </c>
      <c r="G225" s="229" t="s">
        <v>335</v>
      </c>
      <c r="H225" s="230">
        <v>1</v>
      </c>
      <c r="I225" s="231"/>
      <c r="J225" s="232">
        <f>ROUND(I225*H225,2)</f>
        <v>0</v>
      </c>
      <c r="K225" s="228" t="s">
        <v>1</v>
      </c>
      <c r="L225" s="44"/>
      <c r="M225" s="233" t="s">
        <v>1</v>
      </c>
      <c r="N225" s="234" t="s">
        <v>38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158</v>
      </c>
      <c r="AT225" s="237" t="s">
        <v>153</v>
      </c>
      <c r="AU225" s="237" t="s">
        <v>83</v>
      </c>
      <c r="AY225" s="17" t="s">
        <v>150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80</v>
      </c>
      <c r="BK225" s="238">
        <f>ROUND(I225*H225,2)</f>
        <v>0</v>
      </c>
      <c r="BL225" s="17" t="s">
        <v>158</v>
      </c>
      <c r="BM225" s="237" t="s">
        <v>336</v>
      </c>
    </row>
    <row r="226" s="12" customFormat="1" ht="22.8" customHeight="1">
      <c r="A226" s="12"/>
      <c r="B226" s="210"/>
      <c r="C226" s="211"/>
      <c r="D226" s="212" t="s">
        <v>72</v>
      </c>
      <c r="E226" s="224" t="s">
        <v>337</v>
      </c>
      <c r="F226" s="224" t="s">
        <v>338</v>
      </c>
      <c r="G226" s="211"/>
      <c r="H226" s="211"/>
      <c r="I226" s="214"/>
      <c r="J226" s="225">
        <f>BK226</f>
        <v>0</v>
      </c>
      <c r="K226" s="211"/>
      <c r="L226" s="216"/>
      <c r="M226" s="217"/>
      <c r="N226" s="218"/>
      <c r="O226" s="218"/>
      <c r="P226" s="219">
        <f>SUM(P227:P230)</f>
        <v>0</v>
      </c>
      <c r="Q226" s="218"/>
      <c r="R226" s="219">
        <f>SUM(R227:R230)</f>
        <v>0.0139232</v>
      </c>
      <c r="S226" s="218"/>
      <c r="T226" s="220">
        <f>SUM(T227:T230)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1" t="s">
        <v>83</v>
      </c>
      <c r="AT226" s="222" t="s">
        <v>72</v>
      </c>
      <c r="AU226" s="222" t="s">
        <v>80</v>
      </c>
      <c r="AY226" s="221" t="s">
        <v>150</v>
      </c>
      <c r="BK226" s="223">
        <f>SUM(BK227:BK230)</f>
        <v>0</v>
      </c>
    </row>
    <row r="227" s="2" customFormat="1" ht="24.15" customHeight="1">
      <c r="A227" s="38"/>
      <c r="B227" s="39"/>
      <c r="C227" s="226" t="s">
        <v>365</v>
      </c>
      <c r="D227" s="226" t="s">
        <v>153</v>
      </c>
      <c r="E227" s="227" t="s">
        <v>340</v>
      </c>
      <c r="F227" s="228" t="s">
        <v>341</v>
      </c>
      <c r="G227" s="229" t="s">
        <v>156</v>
      </c>
      <c r="H227" s="230">
        <v>3.04</v>
      </c>
      <c r="I227" s="231"/>
      <c r="J227" s="232">
        <f>ROUND(I227*H227,2)</f>
        <v>0</v>
      </c>
      <c r="K227" s="228" t="s">
        <v>185</v>
      </c>
      <c r="L227" s="44"/>
      <c r="M227" s="233" t="s">
        <v>1</v>
      </c>
      <c r="N227" s="234" t="s">
        <v>38</v>
      </c>
      <c r="O227" s="91"/>
      <c r="P227" s="235">
        <f>O227*H227</f>
        <v>0</v>
      </c>
      <c r="Q227" s="235">
        <v>0.0045799999999999999</v>
      </c>
      <c r="R227" s="235">
        <f>Q227*H227</f>
        <v>0.0139232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227</v>
      </c>
      <c r="AT227" s="237" t="s">
        <v>153</v>
      </c>
      <c r="AU227" s="237" t="s">
        <v>83</v>
      </c>
      <c r="AY227" s="17" t="s">
        <v>150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80</v>
      </c>
      <c r="BK227" s="238">
        <f>ROUND(I227*H227,2)</f>
        <v>0</v>
      </c>
      <c r="BL227" s="17" t="s">
        <v>227</v>
      </c>
      <c r="BM227" s="237" t="s">
        <v>342</v>
      </c>
    </row>
    <row r="228" s="13" customFormat="1">
      <c r="A228" s="13"/>
      <c r="B228" s="239"/>
      <c r="C228" s="240"/>
      <c r="D228" s="241" t="s">
        <v>160</v>
      </c>
      <c r="E228" s="242" t="s">
        <v>1</v>
      </c>
      <c r="F228" s="243" t="s">
        <v>343</v>
      </c>
      <c r="G228" s="240"/>
      <c r="H228" s="244">
        <v>3.04</v>
      </c>
      <c r="I228" s="245"/>
      <c r="J228" s="240"/>
      <c r="K228" s="240"/>
      <c r="L228" s="246"/>
      <c r="M228" s="247"/>
      <c r="N228" s="248"/>
      <c r="O228" s="248"/>
      <c r="P228" s="248"/>
      <c r="Q228" s="248"/>
      <c r="R228" s="248"/>
      <c r="S228" s="248"/>
      <c r="T228" s="24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0" t="s">
        <v>160</v>
      </c>
      <c r="AU228" s="250" t="s">
        <v>83</v>
      </c>
      <c r="AV228" s="13" t="s">
        <v>83</v>
      </c>
      <c r="AW228" s="13" t="s">
        <v>30</v>
      </c>
      <c r="AX228" s="13" t="s">
        <v>80</v>
      </c>
      <c r="AY228" s="250" t="s">
        <v>150</v>
      </c>
    </row>
    <row r="229" s="2" customFormat="1" ht="24.15" customHeight="1">
      <c r="A229" s="38"/>
      <c r="B229" s="39"/>
      <c r="C229" s="226" t="s">
        <v>369</v>
      </c>
      <c r="D229" s="226" t="s">
        <v>153</v>
      </c>
      <c r="E229" s="227" t="s">
        <v>345</v>
      </c>
      <c r="F229" s="228" t="s">
        <v>346</v>
      </c>
      <c r="G229" s="229" t="s">
        <v>326</v>
      </c>
      <c r="H229" s="265"/>
      <c r="I229" s="231"/>
      <c r="J229" s="232">
        <f>ROUND(I229*H229,2)</f>
        <v>0</v>
      </c>
      <c r="K229" s="228" t="s">
        <v>157</v>
      </c>
      <c r="L229" s="44"/>
      <c r="M229" s="233" t="s">
        <v>1</v>
      </c>
      <c r="N229" s="234" t="s">
        <v>38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227</v>
      </c>
      <c r="AT229" s="237" t="s">
        <v>153</v>
      </c>
      <c r="AU229" s="237" t="s">
        <v>83</v>
      </c>
      <c r="AY229" s="17" t="s">
        <v>150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80</v>
      </c>
      <c r="BK229" s="238">
        <f>ROUND(I229*H229,2)</f>
        <v>0</v>
      </c>
      <c r="BL229" s="17" t="s">
        <v>227</v>
      </c>
      <c r="BM229" s="237" t="s">
        <v>347</v>
      </c>
    </row>
    <row r="230" s="2" customFormat="1" ht="24.15" customHeight="1">
      <c r="A230" s="38"/>
      <c r="B230" s="39"/>
      <c r="C230" s="226" t="s">
        <v>373</v>
      </c>
      <c r="D230" s="226" t="s">
        <v>153</v>
      </c>
      <c r="E230" s="227" t="s">
        <v>349</v>
      </c>
      <c r="F230" s="228" t="s">
        <v>350</v>
      </c>
      <c r="G230" s="229" t="s">
        <v>326</v>
      </c>
      <c r="H230" s="265"/>
      <c r="I230" s="231"/>
      <c r="J230" s="232">
        <f>ROUND(I230*H230,2)</f>
        <v>0</v>
      </c>
      <c r="K230" s="228" t="s">
        <v>157</v>
      </c>
      <c r="L230" s="44"/>
      <c r="M230" s="233" t="s">
        <v>1</v>
      </c>
      <c r="N230" s="234" t="s">
        <v>38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227</v>
      </c>
      <c r="AT230" s="237" t="s">
        <v>153</v>
      </c>
      <c r="AU230" s="237" t="s">
        <v>83</v>
      </c>
      <c r="AY230" s="17" t="s">
        <v>150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80</v>
      </c>
      <c r="BK230" s="238">
        <f>ROUND(I230*H230,2)</f>
        <v>0</v>
      </c>
      <c r="BL230" s="17" t="s">
        <v>227</v>
      </c>
      <c r="BM230" s="237" t="s">
        <v>684</v>
      </c>
    </row>
    <row r="231" s="12" customFormat="1" ht="22.8" customHeight="1">
      <c r="A231" s="12"/>
      <c r="B231" s="210"/>
      <c r="C231" s="211"/>
      <c r="D231" s="212" t="s">
        <v>72</v>
      </c>
      <c r="E231" s="224" t="s">
        <v>352</v>
      </c>
      <c r="F231" s="224" t="s">
        <v>353</v>
      </c>
      <c r="G231" s="211"/>
      <c r="H231" s="211"/>
      <c r="I231" s="214"/>
      <c r="J231" s="225">
        <f>BK231</f>
        <v>0</v>
      </c>
      <c r="K231" s="211"/>
      <c r="L231" s="216"/>
      <c r="M231" s="217"/>
      <c r="N231" s="218"/>
      <c r="O231" s="218"/>
      <c r="P231" s="219">
        <f>SUM(P232:P251)</f>
        <v>0</v>
      </c>
      <c r="Q231" s="218"/>
      <c r="R231" s="219">
        <f>SUM(R232:R251)</f>
        <v>0.18957097000000001</v>
      </c>
      <c r="S231" s="218"/>
      <c r="T231" s="220">
        <f>SUM(T232:T251)</f>
        <v>0.0071799999999999998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1" t="s">
        <v>83</v>
      </c>
      <c r="AT231" s="222" t="s">
        <v>72</v>
      </c>
      <c r="AU231" s="222" t="s">
        <v>80</v>
      </c>
      <c r="AY231" s="221" t="s">
        <v>150</v>
      </c>
      <c r="BK231" s="223">
        <f>SUM(BK232:BK251)</f>
        <v>0</v>
      </c>
    </row>
    <row r="232" s="2" customFormat="1" ht="24.15" customHeight="1">
      <c r="A232" s="38"/>
      <c r="B232" s="39"/>
      <c r="C232" s="226" t="s">
        <v>379</v>
      </c>
      <c r="D232" s="226" t="s">
        <v>153</v>
      </c>
      <c r="E232" s="227" t="s">
        <v>355</v>
      </c>
      <c r="F232" s="228" t="s">
        <v>356</v>
      </c>
      <c r="G232" s="229" t="s">
        <v>156</v>
      </c>
      <c r="H232" s="230">
        <v>77.780000000000001</v>
      </c>
      <c r="I232" s="231"/>
      <c r="J232" s="232">
        <f>ROUND(I232*H232,2)</f>
        <v>0</v>
      </c>
      <c r="K232" s="228" t="s">
        <v>157</v>
      </c>
      <c r="L232" s="44"/>
      <c r="M232" s="233" t="s">
        <v>1</v>
      </c>
      <c r="N232" s="234" t="s">
        <v>38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227</v>
      </c>
      <c r="AT232" s="237" t="s">
        <v>153</v>
      </c>
      <c r="AU232" s="237" t="s">
        <v>83</v>
      </c>
      <c r="AY232" s="17" t="s">
        <v>150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80</v>
      </c>
      <c r="BK232" s="238">
        <f>ROUND(I232*H232,2)</f>
        <v>0</v>
      </c>
      <c r="BL232" s="17" t="s">
        <v>227</v>
      </c>
      <c r="BM232" s="237" t="s">
        <v>685</v>
      </c>
    </row>
    <row r="233" s="13" customFormat="1">
      <c r="A233" s="13"/>
      <c r="B233" s="239"/>
      <c r="C233" s="240"/>
      <c r="D233" s="241" t="s">
        <v>160</v>
      </c>
      <c r="E233" s="242" t="s">
        <v>1</v>
      </c>
      <c r="F233" s="243" t="s">
        <v>669</v>
      </c>
      <c r="G233" s="240"/>
      <c r="H233" s="244">
        <v>77.780000000000001</v>
      </c>
      <c r="I233" s="245"/>
      <c r="J233" s="240"/>
      <c r="K233" s="240"/>
      <c r="L233" s="246"/>
      <c r="M233" s="247"/>
      <c r="N233" s="248"/>
      <c r="O233" s="248"/>
      <c r="P233" s="248"/>
      <c r="Q233" s="248"/>
      <c r="R233" s="248"/>
      <c r="S233" s="248"/>
      <c r="T233" s="24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0" t="s">
        <v>160</v>
      </c>
      <c r="AU233" s="250" t="s">
        <v>83</v>
      </c>
      <c r="AV233" s="13" t="s">
        <v>83</v>
      </c>
      <c r="AW233" s="13" t="s">
        <v>30</v>
      </c>
      <c r="AX233" s="13" t="s">
        <v>80</v>
      </c>
      <c r="AY233" s="250" t="s">
        <v>150</v>
      </c>
    </row>
    <row r="234" s="2" customFormat="1" ht="24.15" customHeight="1">
      <c r="A234" s="38"/>
      <c r="B234" s="39"/>
      <c r="C234" s="266" t="s">
        <v>383</v>
      </c>
      <c r="D234" s="266" t="s">
        <v>359</v>
      </c>
      <c r="E234" s="267" t="s">
        <v>360</v>
      </c>
      <c r="F234" s="268" t="s">
        <v>361</v>
      </c>
      <c r="G234" s="269" t="s">
        <v>156</v>
      </c>
      <c r="H234" s="270">
        <v>85.558000000000007</v>
      </c>
      <c r="I234" s="271"/>
      <c r="J234" s="272">
        <f>ROUND(I234*H234,2)</f>
        <v>0</v>
      </c>
      <c r="K234" s="268" t="s">
        <v>210</v>
      </c>
      <c r="L234" s="273"/>
      <c r="M234" s="274" t="s">
        <v>1</v>
      </c>
      <c r="N234" s="275" t="s">
        <v>38</v>
      </c>
      <c r="O234" s="91"/>
      <c r="P234" s="235">
        <f>O234*H234</f>
        <v>0</v>
      </c>
      <c r="Q234" s="235">
        <v>0.00089999999999999998</v>
      </c>
      <c r="R234" s="235">
        <f>Q234*H234</f>
        <v>0.077002200000000007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310</v>
      </c>
      <c r="AT234" s="237" t="s">
        <v>359</v>
      </c>
      <c r="AU234" s="237" t="s">
        <v>83</v>
      </c>
      <c r="AY234" s="17" t="s">
        <v>150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80</v>
      </c>
      <c r="BK234" s="238">
        <f>ROUND(I234*H234,2)</f>
        <v>0</v>
      </c>
      <c r="BL234" s="17" t="s">
        <v>227</v>
      </c>
      <c r="BM234" s="237" t="s">
        <v>686</v>
      </c>
    </row>
    <row r="235" s="2" customFormat="1">
      <c r="A235" s="38"/>
      <c r="B235" s="39"/>
      <c r="C235" s="40"/>
      <c r="D235" s="241" t="s">
        <v>255</v>
      </c>
      <c r="E235" s="40"/>
      <c r="F235" s="261" t="s">
        <v>363</v>
      </c>
      <c r="G235" s="40"/>
      <c r="H235" s="40"/>
      <c r="I235" s="262"/>
      <c r="J235" s="40"/>
      <c r="K235" s="40"/>
      <c r="L235" s="44"/>
      <c r="M235" s="263"/>
      <c r="N235" s="264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255</v>
      </c>
      <c r="AU235" s="17" t="s">
        <v>83</v>
      </c>
    </row>
    <row r="236" s="13" customFormat="1">
      <c r="A236" s="13"/>
      <c r="B236" s="239"/>
      <c r="C236" s="240"/>
      <c r="D236" s="241" t="s">
        <v>160</v>
      </c>
      <c r="E236" s="240"/>
      <c r="F236" s="243" t="s">
        <v>687</v>
      </c>
      <c r="G236" s="240"/>
      <c r="H236" s="244">
        <v>85.558000000000007</v>
      </c>
      <c r="I236" s="245"/>
      <c r="J236" s="240"/>
      <c r="K236" s="240"/>
      <c r="L236" s="246"/>
      <c r="M236" s="247"/>
      <c r="N236" s="248"/>
      <c r="O236" s="248"/>
      <c r="P236" s="248"/>
      <c r="Q236" s="248"/>
      <c r="R236" s="248"/>
      <c r="S236" s="248"/>
      <c r="T236" s="24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0" t="s">
        <v>160</v>
      </c>
      <c r="AU236" s="250" t="s">
        <v>83</v>
      </c>
      <c r="AV236" s="13" t="s">
        <v>83</v>
      </c>
      <c r="AW236" s="13" t="s">
        <v>4</v>
      </c>
      <c r="AX236" s="13" t="s">
        <v>80</v>
      </c>
      <c r="AY236" s="250" t="s">
        <v>150</v>
      </c>
    </row>
    <row r="237" s="2" customFormat="1" ht="24.15" customHeight="1">
      <c r="A237" s="38"/>
      <c r="B237" s="39"/>
      <c r="C237" s="266" t="s">
        <v>387</v>
      </c>
      <c r="D237" s="266" t="s">
        <v>359</v>
      </c>
      <c r="E237" s="267" t="s">
        <v>366</v>
      </c>
      <c r="F237" s="268" t="s">
        <v>367</v>
      </c>
      <c r="G237" s="269" t="s">
        <v>156</v>
      </c>
      <c r="H237" s="270">
        <v>85.558000000000007</v>
      </c>
      <c r="I237" s="271"/>
      <c r="J237" s="272">
        <f>ROUND(I237*H237,2)</f>
        <v>0</v>
      </c>
      <c r="K237" s="268" t="s">
        <v>210</v>
      </c>
      <c r="L237" s="273"/>
      <c r="M237" s="274" t="s">
        <v>1</v>
      </c>
      <c r="N237" s="275" t="s">
        <v>38</v>
      </c>
      <c r="O237" s="91"/>
      <c r="P237" s="235">
        <f>O237*H237</f>
        <v>0</v>
      </c>
      <c r="Q237" s="235">
        <v>0.0011999999999999999</v>
      </c>
      <c r="R237" s="235">
        <f>Q237*H237</f>
        <v>0.1026696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310</v>
      </c>
      <c r="AT237" s="237" t="s">
        <v>359</v>
      </c>
      <c r="AU237" s="237" t="s">
        <v>83</v>
      </c>
      <c r="AY237" s="17" t="s">
        <v>150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80</v>
      </c>
      <c r="BK237" s="238">
        <f>ROUND(I237*H237,2)</f>
        <v>0</v>
      </c>
      <c r="BL237" s="17" t="s">
        <v>227</v>
      </c>
      <c r="BM237" s="237" t="s">
        <v>688</v>
      </c>
    </row>
    <row r="238" s="2" customFormat="1">
      <c r="A238" s="38"/>
      <c r="B238" s="39"/>
      <c r="C238" s="40"/>
      <c r="D238" s="241" t="s">
        <v>255</v>
      </c>
      <c r="E238" s="40"/>
      <c r="F238" s="261" t="s">
        <v>363</v>
      </c>
      <c r="G238" s="40"/>
      <c r="H238" s="40"/>
      <c r="I238" s="262"/>
      <c r="J238" s="40"/>
      <c r="K238" s="40"/>
      <c r="L238" s="44"/>
      <c r="M238" s="263"/>
      <c r="N238" s="264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255</v>
      </c>
      <c r="AU238" s="17" t="s">
        <v>83</v>
      </c>
    </row>
    <row r="239" s="13" customFormat="1">
      <c r="A239" s="13"/>
      <c r="B239" s="239"/>
      <c r="C239" s="240"/>
      <c r="D239" s="241" t="s">
        <v>160</v>
      </c>
      <c r="E239" s="240"/>
      <c r="F239" s="243" t="s">
        <v>687</v>
      </c>
      <c r="G239" s="240"/>
      <c r="H239" s="244">
        <v>85.558000000000007</v>
      </c>
      <c r="I239" s="245"/>
      <c r="J239" s="240"/>
      <c r="K239" s="240"/>
      <c r="L239" s="246"/>
      <c r="M239" s="247"/>
      <c r="N239" s="248"/>
      <c r="O239" s="248"/>
      <c r="P239" s="248"/>
      <c r="Q239" s="248"/>
      <c r="R239" s="248"/>
      <c r="S239" s="248"/>
      <c r="T239" s="24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0" t="s">
        <v>160</v>
      </c>
      <c r="AU239" s="250" t="s">
        <v>83</v>
      </c>
      <c r="AV239" s="13" t="s">
        <v>83</v>
      </c>
      <c r="AW239" s="13" t="s">
        <v>4</v>
      </c>
      <c r="AX239" s="13" t="s">
        <v>80</v>
      </c>
      <c r="AY239" s="250" t="s">
        <v>150</v>
      </c>
    </row>
    <row r="240" s="2" customFormat="1" ht="24.15" customHeight="1">
      <c r="A240" s="38"/>
      <c r="B240" s="39"/>
      <c r="C240" s="226" t="s">
        <v>391</v>
      </c>
      <c r="D240" s="226" t="s">
        <v>153</v>
      </c>
      <c r="E240" s="227" t="s">
        <v>370</v>
      </c>
      <c r="F240" s="228" t="s">
        <v>371</v>
      </c>
      <c r="G240" s="229" t="s">
        <v>156</v>
      </c>
      <c r="H240" s="230">
        <v>77.780000000000001</v>
      </c>
      <c r="I240" s="231"/>
      <c r="J240" s="232">
        <f>ROUND(I240*H240,2)</f>
        <v>0</v>
      </c>
      <c r="K240" s="228" t="s">
        <v>157</v>
      </c>
      <c r="L240" s="44"/>
      <c r="M240" s="233" t="s">
        <v>1</v>
      </c>
      <c r="N240" s="234" t="s">
        <v>38</v>
      </c>
      <c r="O240" s="91"/>
      <c r="P240" s="235">
        <f>O240*H240</f>
        <v>0</v>
      </c>
      <c r="Q240" s="235">
        <v>0</v>
      </c>
      <c r="R240" s="235">
        <f>Q240*H240</f>
        <v>0</v>
      </c>
      <c r="S240" s="235">
        <v>0</v>
      </c>
      <c r="T240" s="23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227</v>
      </c>
      <c r="AT240" s="237" t="s">
        <v>153</v>
      </c>
      <c r="AU240" s="237" t="s">
        <v>83</v>
      </c>
      <c r="AY240" s="17" t="s">
        <v>150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80</v>
      </c>
      <c r="BK240" s="238">
        <f>ROUND(I240*H240,2)</f>
        <v>0</v>
      </c>
      <c r="BL240" s="17" t="s">
        <v>227</v>
      </c>
      <c r="BM240" s="237" t="s">
        <v>689</v>
      </c>
    </row>
    <row r="241" s="13" customFormat="1">
      <c r="A241" s="13"/>
      <c r="B241" s="239"/>
      <c r="C241" s="240"/>
      <c r="D241" s="241" t="s">
        <v>160</v>
      </c>
      <c r="E241" s="242" t="s">
        <v>1</v>
      </c>
      <c r="F241" s="243" t="s">
        <v>669</v>
      </c>
      <c r="G241" s="240"/>
      <c r="H241" s="244">
        <v>77.780000000000001</v>
      </c>
      <c r="I241" s="245"/>
      <c r="J241" s="240"/>
      <c r="K241" s="240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160</v>
      </c>
      <c r="AU241" s="250" t="s">
        <v>83</v>
      </c>
      <c r="AV241" s="13" t="s">
        <v>83</v>
      </c>
      <c r="AW241" s="13" t="s">
        <v>30</v>
      </c>
      <c r="AX241" s="13" t="s">
        <v>80</v>
      </c>
      <c r="AY241" s="250" t="s">
        <v>150</v>
      </c>
    </row>
    <row r="242" s="2" customFormat="1" ht="14.4" customHeight="1">
      <c r="A242" s="38"/>
      <c r="B242" s="39"/>
      <c r="C242" s="266" t="s">
        <v>395</v>
      </c>
      <c r="D242" s="266" t="s">
        <v>359</v>
      </c>
      <c r="E242" s="267" t="s">
        <v>374</v>
      </c>
      <c r="F242" s="268" t="s">
        <v>375</v>
      </c>
      <c r="G242" s="269" t="s">
        <v>156</v>
      </c>
      <c r="H242" s="270">
        <v>89.447000000000003</v>
      </c>
      <c r="I242" s="271"/>
      <c r="J242" s="272">
        <f>ROUND(I242*H242,2)</f>
        <v>0</v>
      </c>
      <c r="K242" s="268" t="s">
        <v>185</v>
      </c>
      <c r="L242" s="273"/>
      <c r="M242" s="274" t="s">
        <v>1</v>
      </c>
      <c r="N242" s="275" t="s">
        <v>38</v>
      </c>
      <c r="O242" s="91"/>
      <c r="P242" s="235">
        <f>O242*H242</f>
        <v>0</v>
      </c>
      <c r="Q242" s="235">
        <v>0.00011</v>
      </c>
      <c r="R242" s="235">
        <f>Q242*H242</f>
        <v>0.0098391700000000012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310</v>
      </c>
      <c r="AT242" s="237" t="s">
        <v>359</v>
      </c>
      <c r="AU242" s="237" t="s">
        <v>83</v>
      </c>
      <c r="AY242" s="17" t="s">
        <v>150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80</v>
      </c>
      <c r="BK242" s="238">
        <f>ROUND(I242*H242,2)</f>
        <v>0</v>
      </c>
      <c r="BL242" s="17" t="s">
        <v>227</v>
      </c>
      <c r="BM242" s="237" t="s">
        <v>690</v>
      </c>
    </row>
    <row r="243" s="2" customFormat="1">
      <c r="A243" s="38"/>
      <c r="B243" s="39"/>
      <c r="C243" s="40"/>
      <c r="D243" s="241" t="s">
        <v>255</v>
      </c>
      <c r="E243" s="40"/>
      <c r="F243" s="261" t="s">
        <v>377</v>
      </c>
      <c r="G243" s="40"/>
      <c r="H243" s="40"/>
      <c r="I243" s="262"/>
      <c r="J243" s="40"/>
      <c r="K243" s="40"/>
      <c r="L243" s="44"/>
      <c r="M243" s="263"/>
      <c r="N243" s="264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255</v>
      </c>
      <c r="AU243" s="17" t="s">
        <v>83</v>
      </c>
    </row>
    <row r="244" s="13" customFormat="1">
      <c r="A244" s="13"/>
      <c r="B244" s="239"/>
      <c r="C244" s="240"/>
      <c r="D244" s="241" t="s">
        <v>160</v>
      </c>
      <c r="E244" s="240"/>
      <c r="F244" s="243" t="s">
        <v>691</v>
      </c>
      <c r="G244" s="240"/>
      <c r="H244" s="244">
        <v>89.447000000000003</v>
      </c>
      <c r="I244" s="245"/>
      <c r="J244" s="240"/>
      <c r="K244" s="240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160</v>
      </c>
      <c r="AU244" s="250" t="s">
        <v>83</v>
      </c>
      <c r="AV244" s="13" t="s">
        <v>83</v>
      </c>
      <c r="AW244" s="13" t="s">
        <v>4</v>
      </c>
      <c r="AX244" s="13" t="s">
        <v>80</v>
      </c>
      <c r="AY244" s="250" t="s">
        <v>150</v>
      </c>
    </row>
    <row r="245" s="2" customFormat="1" ht="24.15" customHeight="1">
      <c r="A245" s="38"/>
      <c r="B245" s="39"/>
      <c r="C245" s="226" t="s">
        <v>401</v>
      </c>
      <c r="D245" s="226" t="s">
        <v>153</v>
      </c>
      <c r="E245" s="227" t="s">
        <v>380</v>
      </c>
      <c r="F245" s="228" t="s">
        <v>381</v>
      </c>
      <c r="G245" s="229" t="s">
        <v>198</v>
      </c>
      <c r="H245" s="230">
        <v>1</v>
      </c>
      <c r="I245" s="231"/>
      <c r="J245" s="232">
        <f>ROUND(I245*H245,2)</f>
        <v>0</v>
      </c>
      <c r="K245" s="228" t="s">
        <v>185</v>
      </c>
      <c r="L245" s="44"/>
      <c r="M245" s="233" t="s">
        <v>1</v>
      </c>
      <c r="N245" s="234" t="s">
        <v>38</v>
      </c>
      <c r="O245" s="91"/>
      <c r="P245" s="235">
        <f>O245*H245</f>
        <v>0</v>
      </c>
      <c r="Q245" s="235">
        <v>0</v>
      </c>
      <c r="R245" s="235">
        <f>Q245*H245</f>
        <v>0</v>
      </c>
      <c r="S245" s="235">
        <v>0.0071799999999999998</v>
      </c>
      <c r="T245" s="236">
        <f>S245*H245</f>
        <v>0.0071799999999999998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227</v>
      </c>
      <c r="AT245" s="237" t="s">
        <v>153</v>
      </c>
      <c r="AU245" s="237" t="s">
        <v>83</v>
      </c>
      <c r="AY245" s="17" t="s">
        <v>150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7" t="s">
        <v>80</v>
      </c>
      <c r="BK245" s="238">
        <f>ROUND(I245*H245,2)</f>
        <v>0</v>
      </c>
      <c r="BL245" s="17" t="s">
        <v>227</v>
      </c>
      <c r="BM245" s="237" t="s">
        <v>382</v>
      </c>
    </row>
    <row r="246" s="2" customFormat="1" ht="24.15" customHeight="1">
      <c r="A246" s="38"/>
      <c r="B246" s="39"/>
      <c r="C246" s="226" t="s">
        <v>405</v>
      </c>
      <c r="D246" s="226" t="s">
        <v>153</v>
      </c>
      <c r="E246" s="227" t="s">
        <v>384</v>
      </c>
      <c r="F246" s="228" t="s">
        <v>385</v>
      </c>
      <c r="G246" s="229" t="s">
        <v>198</v>
      </c>
      <c r="H246" s="230">
        <v>2</v>
      </c>
      <c r="I246" s="231"/>
      <c r="J246" s="232">
        <f>ROUND(I246*H246,2)</f>
        <v>0</v>
      </c>
      <c r="K246" s="228" t="s">
        <v>157</v>
      </c>
      <c r="L246" s="44"/>
      <c r="M246" s="233" t="s">
        <v>1</v>
      </c>
      <c r="N246" s="234" t="s">
        <v>38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227</v>
      </c>
      <c r="AT246" s="237" t="s">
        <v>153</v>
      </c>
      <c r="AU246" s="237" t="s">
        <v>83</v>
      </c>
      <c r="AY246" s="17" t="s">
        <v>150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80</v>
      </c>
      <c r="BK246" s="238">
        <f>ROUND(I246*H246,2)</f>
        <v>0</v>
      </c>
      <c r="BL246" s="17" t="s">
        <v>227</v>
      </c>
      <c r="BM246" s="237" t="s">
        <v>386</v>
      </c>
    </row>
    <row r="247" s="13" customFormat="1">
      <c r="A247" s="13"/>
      <c r="B247" s="239"/>
      <c r="C247" s="240"/>
      <c r="D247" s="241" t="s">
        <v>160</v>
      </c>
      <c r="E247" s="242" t="s">
        <v>1</v>
      </c>
      <c r="F247" s="243" t="s">
        <v>241</v>
      </c>
      <c r="G247" s="240"/>
      <c r="H247" s="244">
        <v>2</v>
      </c>
      <c r="I247" s="245"/>
      <c r="J247" s="240"/>
      <c r="K247" s="240"/>
      <c r="L247" s="246"/>
      <c r="M247" s="247"/>
      <c r="N247" s="248"/>
      <c r="O247" s="248"/>
      <c r="P247" s="248"/>
      <c r="Q247" s="248"/>
      <c r="R247" s="248"/>
      <c r="S247" s="248"/>
      <c r="T247" s="24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0" t="s">
        <v>160</v>
      </c>
      <c r="AU247" s="250" t="s">
        <v>83</v>
      </c>
      <c r="AV247" s="13" t="s">
        <v>83</v>
      </c>
      <c r="AW247" s="13" t="s">
        <v>30</v>
      </c>
      <c r="AX247" s="13" t="s">
        <v>80</v>
      </c>
      <c r="AY247" s="250" t="s">
        <v>150</v>
      </c>
    </row>
    <row r="248" s="2" customFormat="1" ht="14.4" customHeight="1">
      <c r="A248" s="38"/>
      <c r="B248" s="39"/>
      <c r="C248" s="266" t="s">
        <v>411</v>
      </c>
      <c r="D248" s="266" t="s">
        <v>359</v>
      </c>
      <c r="E248" s="267" t="s">
        <v>388</v>
      </c>
      <c r="F248" s="268" t="s">
        <v>389</v>
      </c>
      <c r="G248" s="269" t="s">
        <v>198</v>
      </c>
      <c r="H248" s="270">
        <v>2</v>
      </c>
      <c r="I248" s="271"/>
      <c r="J248" s="272">
        <f>ROUND(I248*H248,2)</f>
        <v>0</v>
      </c>
      <c r="K248" s="268" t="s">
        <v>185</v>
      </c>
      <c r="L248" s="273"/>
      <c r="M248" s="274" t="s">
        <v>1</v>
      </c>
      <c r="N248" s="275" t="s">
        <v>38</v>
      </c>
      <c r="O248" s="91"/>
      <c r="P248" s="235">
        <f>O248*H248</f>
        <v>0</v>
      </c>
      <c r="Q248" s="235">
        <v>3.0000000000000001E-05</v>
      </c>
      <c r="R248" s="235">
        <f>Q248*H248</f>
        <v>6.0000000000000002E-05</v>
      </c>
      <c r="S248" s="235">
        <v>0</v>
      </c>
      <c r="T248" s="23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310</v>
      </c>
      <c r="AT248" s="237" t="s">
        <v>359</v>
      </c>
      <c r="AU248" s="237" t="s">
        <v>83</v>
      </c>
      <c r="AY248" s="17" t="s">
        <v>150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80</v>
      </c>
      <c r="BK248" s="238">
        <f>ROUND(I248*H248,2)</f>
        <v>0</v>
      </c>
      <c r="BL248" s="17" t="s">
        <v>227</v>
      </c>
      <c r="BM248" s="237" t="s">
        <v>692</v>
      </c>
    </row>
    <row r="249" s="13" customFormat="1">
      <c r="A249" s="13"/>
      <c r="B249" s="239"/>
      <c r="C249" s="240"/>
      <c r="D249" s="241" t="s">
        <v>160</v>
      </c>
      <c r="E249" s="242" t="s">
        <v>1</v>
      </c>
      <c r="F249" s="243" t="s">
        <v>241</v>
      </c>
      <c r="G249" s="240"/>
      <c r="H249" s="244">
        <v>2</v>
      </c>
      <c r="I249" s="245"/>
      <c r="J249" s="240"/>
      <c r="K249" s="240"/>
      <c r="L249" s="246"/>
      <c r="M249" s="247"/>
      <c r="N249" s="248"/>
      <c r="O249" s="248"/>
      <c r="P249" s="248"/>
      <c r="Q249" s="248"/>
      <c r="R249" s="248"/>
      <c r="S249" s="248"/>
      <c r="T249" s="24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0" t="s">
        <v>160</v>
      </c>
      <c r="AU249" s="250" t="s">
        <v>83</v>
      </c>
      <c r="AV249" s="13" t="s">
        <v>83</v>
      </c>
      <c r="AW249" s="13" t="s">
        <v>30</v>
      </c>
      <c r="AX249" s="13" t="s">
        <v>80</v>
      </c>
      <c r="AY249" s="250" t="s">
        <v>150</v>
      </c>
    </row>
    <row r="250" s="2" customFormat="1" ht="24.15" customHeight="1">
      <c r="A250" s="38"/>
      <c r="B250" s="39"/>
      <c r="C250" s="226" t="s">
        <v>415</v>
      </c>
      <c r="D250" s="226" t="s">
        <v>153</v>
      </c>
      <c r="E250" s="227" t="s">
        <v>392</v>
      </c>
      <c r="F250" s="228" t="s">
        <v>393</v>
      </c>
      <c r="G250" s="229" t="s">
        <v>326</v>
      </c>
      <c r="H250" s="265"/>
      <c r="I250" s="231"/>
      <c r="J250" s="232">
        <f>ROUND(I250*H250,2)</f>
        <v>0</v>
      </c>
      <c r="K250" s="228" t="s">
        <v>157</v>
      </c>
      <c r="L250" s="44"/>
      <c r="M250" s="233" t="s">
        <v>1</v>
      </c>
      <c r="N250" s="234" t="s">
        <v>38</v>
      </c>
      <c r="O250" s="91"/>
      <c r="P250" s="235">
        <f>O250*H250</f>
        <v>0</v>
      </c>
      <c r="Q250" s="235">
        <v>0</v>
      </c>
      <c r="R250" s="235">
        <f>Q250*H250</f>
        <v>0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227</v>
      </c>
      <c r="AT250" s="237" t="s">
        <v>153</v>
      </c>
      <c r="AU250" s="237" t="s">
        <v>83</v>
      </c>
      <c r="AY250" s="17" t="s">
        <v>150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80</v>
      </c>
      <c r="BK250" s="238">
        <f>ROUND(I250*H250,2)</f>
        <v>0</v>
      </c>
      <c r="BL250" s="17" t="s">
        <v>227</v>
      </c>
      <c r="BM250" s="237" t="s">
        <v>394</v>
      </c>
    </row>
    <row r="251" s="2" customFormat="1" ht="24.15" customHeight="1">
      <c r="A251" s="38"/>
      <c r="B251" s="39"/>
      <c r="C251" s="226" t="s">
        <v>419</v>
      </c>
      <c r="D251" s="226" t="s">
        <v>153</v>
      </c>
      <c r="E251" s="227" t="s">
        <v>396</v>
      </c>
      <c r="F251" s="228" t="s">
        <v>397</v>
      </c>
      <c r="G251" s="229" t="s">
        <v>326</v>
      </c>
      <c r="H251" s="265"/>
      <c r="I251" s="231"/>
      <c r="J251" s="232">
        <f>ROUND(I251*H251,2)</f>
        <v>0</v>
      </c>
      <c r="K251" s="228" t="s">
        <v>157</v>
      </c>
      <c r="L251" s="44"/>
      <c r="M251" s="233" t="s">
        <v>1</v>
      </c>
      <c r="N251" s="234" t="s">
        <v>38</v>
      </c>
      <c r="O251" s="91"/>
      <c r="P251" s="235">
        <f>O251*H251</f>
        <v>0</v>
      </c>
      <c r="Q251" s="235">
        <v>0</v>
      </c>
      <c r="R251" s="235">
        <f>Q251*H251</f>
        <v>0</v>
      </c>
      <c r="S251" s="235">
        <v>0</v>
      </c>
      <c r="T251" s="23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227</v>
      </c>
      <c r="AT251" s="237" t="s">
        <v>153</v>
      </c>
      <c r="AU251" s="237" t="s">
        <v>83</v>
      </c>
      <c r="AY251" s="17" t="s">
        <v>150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7" t="s">
        <v>80</v>
      </c>
      <c r="BK251" s="238">
        <f>ROUND(I251*H251,2)</f>
        <v>0</v>
      </c>
      <c r="BL251" s="17" t="s">
        <v>227</v>
      </c>
      <c r="BM251" s="237" t="s">
        <v>693</v>
      </c>
    </row>
    <row r="252" s="12" customFormat="1" ht="22.8" customHeight="1">
      <c r="A252" s="12"/>
      <c r="B252" s="210"/>
      <c r="C252" s="211"/>
      <c r="D252" s="212" t="s">
        <v>72</v>
      </c>
      <c r="E252" s="224" t="s">
        <v>399</v>
      </c>
      <c r="F252" s="224" t="s">
        <v>400</v>
      </c>
      <c r="G252" s="211"/>
      <c r="H252" s="211"/>
      <c r="I252" s="214"/>
      <c r="J252" s="225">
        <f>BK252</f>
        <v>0</v>
      </c>
      <c r="K252" s="211"/>
      <c r="L252" s="216"/>
      <c r="M252" s="217"/>
      <c r="N252" s="218"/>
      <c r="O252" s="218"/>
      <c r="P252" s="219">
        <f>SUM(P253:P258)</f>
        <v>0</v>
      </c>
      <c r="Q252" s="218"/>
      <c r="R252" s="219">
        <f>SUM(R253:R258)</f>
        <v>0.00069999999999999999</v>
      </c>
      <c r="S252" s="218"/>
      <c r="T252" s="220">
        <f>SUM(T253:T258)</f>
        <v>0.026700000000000002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1" t="s">
        <v>83</v>
      </c>
      <c r="AT252" s="222" t="s">
        <v>72</v>
      </c>
      <c r="AU252" s="222" t="s">
        <v>80</v>
      </c>
      <c r="AY252" s="221" t="s">
        <v>150</v>
      </c>
      <c r="BK252" s="223">
        <f>SUM(BK253:BK258)</f>
        <v>0</v>
      </c>
    </row>
    <row r="253" s="2" customFormat="1" ht="14.4" customHeight="1">
      <c r="A253" s="38"/>
      <c r="B253" s="39"/>
      <c r="C253" s="226" t="s">
        <v>425</v>
      </c>
      <c r="D253" s="226" t="s">
        <v>153</v>
      </c>
      <c r="E253" s="227" t="s">
        <v>402</v>
      </c>
      <c r="F253" s="228" t="s">
        <v>403</v>
      </c>
      <c r="G253" s="229" t="s">
        <v>198</v>
      </c>
      <c r="H253" s="230">
        <v>1</v>
      </c>
      <c r="I253" s="231"/>
      <c r="J253" s="232">
        <f>ROUND(I253*H253,2)</f>
        <v>0</v>
      </c>
      <c r="K253" s="228" t="s">
        <v>185</v>
      </c>
      <c r="L253" s="44"/>
      <c r="M253" s="233" t="s">
        <v>1</v>
      </c>
      <c r="N253" s="234" t="s">
        <v>38</v>
      </c>
      <c r="O253" s="91"/>
      <c r="P253" s="235">
        <f>O253*H253</f>
        <v>0</v>
      </c>
      <c r="Q253" s="235">
        <v>0</v>
      </c>
      <c r="R253" s="235">
        <f>Q253*H253</f>
        <v>0</v>
      </c>
      <c r="S253" s="235">
        <v>0.026700000000000002</v>
      </c>
      <c r="T253" s="236">
        <f>S253*H253</f>
        <v>0.026700000000000002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227</v>
      </c>
      <c r="AT253" s="237" t="s">
        <v>153</v>
      </c>
      <c r="AU253" s="237" t="s">
        <v>83</v>
      </c>
      <c r="AY253" s="17" t="s">
        <v>150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80</v>
      </c>
      <c r="BK253" s="238">
        <f>ROUND(I253*H253,2)</f>
        <v>0</v>
      </c>
      <c r="BL253" s="17" t="s">
        <v>227</v>
      </c>
      <c r="BM253" s="237" t="s">
        <v>404</v>
      </c>
    </row>
    <row r="254" s="2" customFormat="1" ht="14.4" customHeight="1">
      <c r="A254" s="38"/>
      <c r="B254" s="39"/>
      <c r="C254" s="226" t="s">
        <v>431</v>
      </c>
      <c r="D254" s="226" t="s">
        <v>153</v>
      </c>
      <c r="E254" s="227" t="s">
        <v>406</v>
      </c>
      <c r="F254" s="228" t="s">
        <v>407</v>
      </c>
      <c r="G254" s="229" t="s">
        <v>198</v>
      </c>
      <c r="H254" s="230">
        <v>2</v>
      </c>
      <c r="I254" s="231"/>
      <c r="J254" s="232">
        <f>ROUND(I254*H254,2)</f>
        <v>0</v>
      </c>
      <c r="K254" s="228" t="s">
        <v>408</v>
      </c>
      <c r="L254" s="44"/>
      <c r="M254" s="233" t="s">
        <v>1</v>
      </c>
      <c r="N254" s="234" t="s">
        <v>38</v>
      </c>
      <c r="O254" s="91"/>
      <c r="P254" s="235">
        <f>O254*H254</f>
        <v>0</v>
      </c>
      <c r="Q254" s="235">
        <v>0.00035</v>
      </c>
      <c r="R254" s="235">
        <f>Q254*H254</f>
        <v>0.00069999999999999999</v>
      </c>
      <c r="S254" s="235">
        <v>0</v>
      </c>
      <c r="T254" s="23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227</v>
      </c>
      <c r="AT254" s="237" t="s">
        <v>153</v>
      </c>
      <c r="AU254" s="237" t="s">
        <v>83</v>
      </c>
      <c r="AY254" s="17" t="s">
        <v>150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80</v>
      </c>
      <c r="BK254" s="238">
        <f>ROUND(I254*H254,2)</f>
        <v>0</v>
      </c>
      <c r="BL254" s="17" t="s">
        <v>227</v>
      </c>
      <c r="BM254" s="237" t="s">
        <v>409</v>
      </c>
    </row>
    <row r="255" s="13" customFormat="1">
      <c r="A255" s="13"/>
      <c r="B255" s="239"/>
      <c r="C255" s="240"/>
      <c r="D255" s="241" t="s">
        <v>160</v>
      </c>
      <c r="E255" s="242" t="s">
        <v>1</v>
      </c>
      <c r="F255" s="243" t="s">
        <v>694</v>
      </c>
      <c r="G255" s="240"/>
      <c r="H255" s="244">
        <v>2</v>
      </c>
      <c r="I255" s="245"/>
      <c r="J255" s="240"/>
      <c r="K255" s="240"/>
      <c r="L255" s="246"/>
      <c r="M255" s="247"/>
      <c r="N255" s="248"/>
      <c r="O255" s="248"/>
      <c r="P255" s="248"/>
      <c r="Q255" s="248"/>
      <c r="R255" s="248"/>
      <c r="S255" s="248"/>
      <c r="T255" s="24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0" t="s">
        <v>160</v>
      </c>
      <c r="AU255" s="250" t="s">
        <v>83</v>
      </c>
      <c r="AV255" s="13" t="s">
        <v>83</v>
      </c>
      <c r="AW255" s="13" t="s">
        <v>30</v>
      </c>
      <c r="AX255" s="13" t="s">
        <v>80</v>
      </c>
      <c r="AY255" s="250" t="s">
        <v>150</v>
      </c>
    </row>
    <row r="256" s="2" customFormat="1" ht="14.4" customHeight="1">
      <c r="A256" s="38"/>
      <c r="B256" s="39"/>
      <c r="C256" s="226" t="s">
        <v>435</v>
      </c>
      <c r="D256" s="226" t="s">
        <v>153</v>
      </c>
      <c r="E256" s="227" t="s">
        <v>412</v>
      </c>
      <c r="F256" s="228" t="s">
        <v>413</v>
      </c>
      <c r="G256" s="229" t="s">
        <v>335</v>
      </c>
      <c r="H256" s="230">
        <v>1</v>
      </c>
      <c r="I256" s="231"/>
      <c r="J256" s="232">
        <f>ROUND(I256*H256,2)</f>
        <v>0</v>
      </c>
      <c r="K256" s="228" t="s">
        <v>408</v>
      </c>
      <c r="L256" s="44"/>
      <c r="M256" s="233" t="s">
        <v>1</v>
      </c>
      <c r="N256" s="234" t="s">
        <v>38</v>
      </c>
      <c r="O256" s="91"/>
      <c r="P256" s="235">
        <f>O256*H256</f>
        <v>0</v>
      </c>
      <c r="Q256" s="235">
        <v>0</v>
      </c>
      <c r="R256" s="235">
        <f>Q256*H256</f>
        <v>0</v>
      </c>
      <c r="S256" s="235">
        <v>0</v>
      </c>
      <c r="T256" s="23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227</v>
      </c>
      <c r="AT256" s="237" t="s">
        <v>153</v>
      </c>
      <c r="AU256" s="237" t="s">
        <v>83</v>
      </c>
      <c r="AY256" s="17" t="s">
        <v>150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80</v>
      </c>
      <c r="BK256" s="238">
        <f>ROUND(I256*H256,2)</f>
        <v>0</v>
      </c>
      <c r="BL256" s="17" t="s">
        <v>227</v>
      </c>
      <c r="BM256" s="237" t="s">
        <v>414</v>
      </c>
    </row>
    <row r="257" s="2" customFormat="1" ht="14.4" customHeight="1">
      <c r="A257" s="38"/>
      <c r="B257" s="39"/>
      <c r="C257" s="226" t="s">
        <v>439</v>
      </c>
      <c r="D257" s="226" t="s">
        <v>153</v>
      </c>
      <c r="E257" s="227" t="s">
        <v>416</v>
      </c>
      <c r="F257" s="228" t="s">
        <v>417</v>
      </c>
      <c r="G257" s="229" t="s">
        <v>198</v>
      </c>
      <c r="H257" s="230">
        <v>2</v>
      </c>
      <c r="I257" s="231"/>
      <c r="J257" s="232">
        <f>ROUND(I257*H257,2)</f>
        <v>0</v>
      </c>
      <c r="K257" s="228" t="s">
        <v>157</v>
      </c>
      <c r="L257" s="44"/>
      <c r="M257" s="233" t="s">
        <v>1</v>
      </c>
      <c r="N257" s="234" t="s">
        <v>38</v>
      </c>
      <c r="O257" s="91"/>
      <c r="P257" s="235">
        <f>O257*H257</f>
        <v>0</v>
      </c>
      <c r="Q257" s="235">
        <v>0</v>
      </c>
      <c r="R257" s="235">
        <f>Q257*H257</f>
        <v>0</v>
      </c>
      <c r="S257" s="235">
        <v>0</v>
      </c>
      <c r="T257" s="23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7" t="s">
        <v>227</v>
      </c>
      <c r="AT257" s="237" t="s">
        <v>153</v>
      </c>
      <c r="AU257" s="237" t="s">
        <v>83</v>
      </c>
      <c r="AY257" s="17" t="s">
        <v>150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7" t="s">
        <v>80</v>
      </c>
      <c r="BK257" s="238">
        <f>ROUND(I257*H257,2)</f>
        <v>0</v>
      </c>
      <c r="BL257" s="17" t="s">
        <v>227</v>
      </c>
      <c r="BM257" s="237" t="s">
        <v>418</v>
      </c>
    </row>
    <row r="258" s="2" customFormat="1" ht="14.4" customHeight="1">
      <c r="A258" s="38"/>
      <c r="B258" s="39"/>
      <c r="C258" s="226" t="s">
        <v>443</v>
      </c>
      <c r="D258" s="226" t="s">
        <v>153</v>
      </c>
      <c r="E258" s="227" t="s">
        <v>420</v>
      </c>
      <c r="F258" s="228" t="s">
        <v>421</v>
      </c>
      <c r="G258" s="229" t="s">
        <v>335</v>
      </c>
      <c r="H258" s="230">
        <v>1</v>
      </c>
      <c r="I258" s="231"/>
      <c r="J258" s="232">
        <f>ROUND(I258*H258,2)</f>
        <v>0</v>
      </c>
      <c r="K258" s="228" t="s">
        <v>1</v>
      </c>
      <c r="L258" s="44"/>
      <c r="M258" s="233" t="s">
        <v>1</v>
      </c>
      <c r="N258" s="234" t="s">
        <v>38</v>
      </c>
      <c r="O258" s="91"/>
      <c r="P258" s="235">
        <f>O258*H258</f>
        <v>0</v>
      </c>
      <c r="Q258" s="235">
        <v>0</v>
      </c>
      <c r="R258" s="235">
        <f>Q258*H258</f>
        <v>0</v>
      </c>
      <c r="S258" s="235">
        <v>0</v>
      </c>
      <c r="T258" s="23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227</v>
      </c>
      <c r="AT258" s="237" t="s">
        <v>153</v>
      </c>
      <c r="AU258" s="237" t="s">
        <v>83</v>
      </c>
      <c r="AY258" s="17" t="s">
        <v>150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7" t="s">
        <v>80</v>
      </c>
      <c r="BK258" s="238">
        <f>ROUND(I258*H258,2)</f>
        <v>0</v>
      </c>
      <c r="BL258" s="17" t="s">
        <v>227</v>
      </c>
      <c r="BM258" s="237" t="s">
        <v>422</v>
      </c>
    </row>
    <row r="259" s="12" customFormat="1" ht="22.8" customHeight="1">
      <c r="A259" s="12"/>
      <c r="B259" s="210"/>
      <c r="C259" s="211"/>
      <c r="D259" s="212" t="s">
        <v>72</v>
      </c>
      <c r="E259" s="224" t="s">
        <v>423</v>
      </c>
      <c r="F259" s="224" t="s">
        <v>424</v>
      </c>
      <c r="G259" s="211"/>
      <c r="H259" s="211"/>
      <c r="I259" s="214"/>
      <c r="J259" s="225">
        <f>BK259</f>
        <v>0</v>
      </c>
      <c r="K259" s="211"/>
      <c r="L259" s="216"/>
      <c r="M259" s="217"/>
      <c r="N259" s="218"/>
      <c r="O259" s="218"/>
      <c r="P259" s="219">
        <f>SUM(P260:P279)</f>
        <v>0</v>
      </c>
      <c r="Q259" s="218"/>
      <c r="R259" s="219">
        <f>SUM(R260:R279)</f>
        <v>0.020400000000000001</v>
      </c>
      <c r="S259" s="218"/>
      <c r="T259" s="220">
        <f>SUM(T260:T279)</f>
        <v>0.02102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1" t="s">
        <v>83</v>
      </c>
      <c r="AT259" s="222" t="s">
        <v>72</v>
      </c>
      <c r="AU259" s="222" t="s">
        <v>80</v>
      </c>
      <c r="AY259" s="221" t="s">
        <v>150</v>
      </c>
      <c r="BK259" s="223">
        <f>SUM(BK260:BK279)</f>
        <v>0</v>
      </c>
    </row>
    <row r="260" s="2" customFormat="1" ht="14.4" customHeight="1">
      <c r="A260" s="38"/>
      <c r="B260" s="39"/>
      <c r="C260" s="226" t="s">
        <v>447</v>
      </c>
      <c r="D260" s="226" t="s">
        <v>153</v>
      </c>
      <c r="E260" s="227" t="s">
        <v>426</v>
      </c>
      <c r="F260" s="228" t="s">
        <v>427</v>
      </c>
      <c r="G260" s="229" t="s">
        <v>428</v>
      </c>
      <c r="H260" s="230">
        <v>1</v>
      </c>
      <c r="I260" s="231"/>
      <c r="J260" s="232">
        <f>ROUND(I260*H260,2)</f>
        <v>0</v>
      </c>
      <c r="K260" s="228" t="s">
        <v>157</v>
      </c>
      <c r="L260" s="44"/>
      <c r="M260" s="233" t="s">
        <v>1</v>
      </c>
      <c r="N260" s="234" t="s">
        <v>38</v>
      </c>
      <c r="O260" s="91"/>
      <c r="P260" s="235">
        <f>O260*H260</f>
        <v>0</v>
      </c>
      <c r="Q260" s="235">
        <v>0</v>
      </c>
      <c r="R260" s="235">
        <f>Q260*H260</f>
        <v>0</v>
      </c>
      <c r="S260" s="235">
        <v>0.019460000000000002</v>
      </c>
      <c r="T260" s="236">
        <f>S260*H260</f>
        <v>0.019460000000000002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227</v>
      </c>
      <c r="AT260" s="237" t="s">
        <v>153</v>
      </c>
      <c r="AU260" s="237" t="s">
        <v>83</v>
      </c>
      <c r="AY260" s="17" t="s">
        <v>150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80</v>
      </c>
      <c r="BK260" s="238">
        <f>ROUND(I260*H260,2)</f>
        <v>0</v>
      </c>
      <c r="BL260" s="17" t="s">
        <v>227</v>
      </c>
      <c r="BM260" s="237" t="s">
        <v>429</v>
      </c>
    </row>
    <row r="261" s="13" customFormat="1">
      <c r="A261" s="13"/>
      <c r="B261" s="239"/>
      <c r="C261" s="240"/>
      <c r="D261" s="241" t="s">
        <v>160</v>
      </c>
      <c r="E261" s="242" t="s">
        <v>1</v>
      </c>
      <c r="F261" s="243" t="s">
        <v>430</v>
      </c>
      <c r="G261" s="240"/>
      <c r="H261" s="244">
        <v>1</v>
      </c>
      <c r="I261" s="245"/>
      <c r="J261" s="240"/>
      <c r="K261" s="240"/>
      <c r="L261" s="246"/>
      <c r="M261" s="247"/>
      <c r="N261" s="248"/>
      <c r="O261" s="248"/>
      <c r="P261" s="248"/>
      <c r="Q261" s="248"/>
      <c r="R261" s="248"/>
      <c r="S261" s="248"/>
      <c r="T261" s="24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0" t="s">
        <v>160</v>
      </c>
      <c r="AU261" s="250" t="s">
        <v>83</v>
      </c>
      <c r="AV261" s="13" t="s">
        <v>83</v>
      </c>
      <c r="AW261" s="13" t="s">
        <v>30</v>
      </c>
      <c r="AX261" s="13" t="s">
        <v>80</v>
      </c>
      <c r="AY261" s="250" t="s">
        <v>150</v>
      </c>
    </row>
    <row r="262" s="2" customFormat="1" ht="14.4" customHeight="1">
      <c r="A262" s="38"/>
      <c r="B262" s="39"/>
      <c r="C262" s="226" t="s">
        <v>451</v>
      </c>
      <c r="D262" s="226" t="s">
        <v>153</v>
      </c>
      <c r="E262" s="227" t="s">
        <v>432</v>
      </c>
      <c r="F262" s="228" t="s">
        <v>433</v>
      </c>
      <c r="G262" s="229" t="s">
        <v>428</v>
      </c>
      <c r="H262" s="230">
        <v>1</v>
      </c>
      <c r="I262" s="231"/>
      <c r="J262" s="232">
        <f>ROUND(I262*H262,2)</f>
        <v>0</v>
      </c>
      <c r="K262" s="228" t="s">
        <v>408</v>
      </c>
      <c r="L262" s="44"/>
      <c r="M262" s="233" t="s">
        <v>1</v>
      </c>
      <c r="N262" s="234" t="s">
        <v>38</v>
      </c>
      <c r="O262" s="91"/>
      <c r="P262" s="235">
        <f>O262*H262</f>
        <v>0</v>
      </c>
      <c r="Q262" s="235">
        <v>0.0033999999999999998</v>
      </c>
      <c r="R262" s="235">
        <f>Q262*H262</f>
        <v>0.0033999999999999998</v>
      </c>
      <c r="S262" s="235">
        <v>0</v>
      </c>
      <c r="T262" s="23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7" t="s">
        <v>227</v>
      </c>
      <c r="AT262" s="237" t="s">
        <v>153</v>
      </c>
      <c r="AU262" s="237" t="s">
        <v>83</v>
      </c>
      <c r="AY262" s="17" t="s">
        <v>150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7" t="s">
        <v>80</v>
      </c>
      <c r="BK262" s="238">
        <f>ROUND(I262*H262,2)</f>
        <v>0</v>
      </c>
      <c r="BL262" s="17" t="s">
        <v>227</v>
      </c>
      <c r="BM262" s="237" t="s">
        <v>434</v>
      </c>
    </row>
    <row r="263" s="13" customFormat="1">
      <c r="A263" s="13"/>
      <c r="B263" s="239"/>
      <c r="C263" s="240"/>
      <c r="D263" s="241" t="s">
        <v>160</v>
      </c>
      <c r="E263" s="242" t="s">
        <v>1</v>
      </c>
      <c r="F263" s="243" t="s">
        <v>430</v>
      </c>
      <c r="G263" s="240"/>
      <c r="H263" s="244">
        <v>1</v>
      </c>
      <c r="I263" s="245"/>
      <c r="J263" s="240"/>
      <c r="K263" s="240"/>
      <c r="L263" s="246"/>
      <c r="M263" s="247"/>
      <c r="N263" s="248"/>
      <c r="O263" s="248"/>
      <c r="P263" s="248"/>
      <c r="Q263" s="248"/>
      <c r="R263" s="248"/>
      <c r="S263" s="248"/>
      <c r="T263" s="24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0" t="s">
        <v>160</v>
      </c>
      <c r="AU263" s="250" t="s">
        <v>83</v>
      </c>
      <c r="AV263" s="13" t="s">
        <v>83</v>
      </c>
      <c r="AW263" s="13" t="s">
        <v>30</v>
      </c>
      <c r="AX263" s="13" t="s">
        <v>80</v>
      </c>
      <c r="AY263" s="250" t="s">
        <v>150</v>
      </c>
    </row>
    <row r="264" s="2" customFormat="1" ht="14.4" customHeight="1">
      <c r="A264" s="38"/>
      <c r="B264" s="39"/>
      <c r="C264" s="266" t="s">
        <v>455</v>
      </c>
      <c r="D264" s="266" t="s">
        <v>359</v>
      </c>
      <c r="E264" s="267" t="s">
        <v>436</v>
      </c>
      <c r="F264" s="268" t="s">
        <v>437</v>
      </c>
      <c r="G264" s="269" t="s">
        <v>335</v>
      </c>
      <c r="H264" s="270">
        <v>1</v>
      </c>
      <c r="I264" s="271"/>
      <c r="J264" s="272">
        <f>ROUND(I264*H264,2)</f>
        <v>0</v>
      </c>
      <c r="K264" s="268" t="s">
        <v>1</v>
      </c>
      <c r="L264" s="273"/>
      <c r="M264" s="274" t="s">
        <v>1</v>
      </c>
      <c r="N264" s="275" t="s">
        <v>38</v>
      </c>
      <c r="O264" s="91"/>
      <c r="P264" s="235">
        <f>O264*H264</f>
        <v>0</v>
      </c>
      <c r="Q264" s="235">
        <v>0.012999999999999999</v>
      </c>
      <c r="R264" s="235">
        <f>Q264*H264</f>
        <v>0.012999999999999999</v>
      </c>
      <c r="S264" s="235">
        <v>0</v>
      </c>
      <c r="T264" s="23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187</v>
      </c>
      <c r="AT264" s="237" t="s">
        <v>359</v>
      </c>
      <c r="AU264" s="237" t="s">
        <v>83</v>
      </c>
      <c r="AY264" s="17" t="s">
        <v>150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80</v>
      </c>
      <c r="BK264" s="238">
        <f>ROUND(I264*H264,2)</f>
        <v>0</v>
      </c>
      <c r="BL264" s="17" t="s">
        <v>158</v>
      </c>
      <c r="BM264" s="237" t="s">
        <v>438</v>
      </c>
    </row>
    <row r="265" s="13" customFormat="1">
      <c r="A265" s="13"/>
      <c r="B265" s="239"/>
      <c r="C265" s="240"/>
      <c r="D265" s="241" t="s">
        <v>160</v>
      </c>
      <c r="E265" s="242" t="s">
        <v>1</v>
      </c>
      <c r="F265" s="243" t="s">
        <v>430</v>
      </c>
      <c r="G265" s="240"/>
      <c r="H265" s="244">
        <v>1</v>
      </c>
      <c r="I265" s="245"/>
      <c r="J265" s="240"/>
      <c r="K265" s="240"/>
      <c r="L265" s="246"/>
      <c r="M265" s="247"/>
      <c r="N265" s="248"/>
      <c r="O265" s="248"/>
      <c r="P265" s="248"/>
      <c r="Q265" s="248"/>
      <c r="R265" s="248"/>
      <c r="S265" s="248"/>
      <c r="T265" s="24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0" t="s">
        <v>160</v>
      </c>
      <c r="AU265" s="250" t="s">
        <v>83</v>
      </c>
      <c r="AV265" s="13" t="s">
        <v>83</v>
      </c>
      <c r="AW265" s="13" t="s">
        <v>30</v>
      </c>
      <c r="AX265" s="13" t="s">
        <v>80</v>
      </c>
      <c r="AY265" s="250" t="s">
        <v>150</v>
      </c>
    </row>
    <row r="266" s="2" customFormat="1" ht="14.4" customHeight="1">
      <c r="A266" s="38"/>
      <c r="B266" s="39"/>
      <c r="C266" s="266" t="s">
        <v>459</v>
      </c>
      <c r="D266" s="266" t="s">
        <v>359</v>
      </c>
      <c r="E266" s="267" t="s">
        <v>440</v>
      </c>
      <c r="F266" s="268" t="s">
        <v>441</v>
      </c>
      <c r="G266" s="269" t="s">
        <v>335</v>
      </c>
      <c r="H266" s="270">
        <v>1</v>
      </c>
      <c r="I266" s="271"/>
      <c r="J266" s="272">
        <f>ROUND(I266*H266,2)</f>
        <v>0</v>
      </c>
      <c r="K266" s="268" t="s">
        <v>408</v>
      </c>
      <c r="L266" s="273"/>
      <c r="M266" s="274" t="s">
        <v>1</v>
      </c>
      <c r="N266" s="275" t="s">
        <v>38</v>
      </c>
      <c r="O266" s="91"/>
      <c r="P266" s="235">
        <f>O266*H266</f>
        <v>0</v>
      </c>
      <c r="Q266" s="235">
        <v>0.0040000000000000001</v>
      </c>
      <c r="R266" s="235">
        <f>Q266*H266</f>
        <v>0.0040000000000000001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187</v>
      </c>
      <c r="AT266" s="237" t="s">
        <v>359</v>
      </c>
      <c r="AU266" s="237" t="s">
        <v>83</v>
      </c>
      <c r="AY266" s="17" t="s">
        <v>150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80</v>
      </c>
      <c r="BK266" s="238">
        <f>ROUND(I266*H266,2)</f>
        <v>0</v>
      </c>
      <c r="BL266" s="17" t="s">
        <v>158</v>
      </c>
      <c r="BM266" s="237" t="s">
        <v>442</v>
      </c>
    </row>
    <row r="267" s="13" customFormat="1">
      <c r="A267" s="13"/>
      <c r="B267" s="239"/>
      <c r="C267" s="240"/>
      <c r="D267" s="241" t="s">
        <v>160</v>
      </c>
      <c r="E267" s="242" t="s">
        <v>1</v>
      </c>
      <c r="F267" s="243" t="s">
        <v>430</v>
      </c>
      <c r="G267" s="240"/>
      <c r="H267" s="244">
        <v>1</v>
      </c>
      <c r="I267" s="245"/>
      <c r="J267" s="240"/>
      <c r="K267" s="240"/>
      <c r="L267" s="246"/>
      <c r="M267" s="247"/>
      <c r="N267" s="248"/>
      <c r="O267" s="248"/>
      <c r="P267" s="248"/>
      <c r="Q267" s="248"/>
      <c r="R267" s="248"/>
      <c r="S267" s="248"/>
      <c r="T267" s="24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0" t="s">
        <v>160</v>
      </c>
      <c r="AU267" s="250" t="s">
        <v>83</v>
      </c>
      <c r="AV267" s="13" t="s">
        <v>83</v>
      </c>
      <c r="AW267" s="13" t="s">
        <v>30</v>
      </c>
      <c r="AX267" s="13" t="s">
        <v>80</v>
      </c>
      <c r="AY267" s="250" t="s">
        <v>150</v>
      </c>
    </row>
    <row r="268" s="2" customFormat="1" ht="14.4" customHeight="1">
      <c r="A268" s="38"/>
      <c r="B268" s="39"/>
      <c r="C268" s="226" t="s">
        <v>463</v>
      </c>
      <c r="D268" s="226" t="s">
        <v>153</v>
      </c>
      <c r="E268" s="227" t="s">
        <v>444</v>
      </c>
      <c r="F268" s="228" t="s">
        <v>445</v>
      </c>
      <c r="G268" s="229" t="s">
        <v>428</v>
      </c>
      <c r="H268" s="230">
        <v>1</v>
      </c>
      <c r="I268" s="231"/>
      <c r="J268" s="232">
        <f>ROUND(I268*H268,2)</f>
        <v>0</v>
      </c>
      <c r="K268" s="228" t="s">
        <v>185</v>
      </c>
      <c r="L268" s="44"/>
      <c r="M268" s="233" t="s">
        <v>1</v>
      </c>
      <c r="N268" s="234" t="s">
        <v>38</v>
      </c>
      <c r="O268" s="91"/>
      <c r="P268" s="235">
        <f>O268*H268</f>
        <v>0</v>
      </c>
      <c r="Q268" s="235">
        <v>0</v>
      </c>
      <c r="R268" s="235">
        <f>Q268*H268</f>
        <v>0</v>
      </c>
      <c r="S268" s="235">
        <v>0.00156</v>
      </c>
      <c r="T268" s="236">
        <f>S268*H268</f>
        <v>0.00156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227</v>
      </c>
      <c r="AT268" s="237" t="s">
        <v>153</v>
      </c>
      <c r="AU268" s="237" t="s">
        <v>83</v>
      </c>
      <c r="AY268" s="17" t="s">
        <v>150</v>
      </c>
      <c r="BE268" s="238">
        <f>IF(N268="základní",J268,0)</f>
        <v>0</v>
      </c>
      <c r="BF268" s="238">
        <f>IF(N268="snížená",J268,0)</f>
        <v>0</v>
      </c>
      <c r="BG268" s="238">
        <f>IF(N268="zákl. přenesená",J268,0)</f>
        <v>0</v>
      </c>
      <c r="BH268" s="238">
        <f>IF(N268="sníž. přenesená",J268,0)</f>
        <v>0</v>
      </c>
      <c r="BI268" s="238">
        <f>IF(N268="nulová",J268,0)</f>
        <v>0</v>
      </c>
      <c r="BJ268" s="17" t="s">
        <v>80</v>
      </c>
      <c r="BK268" s="238">
        <f>ROUND(I268*H268,2)</f>
        <v>0</v>
      </c>
      <c r="BL268" s="17" t="s">
        <v>227</v>
      </c>
      <c r="BM268" s="237" t="s">
        <v>446</v>
      </c>
    </row>
    <row r="269" s="13" customFormat="1">
      <c r="A269" s="13"/>
      <c r="B269" s="239"/>
      <c r="C269" s="240"/>
      <c r="D269" s="241" t="s">
        <v>160</v>
      </c>
      <c r="E269" s="242" t="s">
        <v>1</v>
      </c>
      <c r="F269" s="243" t="s">
        <v>430</v>
      </c>
      <c r="G269" s="240"/>
      <c r="H269" s="244">
        <v>1</v>
      </c>
      <c r="I269" s="245"/>
      <c r="J269" s="240"/>
      <c r="K269" s="240"/>
      <c r="L269" s="246"/>
      <c r="M269" s="247"/>
      <c r="N269" s="248"/>
      <c r="O269" s="248"/>
      <c r="P269" s="248"/>
      <c r="Q269" s="248"/>
      <c r="R269" s="248"/>
      <c r="S269" s="248"/>
      <c r="T269" s="24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0" t="s">
        <v>160</v>
      </c>
      <c r="AU269" s="250" t="s">
        <v>83</v>
      </c>
      <c r="AV269" s="13" t="s">
        <v>83</v>
      </c>
      <c r="AW269" s="13" t="s">
        <v>30</v>
      </c>
      <c r="AX269" s="13" t="s">
        <v>80</v>
      </c>
      <c r="AY269" s="250" t="s">
        <v>150</v>
      </c>
    </row>
    <row r="270" s="2" customFormat="1" ht="14.4" customHeight="1">
      <c r="A270" s="38"/>
      <c r="B270" s="39"/>
      <c r="C270" s="226" t="s">
        <v>467</v>
      </c>
      <c r="D270" s="226" t="s">
        <v>153</v>
      </c>
      <c r="E270" s="227" t="s">
        <v>448</v>
      </c>
      <c r="F270" s="228" t="s">
        <v>449</v>
      </c>
      <c r="G270" s="229" t="s">
        <v>335</v>
      </c>
      <c r="H270" s="230">
        <v>1</v>
      </c>
      <c r="I270" s="231"/>
      <c r="J270" s="232">
        <f>ROUND(I270*H270,2)</f>
        <v>0</v>
      </c>
      <c r="K270" s="228" t="s">
        <v>408</v>
      </c>
      <c r="L270" s="44"/>
      <c r="M270" s="233" t="s">
        <v>1</v>
      </c>
      <c r="N270" s="234" t="s">
        <v>38</v>
      </c>
      <c r="O270" s="91"/>
      <c r="P270" s="235">
        <f>O270*H270</f>
        <v>0</v>
      </c>
      <c r="Q270" s="235">
        <v>0</v>
      </c>
      <c r="R270" s="235">
        <f>Q270*H270</f>
        <v>0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227</v>
      </c>
      <c r="AT270" s="237" t="s">
        <v>153</v>
      </c>
      <c r="AU270" s="237" t="s">
        <v>83</v>
      </c>
      <c r="AY270" s="17" t="s">
        <v>150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80</v>
      </c>
      <c r="BK270" s="238">
        <f>ROUND(I270*H270,2)</f>
        <v>0</v>
      </c>
      <c r="BL270" s="17" t="s">
        <v>227</v>
      </c>
      <c r="BM270" s="237" t="s">
        <v>450</v>
      </c>
    </row>
    <row r="271" s="13" customFormat="1">
      <c r="A271" s="13"/>
      <c r="B271" s="239"/>
      <c r="C271" s="240"/>
      <c r="D271" s="241" t="s">
        <v>160</v>
      </c>
      <c r="E271" s="242" t="s">
        <v>1</v>
      </c>
      <c r="F271" s="243" t="s">
        <v>430</v>
      </c>
      <c r="G271" s="240"/>
      <c r="H271" s="244">
        <v>1</v>
      </c>
      <c r="I271" s="245"/>
      <c r="J271" s="240"/>
      <c r="K271" s="240"/>
      <c r="L271" s="246"/>
      <c r="M271" s="247"/>
      <c r="N271" s="248"/>
      <c r="O271" s="248"/>
      <c r="P271" s="248"/>
      <c r="Q271" s="248"/>
      <c r="R271" s="248"/>
      <c r="S271" s="248"/>
      <c r="T271" s="24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0" t="s">
        <v>160</v>
      </c>
      <c r="AU271" s="250" t="s">
        <v>83</v>
      </c>
      <c r="AV271" s="13" t="s">
        <v>83</v>
      </c>
      <c r="AW271" s="13" t="s">
        <v>30</v>
      </c>
      <c r="AX271" s="13" t="s">
        <v>80</v>
      </c>
      <c r="AY271" s="250" t="s">
        <v>150</v>
      </c>
    </row>
    <row r="272" s="2" customFormat="1" ht="24.15" customHeight="1">
      <c r="A272" s="38"/>
      <c r="B272" s="39"/>
      <c r="C272" s="266" t="s">
        <v>473</v>
      </c>
      <c r="D272" s="266" t="s">
        <v>359</v>
      </c>
      <c r="E272" s="267" t="s">
        <v>452</v>
      </c>
      <c r="F272" s="268" t="s">
        <v>453</v>
      </c>
      <c r="G272" s="269" t="s">
        <v>335</v>
      </c>
      <c r="H272" s="270">
        <v>1</v>
      </c>
      <c r="I272" s="271"/>
      <c r="J272" s="272">
        <f>ROUND(I272*H272,2)</f>
        <v>0</v>
      </c>
      <c r="K272" s="268" t="s">
        <v>1</v>
      </c>
      <c r="L272" s="273"/>
      <c r="M272" s="274" t="s">
        <v>1</v>
      </c>
      <c r="N272" s="275" t="s">
        <v>38</v>
      </c>
      <c r="O272" s="91"/>
      <c r="P272" s="235">
        <f>O272*H272</f>
        <v>0</v>
      </c>
      <c r="Q272" s="235">
        <v>0</v>
      </c>
      <c r="R272" s="235">
        <f>Q272*H272</f>
        <v>0</v>
      </c>
      <c r="S272" s="235">
        <v>0</v>
      </c>
      <c r="T272" s="23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187</v>
      </c>
      <c r="AT272" s="237" t="s">
        <v>359</v>
      </c>
      <c r="AU272" s="237" t="s">
        <v>83</v>
      </c>
      <c r="AY272" s="17" t="s">
        <v>150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80</v>
      </c>
      <c r="BK272" s="238">
        <f>ROUND(I272*H272,2)</f>
        <v>0</v>
      </c>
      <c r="BL272" s="17" t="s">
        <v>158</v>
      </c>
      <c r="BM272" s="237" t="s">
        <v>454</v>
      </c>
    </row>
    <row r="273" s="13" customFormat="1">
      <c r="A273" s="13"/>
      <c r="B273" s="239"/>
      <c r="C273" s="240"/>
      <c r="D273" s="241" t="s">
        <v>160</v>
      </c>
      <c r="E273" s="242" t="s">
        <v>1</v>
      </c>
      <c r="F273" s="243" t="s">
        <v>430</v>
      </c>
      <c r="G273" s="240"/>
      <c r="H273" s="244">
        <v>1</v>
      </c>
      <c r="I273" s="245"/>
      <c r="J273" s="240"/>
      <c r="K273" s="240"/>
      <c r="L273" s="246"/>
      <c r="M273" s="247"/>
      <c r="N273" s="248"/>
      <c r="O273" s="248"/>
      <c r="P273" s="248"/>
      <c r="Q273" s="248"/>
      <c r="R273" s="248"/>
      <c r="S273" s="248"/>
      <c r="T273" s="24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0" t="s">
        <v>160</v>
      </c>
      <c r="AU273" s="250" t="s">
        <v>83</v>
      </c>
      <c r="AV273" s="13" t="s">
        <v>83</v>
      </c>
      <c r="AW273" s="13" t="s">
        <v>30</v>
      </c>
      <c r="AX273" s="13" t="s">
        <v>80</v>
      </c>
      <c r="AY273" s="250" t="s">
        <v>150</v>
      </c>
    </row>
    <row r="274" s="2" customFormat="1" ht="24.15" customHeight="1">
      <c r="A274" s="38"/>
      <c r="B274" s="39"/>
      <c r="C274" s="226" t="s">
        <v>477</v>
      </c>
      <c r="D274" s="226" t="s">
        <v>153</v>
      </c>
      <c r="E274" s="227" t="s">
        <v>456</v>
      </c>
      <c r="F274" s="228" t="s">
        <v>457</v>
      </c>
      <c r="G274" s="229" t="s">
        <v>326</v>
      </c>
      <c r="H274" s="265"/>
      <c r="I274" s="231"/>
      <c r="J274" s="232">
        <f>ROUND(I274*H274,2)</f>
        <v>0</v>
      </c>
      <c r="K274" s="228" t="s">
        <v>157</v>
      </c>
      <c r="L274" s="44"/>
      <c r="M274" s="233" t="s">
        <v>1</v>
      </c>
      <c r="N274" s="234" t="s">
        <v>38</v>
      </c>
      <c r="O274" s="91"/>
      <c r="P274" s="235">
        <f>O274*H274</f>
        <v>0</v>
      </c>
      <c r="Q274" s="235">
        <v>0</v>
      </c>
      <c r="R274" s="235">
        <f>Q274*H274</f>
        <v>0</v>
      </c>
      <c r="S274" s="235">
        <v>0</v>
      </c>
      <c r="T274" s="23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7" t="s">
        <v>227</v>
      </c>
      <c r="AT274" s="237" t="s">
        <v>153</v>
      </c>
      <c r="AU274" s="237" t="s">
        <v>83</v>
      </c>
      <c r="AY274" s="17" t="s">
        <v>150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7" t="s">
        <v>80</v>
      </c>
      <c r="BK274" s="238">
        <f>ROUND(I274*H274,2)</f>
        <v>0</v>
      </c>
      <c r="BL274" s="17" t="s">
        <v>227</v>
      </c>
      <c r="BM274" s="237" t="s">
        <v>458</v>
      </c>
    </row>
    <row r="275" s="2" customFormat="1" ht="24.15" customHeight="1">
      <c r="A275" s="38"/>
      <c r="B275" s="39"/>
      <c r="C275" s="226" t="s">
        <v>482</v>
      </c>
      <c r="D275" s="226" t="s">
        <v>153</v>
      </c>
      <c r="E275" s="227" t="s">
        <v>460</v>
      </c>
      <c r="F275" s="228" t="s">
        <v>461</v>
      </c>
      <c r="G275" s="229" t="s">
        <v>326</v>
      </c>
      <c r="H275" s="265"/>
      <c r="I275" s="231"/>
      <c r="J275" s="232">
        <f>ROUND(I275*H275,2)</f>
        <v>0</v>
      </c>
      <c r="K275" s="228" t="s">
        <v>157</v>
      </c>
      <c r="L275" s="44"/>
      <c r="M275" s="233" t="s">
        <v>1</v>
      </c>
      <c r="N275" s="234" t="s">
        <v>38</v>
      </c>
      <c r="O275" s="91"/>
      <c r="P275" s="235">
        <f>O275*H275</f>
        <v>0</v>
      </c>
      <c r="Q275" s="235">
        <v>0</v>
      </c>
      <c r="R275" s="235">
        <f>Q275*H275</f>
        <v>0</v>
      </c>
      <c r="S275" s="235">
        <v>0</v>
      </c>
      <c r="T275" s="23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7" t="s">
        <v>227</v>
      </c>
      <c r="AT275" s="237" t="s">
        <v>153</v>
      </c>
      <c r="AU275" s="237" t="s">
        <v>83</v>
      </c>
      <c r="AY275" s="17" t="s">
        <v>150</v>
      </c>
      <c r="BE275" s="238">
        <f>IF(N275="základní",J275,0)</f>
        <v>0</v>
      </c>
      <c r="BF275" s="238">
        <f>IF(N275="snížená",J275,0)</f>
        <v>0</v>
      </c>
      <c r="BG275" s="238">
        <f>IF(N275="zákl. přenesená",J275,0)</f>
        <v>0</v>
      </c>
      <c r="BH275" s="238">
        <f>IF(N275="sníž. přenesená",J275,0)</f>
        <v>0</v>
      </c>
      <c r="BI275" s="238">
        <f>IF(N275="nulová",J275,0)</f>
        <v>0</v>
      </c>
      <c r="BJ275" s="17" t="s">
        <v>80</v>
      </c>
      <c r="BK275" s="238">
        <f>ROUND(I275*H275,2)</f>
        <v>0</v>
      </c>
      <c r="BL275" s="17" t="s">
        <v>227</v>
      </c>
      <c r="BM275" s="237" t="s">
        <v>695</v>
      </c>
    </row>
    <row r="276" s="2" customFormat="1" ht="24.15" customHeight="1">
      <c r="A276" s="38"/>
      <c r="B276" s="39"/>
      <c r="C276" s="226" t="s">
        <v>486</v>
      </c>
      <c r="D276" s="226" t="s">
        <v>153</v>
      </c>
      <c r="E276" s="227" t="s">
        <v>464</v>
      </c>
      <c r="F276" s="228" t="s">
        <v>465</v>
      </c>
      <c r="G276" s="229" t="s">
        <v>335</v>
      </c>
      <c r="H276" s="230">
        <v>1</v>
      </c>
      <c r="I276" s="231"/>
      <c r="J276" s="232">
        <f>ROUND(I276*H276,2)</f>
        <v>0</v>
      </c>
      <c r="K276" s="228" t="s">
        <v>1</v>
      </c>
      <c r="L276" s="44"/>
      <c r="M276" s="233" t="s">
        <v>1</v>
      </c>
      <c r="N276" s="234" t="s">
        <v>38</v>
      </c>
      <c r="O276" s="91"/>
      <c r="P276" s="235">
        <f>O276*H276</f>
        <v>0</v>
      </c>
      <c r="Q276" s="235">
        <v>0</v>
      </c>
      <c r="R276" s="235">
        <f>Q276*H276</f>
        <v>0</v>
      </c>
      <c r="S276" s="235">
        <v>0</v>
      </c>
      <c r="T276" s="23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7" t="s">
        <v>227</v>
      </c>
      <c r="AT276" s="237" t="s">
        <v>153</v>
      </c>
      <c r="AU276" s="237" t="s">
        <v>83</v>
      </c>
      <c r="AY276" s="17" t="s">
        <v>150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80</v>
      </c>
      <c r="BK276" s="238">
        <f>ROUND(I276*H276,2)</f>
        <v>0</v>
      </c>
      <c r="BL276" s="17" t="s">
        <v>227</v>
      </c>
      <c r="BM276" s="237" t="s">
        <v>466</v>
      </c>
    </row>
    <row r="277" s="13" customFormat="1">
      <c r="A277" s="13"/>
      <c r="B277" s="239"/>
      <c r="C277" s="240"/>
      <c r="D277" s="241" t="s">
        <v>160</v>
      </c>
      <c r="E277" s="242" t="s">
        <v>1</v>
      </c>
      <c r="F277" s="243" t="s">
        <v>430</v>
      </c>
      <c r="G277" s="240"/>
      <c r="H277" s="244">
        <v>1</v>
      </c>
      <c r="I277" s="245"/>
      <c r="J277" s="240"/>
      <c r="K277" s="240"/>
      <c r="L277" s="246"/>
      <c r="M277" s="247"/>
      <c r="N277" s="248"/>
      <c r="O277" s="248"/>
      <c r="P277" s="248"/>
      <c r="Q277" s="248"/>
      <c r="R277" s="248"/>
      <c r="S277" s="248"/>
      <c r="T277" s="24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0" t="s">
        <v>160</v>
      </c>
      <c r="AU277" s="250" t="s">
        <v>83</v>
      </c>
      <c r="AV277" s="13" t="s">
        <v>83</v>
      </c>
      <c r="AW277" s="13" t="s">
        <v>30</v>
      </c>
      <c r="AX277" s="13" t="s">
        <v>80</v>
      </c>
      <c r="AY277" s="250" t="s">
        <v>150</v>
      </c>
    </row>
    <row r="278" s="2" customFormat="1" ht="24.15" customHeight="1">
      <c r="A278" s="38"/>
      <c r="B278" s="39"/>
      <c r="C278" s="226" t="s">
        <v>492</v>
      </c>
      <c r="D278" s="226" t="s">
        <v>153</v>
      </c>
      <c r="E278" s="227" t="s">
        <v>468</v>
      </c>
      <c r="F278" s="228" t="s">
        <v>469</v>
      </c>
      <c r="G278" s="229" t="s">
        <v>335</v>
      </c>
      <c r="H278" s="230">
        <v>1</v>
      </c>
      <c r="I278" s="231"/>
      <c r="J278" s="232">
        <f>ROUND(I278*H278,2)</f>
        <v>0</v>
      </c>
      <c r="K278" s="228" t="s">
        <v>1</v>
      </c>
      <c r="L278" s="44"/>
      <c r="M278" s="233" t="s">
        <v>1</v>
      </c>
      <c r="N278" s="234" t="s">
        <v>38</v>
      </c>
      <c r="O278" s="91"/>
      <c r="P278" s="235">
        <f>O278*H278</f>
        <v>0</v>
      </c>
      <c r="Q278" s="235">
        <v>0</v>
      </c>
      <c r="R278" s="235">
        <f>Q278*H278</f>
        <v>0</v>
      </c>
      <c r="S278" s="235">
        <v>0</v>
      </c>
      <c r="T278" s="23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227</v>
      </c>
      <c r="AT278" s="237" t="s">
        <v>153</v>
      </c>
      <c r="AU278" s="237" t="s">
        <v>83</v>
      </c>
      <c r="AY278" s="17" t="s">
        <v>150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80</v>
      </c>
      <c r="BK278" s="238">
        <f>ROUND(I278*H278,2)</f>
        <v>0</v>
      </c>
      <c r="BL278" s="17" t="s">
        <v>227</v>
      </c>
      <c r="BM278" s="237" t="s">
        <v>470</v>
      </c>
    </row>
    <row r="279" s="13" customFormat="1">
      <c r="A279" s="13"/>
      <c r="B279" s="239"/>
      <c r="C279" s="240"/>
      <c r="D279" s="241" t="s">
        <v>160</v>
      </c>
      <c r="E279" s="242" t="s">
        <v>1</v>
      </c>
      <c r="F279" s="243" t="s">
        <v>430</v>
      </c>
      <c r="G279" s="240"/>
      <c r="H279" s="244">
        <v>1</v>
      </c>
      <c r="I279" s="245"/>
      <c r="J279" s="240"/>
      <c r="K279" s="240"/>
      <c r="L279" s="246"/>
      <c r="M279" s="247"/>
      <c r="N279" s="248"/>
      <c r="O279" s="248"/>
      <c r="P279" s="248"/>
      <c r="Q279" s="248"/>
      <c r="R279" s="248"/>
      <c r="S279" s="248"/>
      <c r="T279" s="24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0" t="s">
        <v>160</v>
      </c>
      <c r="AU279" s="250" t="s">
        <v>83</v>
      </c>
      <c r="AV279" s="13" t="s">
        <v>83</v>
      </c>
      <c r="AW279" s="13" t="s">
        <v>30</v>
      </c>
      <c r="AX279" s="13" t="s">
        <v>80</v>
      </c>
      <c r="AY279" s="250" t="s">
        <v>150</v>
      </c>
    </row>
    <row r="280" s="12" customFormat="1" ht="22.8" customHeight="1">
      <c r="A280" s="12"/>
      <c r="B280" s="210"/>
      <c r="C280" s="211"/>
      <c r="D280" s="212" t="s">
        <v>72</v>
      </c>
      <c r="E280" s="224" t="s">
        <v>471</v>
      </c>
      <c r="F280" s="224" t="s">
        <v>472</v>
      </c>
      <c r="G280" s="211"/>
      <c r="H280" s="211"/>
      <c r="I280" s="214"/>
      <c r="J280" s="225">
        <f>BK280</f>
        <v>0</v>
      </c>
      <c r="K280" s="211"/>
      <c r="L280" s="216"/>
      <c r="M280" s="217"/>
      <c r="N280" s="218"/>
      <c r="O280" s="218"/>
      <c r="P280" s="219">
        <f>SUM(P281:P285)</f>
        <v>0</v>
      </c>
      <c r="Q280" s="218"/>
      <c r="R280" s="219">
        <f>SUM(R281:R285)</f>
        <v>0</v>
      </c>
      <c r="S280" s="218"/>
      <c r="T280" s="220">
        <f>SUM(T281:T285)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1" t="s">
        <v>83</v>
      </c>
      <c r="AT280" s="222" t="s">
        <v>72</v>
      </c>
      <c r="AU280" s="222" t="s">
        <v>80</v>
      </c>
      <c r="AY280" s="221" t="s">
        <v>150</v>
      </c>
      <c r="BK280" s="223">
        <f>SUM(BK281:BK285)</f>
        <v>0</v>
      </c>
    </row>
    <row r="281" s="2" customFormat="1" ht="14.4" customHeight="1">
      <c r="A281" s="38"/>
      <c r="B281" s="39"/>
      <c r="C281" s="226" t="s">
        <v>496</v>
      </c>
      <c r="D281" s="226" t="s">
        <v>153</v>
      </c>
      <c r="E281" s="227" t="s">
        <v>474</v>
      </c>
      <c r="F281" s="228" t="s">
        <v>475</v>
      </c>
      <c r="G281" s="229" t="s">
        <v>428</v>
      </c>
      <c r="H281" s="230">
        <v>1</v>
      </c>
      <c r="I281" s="231"/>
      <c r="J281" s="232">
        <f>ROUND(I281*H281,2)</f>
        <v>0</v>
      </c>
      <c r="K281" s="228" t="s">
        <v>1</v>
      </c>
      <c r="L281" s="44"/>
      <c r="M281" s="233" t="s">
        <v>1</v>
      </c>
      <c r="N281" s="234" t="s">
        <v>38</v>
      </c>
      <c r="O281" s="91"/>
      <c r="P281" s="235">
        <f>O281*H281</f>
        <v>0</v>
      </c>
      <c r="Q281" s="235">
        <v>0</v>
      </c>
      <c r="R281" s="235">
        <f>Q281*H281</f>
        <v>0</v>
      </c>
      <c r="S281" s="235">
        <v>0</v>
      </c>
      <c r="T281" s="23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227</v>
      </c>
      <c r="AT281" s="237" t="s">
        <v>153</v>
      </c>
      <c r="AU281" s="237" t="s">
        <v>83</v>
      </c>
      <c r="AY281" s="17" t="s">
        <v>150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7" t="s">
        <v>80</v>
      </c>
      <c r="BK281" s="238">
        <f>ROUND(I281*H281,2)</f>
        <v>0</v>
      </c>
      <c r="BL281" s="17" t="s">
        <v>227</v>
      </c>
      <c r="BM281" s="237" t="s">
        <v>696</v>
      </c>
    </row>
    <row r="282" s="2" customFormat="1" ht="37.8" customHeight="1">
      <c r="A282" s="38"/>
      <c r="B282" s="39"/>
      <c r="C282" s="226" t="s">
        <v>500</v>
      </c>
      <c r="D282" s="226" t="s">
        <v>153</v>
      </c>
      <c r="E282" s="227" t="s">
        <v>478</v>
      </c>
      <c r="F282" s="228" t="s">
        <v>479</v>
      </c>
      <c r="G282" s="229" t="s">
        <v>335</v>
      </c>
      <c r="H282" s="230">
        <v>5</v>
      </c>
      <c r="I282" s="231"/>
      <c r="J282" s="232">
        <f>ROUND(I282*H282,2)</f>
        <v>0</v>
      </c>
      <c r="K282" s="228" t="s">
        <v>1</v>
      </c>
      <c r="L282" s="44"/>
      <c r="M282" s="233" t="s">
        <v>1</v>
      </c>
      <c r="N282" s="234" t="s">
        <v>38</v>
      </c>
      <c r="O282" s="91"/>
      <c r="P282" s="235">
        <f>O282*H282</f>
        <v>0</v>
      </c>
      <c r="Q282" s="235">
        <v>0</v>
      </c>
      <c r="R282" s="235">
        <f>Q282*H282</f>
        <v>0</v>
      </c>
      <c r="S282" s="235">
        <v>0</v>
      </c>
      <c r="T282" s="23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227</v>
      </c>
      <c r="AT282" s="237" t="s">
        <v>153</v>
      </c>
      <c r="AU282" s="237" t="s">
        <v>83</v>
      </c>
      <c r="AY282" s="17" t="s">
        <v>150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80</v>
      </c>
      <c r="BK282" s="238">
        <f>ROUND(I282*H282,2)</f>
        <v>0</v>
      </c>
      <c r="BL282" s="17" t="s">
        <v>227</v>
      </c>
      <c r="BM282" s="237" t="s">
        <v>697</v>
      </c>
    </row>
    <row r="283" s="13" customFormat="1">
      <c r="A283" s="13"/>
      <c r="B283" s="239"/>
      <c r="C283" s="240"/>
      <c r="D283" s="241" t="s">
        <v>160</v>
      </c>
      <c r="E283" s="242" t="s">
        <v>1</v>
      </c>
      <c r="F283" s="243" t="s">
        <v>698</v>
      </c>
      <c r="G283" s="240"/>
      <c r="H283" s="244">
        <v>5</v>
      </c>
      <c r="I283" s="245"/>
      <c r="J283" s="240"/>
      <c r="K283" s="240"/>
      <c r="L283" s="246"/>
      <c r="M283" s="247"/>
      <c r="N283" s="248"/>
      <c r="O283" s="248"/>
      <c r="P283" s="248"/>
      <c r="Q283" s="248"/>
      <c r="R283" s="248"/>
      <c r="S283" s="248"/>
      <c r="T283" s="24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0" t="s">
        <v>160</v>
      </c>
      <c r="AU283" s="250" t="s">
        <v>83</v>
      </c>
      <c r="AV283" s="13" t="s">
        <v>83</v>
      </c>
      <c r="AW283" s="13" t="s">
        <v>30</v>
      </c>
      <c r="AX283" s="13" t="s">
        <v>80</v>
      </c>
      <c r="AY283" s="250" t="s">
        <v>150</v>
      </c>
    </row>
    <row r="284" s="2" customFormat="1" ht="14.4" customHeight="1">
      <c r="A284" s="38"/>
      <c r="B284" s="39"/>
      <c r="C284" s="226" t="s">
        <v>507</v>
      </c>
      <c r="D284" s="226" t="s">
        <v>153</v>
      </c>
      <c r="E284" s="227" t="s">
        <v>483</v>
      </c>
      <c r="F284" s="228" t="s">
        <v>484</v>
      </c>
      <c r="G284" s="229" t="s">
        <v>428</v>
      </c>
      <c r="H284" s="230">
        <v>1</v>
      </c>
      <c r="I284" s="231"/>
      <c r="J284" s="232">
        <f>ROUND(I284*H284,2)</f>
        <v>0</v>
      </c>
      <c r="K284" s="228" t="s">
        <v>1</v>
      </c>
      <c r="L284" s="44"/>
      <c r="M284" s="233" t="s">
        <v>1</v>
      </c>
      <c r="N284" s="234" t="s">
        <v>38</v>
      </c>
      <c r="O284" s="91"/>
      <c r="P284" s="235">
        <f>O284*H284</f>
        <v>0</v>
      </c>
      <c r="Q284" s="235">
        <v>0</v>
      </c>
      <c r="R284" s="235">
        <f>Q284*H284</f>
        <v>0</v>
      </c>
      <c r="S284" s="235">
        <v>0</v>
      </c>
      <c r="T284" s="23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7" t="s">
        <v>227</v>
      </c>
      <c r="AT284" s="237" t="s">
        <v>153</v>
      </c>
      <c r="AU284" s="237" t="s">
        <v>83</v>
      </c>
      <c r="AY284" s="17" t="s">
        <v>150</v>
      </c>
      <c r="BE284" s="238">
        <f>IF(N284="základní",J284,0)</f>
        <v>0</v>
      </c>
      <c r="BF284" s="238">
        <f>IF(N284="snížená",J284,0)</f>
        <v>0</v>
      </c>
      <c r="BG284" s="238">
        <f>IF(N284="zákl. přenesená",J284,0)</f>
        <v>0</v>
      </c>
      <c r="BH284" s="238">
        <f>IF(N284="sníž. přenesená",J284,0)</f>
        <v>0</v>
      </c>
      <c r="BI284" s="238">
        <f>IF(N284="nulová",J284,0)</f>
        <v>0</v>
      </c>
      <c r="BJ284" s="17" t="s">
        <v>80</v>
      </c>
      <c r="BK284" s="238">
        <f>ROUND(I284*H284,2)</f>
        <v>0</v>
      </c>
      <c r="BL284" s="17" t="s">
        <v>227</v>
      </c>
      <c r="BM284" s="237" t="s">
        <v>699</v>
      </c>
    </row>
    <row r="285" s="2" customFormat="1" ht="14.4" customHeight="1">
      <c r="A285" s="38"/>
      <c r="B285" s="39"/>
      <c r="C285" s="226" t="s">
        <v>512</v>
      </c>
      <c r="D285" s="226" t="s">
        <v>153</v>
      </c>
      <c r="E285" s="227" t="s">
        <v>487</v>
      </c>
      <c r="F285" s="228" t="s">
        <v>488</v>
      </c>
      <c r="G285" s="229" t="s">
        <v>428</v>
      </c>
      <c r="H285" s="230">
        <v>1</v>
      </c>
      <c r="I285" s="231"/>
      <c r="J285" s="232">
        <f>ROUND(I285*H285,2)</f>
        <v>0</v>
      </c>
      <c r="K285" s="228" t="s">
        <v>1</v>
      </c>
      <c r="L285" s="44"/>
      <c r="M285" s="233" t="s">
        <v>1</v>
      </c>
      <c r="N285" s="234" t="s">
        <v>38</v>
      </c>
      <c r="O285" s="91"/>
      <c r="P285" s="235">
        <f>O285*H285</f>
        <v>0</v>
      </c>
      <c r="Q285" s="235">
        <v>0</v>
      </c>
      <c r="R285" s="235">
        <f>Q285*H285</f>
        <v>0</v>
      </c>
      <c r="S285" s="235">
        <v>0</v>
      </c>
      <c r="T285" s="23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7" t="s">
        <v>227</v>
      </c>
      <c r="AT285" s="237" t="s">
        <v>153</v>
      </c>
      <c r="AU285" s="237" t="s">
        <v>83</v>
      </c>
      <c r="AY285" s="17" t="s">
        <v>150</v>
      </c>
      <c r="BE285" s="238">
        <f>IF(N285="základní",J285,0)</f>
        <v>0</v>
      </c>
      <c r="BF285" s="238">
        <f>IF(N285="snížená",J285,0)</f>
        <v>0</v>
      </c>
      <c r="BG285" s="238">
        <f>IF(N285="zákl. přenesená",J285,0)</f>
        <v>0</v>
      </c>
      <c r="BH285" s="238">
        <f>IF(N285="sníž. přenesená",J285,0)</f>
        <v>0</v>
      </c>
      <c r="BI285" s="238">
        <f>IF(N285="nulová",J285,0)</f>
        <v>0</v>
      </c>
      <c r="BJ285" s="17" t="s">
        <v>80</v>
      </c>
      <c r="BK285" s="238">
        <f>ROUND(I285*H285,2)</f>
        <v>0</v>
      </c>
      <c r="BL285" s="17" t="s">
        <v>227</v>
      </c>
      <c r="BM285" s="237" t="s">
        <v>700</v>
      </c>
    </row>
    <row r="286" s="12" customFormat="1" ht="22.8" customHeight="1">
      <c r="A286" s="12"/>
      <c r="B286" s="210"/>
      <c r="C286" s="211"/>
      <c r="D286" s="212" t="s">
        <v>72</v>
      </c>
      <c r="E286" s="224" t="s">
        <v>490</v>
      </c>
      <c r="F286" s="224" t="s">
        <v>491</v>
      </c>
      <c r="G286" s="211"/>
      <c r="H286" s="211"/>
      <c r="I286" s="214"/>
      <c r="J286" s="225">
        <f>BK286</f>
        <v>0</v>
      </c>
      <c r="K286" s="211"/>
      <c r="L286" s="216"/>
      <c r="M286" s="217"/>
      <c r="N286" s="218"/>
      <c r="O286" s="218"/>
      <c r="P286" s="219">
        <f>SUM(P287:P291)</f>
        <v>0</v>
      </c>
      <c r="Q286" s="218"/>
      <c r="R286" s="219">
        <f>SUM(R287:R291)</f>
        <v>0.97536120000000004</v>
      </c>
      <c r="S286" s="218"/>
      <c r="T286" s="220">
        <f>SUM(T287:T291)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21" t="s">
        <v>83</v>
      </c>
      <c r="AT286" s="222" t="s">
        <v>72</v>
      </c>
      <c r="AU286" s="222" t="s">
        <v>80</v>
      </c>
      <c r="AY286" s="221" t="s">
        <v>150</v>
      </c>
      <c r="BK286" s="223">
        <f>SUM(BK287:BK291)</f>
        <v>0</v>
      </c>
    </row>
    <row r="287" s="2" customFormat="1" ht="24.15" customHeight="1">
      <c r="A287" s="38"/>
      <c r="B287" s="39"/>
      <c r="C287" s="226" t="s">
        <v>517</v>
      </c>
      <c r="D287" s="226" t="s">
        <v>153</v>
      </c>
      <c r="E287" s="227" t="s">
        <v>493</v>
      </c>
      <c r="F287" s="228" t="s">
        <v>494</v>
      </c>
      <c r="G287" s="229" t="s">
        <v>326</v>
      </c>
      <c r="H287" s="265"/>
      <c r="I287" s="231"/>
      <c r="J287" s="232">
        <f>ROUND(I287*H287,2)</f>
        <v>0</v>
      </c>
      <c r="K287" s="228" t="s">
        <v>157</v>
      </c>
      <c r="L287" s="44"/>
      <c r="M287" s="233" t="s">
        <v>1</v>
      </c>
      <c r="N287" s="234" t="s">
        <v>38</v>
      </c>
      <c r="O287" s="91"/>
      <c r="P287" s="235">
        <f>O287*H287</f>
        <v>0</v>
      </c>
      <c r="Q287" s="235">
        <v>0</v>
      </c>
      <c r="R287" s="235">
        <f>Q287*H287</f>
        <v>0</v>
      </c>
      <c r="S287" s="235">
        <v>0</v>
      </c>
      <c r="T287" s="23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7" t="s">
        <v>227</v>
      </c>
      <c r="AT287" s="237" t="s">
        <v>153</v>
      </c>
      <c r="AU287" s="237" t="s">
        <v>83</v>
      </c>
      <c r="AY287" s="17" t="s">
        <v>150</v>
      </c>
      <c r="BE287" s="238">
        <f>IF(N287="základní",J287,0)</f>
        <v>0</v>
      </c>
      <c r="BF287" s="238">
        <f>IF(N287="snížená",J287,0)</f>
        <v>0</v>
      </c>
      <c r="BG287" s="238">
        <f>IF(N287="zákl. přenesená",J287,0)</f>
        <v>0</v>
      </c>
      <c r="BH287" s="238">
        <f>IF(N287="sníž. přenesená",J287,0)</f>
        <v>0</v>
      </c>
      <c r="BI287" s="238">
        <f>IF(N287="nulová",J287,0)</f>
        <v>0</v>
      </c>
      <c r="BJ287" s="17" t="s">
        <v>80</v>
      </c>
      <c r="BK287" s="238">
        <f>ROUND(I287*H287,2)</f>
        <v>0</v>
      </c>
      <c r="BL287" s="17" t="s">
        <v>227</v>
      </c>
      <c r="BM287" s="237" t="s">
        <v>495</v>
      </c>
    </row>
    <row r="288" s="2" customFormat="1" ht="24.15" customHeight="1">
      <c r="A288" s="38"/>
      <c r="B288" s="39"/>
      <c r="C288" s="226" t="s">
        <v>521</v>
      </c>
      <c r="D288" s="226" t="s">
        <v>153</v>
      </c>
      <c r="E288" s="227" t="s">
        <v>497</v>
      </c>
      <c r="F288" s="228" t="s">
        <v>498</v>
      </c>
      <c r="G288" s="229" t="s">
        <v>326</v>
      </c>
      <c r="H288" s="265"/>
      <c r="I288" s="231"/>
      <c r="J288" s="232">
        <f>ROUND(I288*H288,2)</f>
        <v>0</v>
      </c>
      <c r="K288" s="228" t="s">
        <v>157</v>
      </c>
      <c r="L288" s="44"/>
      <c r="M288" s="233" t="s">
        <v>1</v>
      </c>
      <c r="N288" s="234" t="s">
        <v>38</v>
      </c>
      <c r="O288" s="91"/>
      <c r="P288" s="235">
        <f>O288*H288</f>
        <v>0</v>
      </c>
      <c r="Q288" s="235">
        <v>0</v>
      </c>
      <c r="R288" s="235">
        <f>Q288*H288</f>
        <v>0</v>
      </c>
      <c r="S288" s="235">
        <v>0</v>
      </c>
      <c r="T288" s="23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7" t="s">
        <v>227</v>
      </c>
      <c r="AT288" s="237" t="s">
        <v>153</v>
      </c>
      <c r="AU288" s="237" t="s">
        <v>83</v>
      </c>
      <c r="AY288" s="17" t="s">
        <v>150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7" t="s">
        <v>80</v>
      </c>
      <c r="BK288" s="238">
        <f>ROUND(I288*H288,2)</f>
        <v>0</v>
      </c>
      <c r="BL288" s="17" t="s">
        <v>227</v>
      </c>
      <c r="BM288" s="237" t="s">
        <v>701</v>
      </c>
    </row>
    <row r="289" s="2" customFormat="1" ht="37.8" customHeight="1">
      <c r="A289" s="38"/>
      <c r="B289" s="39"/>
      <c r="C289" s="226" t="s">
        <v>525</v>
      </c>
      <c r="D289" s="226" t="s">
        <v>153</v>
      </c>
      <c r="E289" s="227" t="s">
        <v>501</v>
      </c>
      <c r="F289" s="228" t="s">
        <v>502</v>
      </c>
      <c r="G289" s="229" t="s">
        <v>156</v>
      </c>
      <c r="H289" s="230">
        <v>77.780000000000001</v>
      </c>
      <c r="I289" s="231"/>
      <c r="J289" s="232">
        <f>ROUND(I289*H289,2)</f>
        <v>0</v>
      </c>
      <c r="K289" s="228" t="s">
        <v>1</v>
      </c>
      <c r="L289" s="44"/>
      <c r="M289" s="233" t="s">
        <v>1</v>
      </c>
      <c r="N289" s="234" t="s">
        <v>38</v>
      </c>
      <c r="O289" s="91"/>
      <c r="P289" s="235">
        <f>O289*H289</f>
        <v>0</v>
      </c>
      <c r="Q289" s="235">
        <v>0.012540000000000001</v>
      </c>
      <c r="R289" s="235">
        <f>Q289*H289</f>
        <v>0.97536120000000004</v>
      </c>
      <c r="S289" s="235">
        <v>0</v>
      </c>
      <c r="T289" s="23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7" t="s">
        <v>227</v>
      </c>
      <c r="AT289" s="237" t="s">
        <v>153</v>
      </c>
      <c r="AU289" s="237" t="s">
        <v>83</v>
      </c>
      <c r="AY289" s="17" t="s">
        <v>150</v>
      </c>
      <c r="BE289" s="238">
        <f>IF(N289="základní",J289,0)</f>
        <v>0</v>
      </c>
      <c r="BF289" s="238">
        <f>IF(N289="snížená",J289,0)</f>
        <v>0</v>
      </c>
      <c r="BG289" s="238">
        <f>IF(N289="zákl. přenesená",J289,0)</f>
        <v>0</v>
      </c>
      <c r="BH289" s="238">
        <f>IF(N289="sníž. přenesená",J289,0)</f>
        <v>0</v>
      </c>
      <c r="BI289" s="238">
        <f>IF(N289="nulová",J289,0)</f>
        <v>0</v>
      </c>
      <c r="BJ289" s="17" t="s">
        <v>80</v>
      </c>
      <c r="BK289" s="238">
        <f>ROUND(I289*H289,2)</f>
        <v>0</v>
      </c>
      <c r="BL289" s="17" t="s">
        <v>227</v>
      </c>
      <c r="BM289" s="237" t="s">
        <v>503</v>
      </c>
    </row>
    <row r="290" s="2" customFormat="1">
      <c r="A290" s="38"/>
      <c r="B290" s="39"/>
      <c r="C290" s="40"/>
      <c r="D290" s="241" t="s">
        <v>255</v>
      </c>
      <c r="E290" s="40"/>
      <c r="F290" s="261" t="s">
        <v>504</v>
      </c>
      <c r="G290" s="40"/>
      <c r="H290" s="40"/>
      <c r="I290" s="262"/>
      <c r="J290" s="40"/>
      <c r="K290" s="40"/>
      <c r="L290" s="44"/>
      <c r="M290" s="263"/>
      <c r="N290" s="264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255</v>
      </c>
      <c r="AU290" s="17" t="s">
        <v>83</v>
      </c>
    </row>
    <row r="291" s="13" customFormat="1">
      <c r="A291" s="13"/>
      <c r="B291" s="239"/>
      <c r="C291" s="240"/>
      <c r="D291" s="241" t="s">
        <v>160</v>
      </c>
      <c r="E291" s="242" t="s">
        <v>1</v>
      </c>
      <c r="F291" s="243" t="s">
        <v>671</v>
      </c>
      <c r="G291" s="240"/>
      <c r="H291" s="244">
        <v>77.780000000000001</v>
      </c>
      <c r="I291" s="245"/>
      <c r="J291" s="240"/>
      <c r="K291" s="240"/>
      <c r="L291" s="246"/>
      <c r="M291" s="247"/>
      <c r="N291" s="248"/>
      <c r="O291" s="248"/>
      <c r="P291" s="248"/>
      <c r="Q291" s="248"/>
      <c r="R291" s="248"/>
      <c r="S291" s="248"/>
      <c r="T291" s="24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0" t="s">
        <v>160</v>
      </c>
      <c r="AU291" s="250" t="s">
        <v>83</v>
      </c>
      <c r="AV291" s="13" t="s">
        <v>83</v>
      </c>
      <c r="AW291" s="13" t="s">
        <v>30</v>
      </c>
      <c r="AX291" s="13" t="s">
        <v>80</v>
      </c>
      <c r="AY291" s="250" t="s">
        <v>150</v>
      </c>
    </row>
    <row r="292" s="12" customFormat="1" ht="22.8" customHeight="1">
      <c r="A292" s="12"/>
      <c r="B292" s="210"/>
      <c r="C292" s="211"/>
      <c r="D292" s="212" t="s">
        <v>72</v>
      </c>
      <c r="E292" s="224" t="s">
        <v>505</v>
      </c>
      <c r="F292" s="224" t="s">
        <v>506</v>
      </c>
      <c r="G292" s="211"/>
      <c r="H292" s="211"/>
      <c r="I292" s="214"/>
      <c r="J292" s="225">
        <f>BK292</f>
        <v>0</v>
      </c>
      <c r="K292" s="211"/>
      <c r="L292" s="216"/>
      <c r="M292" s="217"/>
      <c r="N292" s="218"/>
      <c r="O292" s="218"/>
      <c r="P292" s="219">
        <f>SUM(P293:P303)</f>
        <v>0</v>
      </c>
      <c r="Q292" s="218"/>
      <c r="R292" s="219">
        <f>SUM(R293:R303)</f>
        <v>0</v>
      </c>
      <c r="S292" s="218"/>
      <c r="T292" s="220">
        <f>SUM(T293:T303)</f>
        <v>0.26879999999999998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1" t="s">
        <v>83</v>
      </c>
      <c r="AT292" s="222" t="s">
        <v>72</v>
      </c>
      <c r="AU292" s="222" t="s">
        <v>80</v>
      </c>
      <c r="AY292" s="221" t="s">
        <v>150</v>
      </c>
      <c r="BK292" s="223">
        <f>SUM(BK293:BK303)</f>
        <v>0</v>
      </c>
    </row>
    <row r="293" s="2" customFormat="1" ht="24.15" customHeight="1">
      <c r="A293" s="38"/>
      <c r="B293" s="39"/>
      <c r="C293" s="226" t="s">
        <v>533</v>
      </c>
      <c r="D293" s="226" t="s">
        <v>153</v>
      </c>
      <c r="E293" s="227" t="s">
        <v>508</v>
      </c>
      <c r="F293" s="228" t="s">
        <v>509</v>
      </c>
      <c r="G293" s="229" t="s">
        <v>335</v>
      </c>
      <c r="H293" s="230">
        <v>2</v>
      </c>
      <c r="I293" s="231"/>
      <c r="J293" s="232">
        <f>ROUND(I293*H293,2)</f>
        <v>0</v>
      </c>
      <c r="K293" s="228" t="s">
        <v>157</v>
      </c>
      <c r="L293" s="44"/>
      <c r="M293" s="233" t="s">
        <v>1</v>
      </c>
      <c r="N293" s="234" t="s">
        <v>38</v>
      </c>
      <c r="O293" s="91"/>
      <c r="P293" s="235">
        <f>O293*H293</f>
        <v>0</v>
      </c>
      <c r="Q293" s="235">
        <v>0</v>
      </c>
      <c r="R293" s="235">
        <f>Q293*H293</f>
        <v>0</v>
      </c>
      <c r="S293" s="235">
        <v>0.024</v>
      </c>
      <c r="T293" s="236">
        <f>S293*H293</f>
        <v>0.048000000000000001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7" t="s">
        <v>227</v>
      </c>
      <c r="AT293" s="237" t="s">
        <v>153</v>
      </c>
      <c r="AU293" s="237" t="s">
        <v>83</v>
      </c>
      <c r="AY293" s="17" t="s">
        <v>150</v>
      </c>
      <c r="BE293" s="238">
        <f>IF(N293="základní",J293,0)</f>
        <v>0</v>
      </c>
      <c r="BF293" s="238">
        <f>IF(N293="snížená",J293,0)</f>
        <v>0</v>
      </c>
      <c r="BG293" s="238">
        <f>IF(N293="zákl. přenesená",J293,0)</f>
        <v>0</v>
      </c>
      <c r="BH293" s="238">
        <f>IF(N293="sníž. přenesená",J293,0)</f>
        <v>0</v>
      </c>
      <c r="BI293" s="238">
        <f>IF(N293="nulová",J293,0)</f>
        <v>0</v>
      </c>
      <c r="BJ293" s="17" t="s">
        <v>80</v>
      </c>
      <c r="BK293" s="238">
        <f>ROUND(I293*H293,2)</f>
        <v>0</v>
      </c>
      <c r="BL293" s="17" t="s">
        <v>227</v>
      </c>
      <c r="BM293" s="237" t="s">
        <v>510</v>
      </c>
    </row>
    <row r="294" s="13" customFormat="1">
      <c r="A294" s="13"/>
      <c r="B294" s="239"/>
      <c r="C294" s="240"/>
      <c r="D294" s="241" t="s">
        <v>160</v>
      </c>
      <c r="E294" s="242" t="s">
        <v>1</v>
      </c>
      <c r="F294" s="243" t="s">
        <v>702</v>
      </c>
      <c r="G294" s="240"/>
      <c r="H294" s="244">
        <v>2</v>
      </c>
      <c r="I294" s="245"/>
      <c r="J294" s="240"/>
      <c r="K294" s="240"/>
      <c r="L294" s="246"/>
      <c r="M294" s="247"/>
      <c r="N294" s="248"/>
      <c r="O294" s="248"/>
      <c r="P294" s="248"/>
      <c r="Q294" s="248"/>
      <c r="R294" s="248"/>
      <c r="S294" s="248"/>
      <c r="T294" s="24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0" t="s">
        <v>160</v>
      </c>
      <c r="AU294" s="250" t="s">
        <v>83</v>
      </c>
      <c r="AV294" s="13" t="s">
        <v>83</v>
      </c>
      <c r="AW294" s="13" t="s">
        <v>30</v>
      </c>
      <c r="AX294" s="13" t="s">
        <v>80</v>
      </c>
      <c r="AY294" s="250" t="s">
        <v>150</v>
      </c>
    </row>
    <row r="295" s="2" customFormat="1" ht="24.15" customHeight="1">
      <c r="A295" s="38"/>
      <c r="B295" s="39"/>
      <c r="C295" s="226" t="s">
        <v>538</v>
      </c>
      <c r="D295" s="226" t="s">
        <v>153</v>
      </c>
      <c r="E295" s="227" t="s">
        <v>513</v>
      </c>
      <c r="F295" s="228" t="s">
        <v>514</v>
      </c>
      <c r="G295" s="229" t="s">
        <v>335</v>
      </c>
      <c r="H295" s="230">
        <v>2</v>
      </c>
      <c r="I295" s="231"/>
      <c r="J295" s="232">
        <f>ROUND(I295*H295,2)</f>
        <v>0</v>
      </c>
      <c r="K295" s="228" t="s">
        <v>157</v>
      </c>
      <c r="L295" s="44"/>
      <c r="M295" s="233" t="s">
        <v>1</v>
      </c>
      <c r="N295" s="234" t="s">
        <v>38</v>
      </c>
      <c r="O295" s="91"/>
      <c r="P295" s="235">
        <f>O295*H295</f>
        <v>0</v>
      </c>
      <c r="Q295" s="235">
        <v>0</v>
      </c>
      <c r="R295" s="235">
        <f>Q295*H295</f>
        <v>0</v>
      </c>
      <c r="S295" s="235">
        <v>0.1104</v>
      </c>
      <c r="T295" s="236">
        <f>S295*H295</f>
        <v>0.2208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227</v>
      </c>
      <c r="AT295" s="237" t="s">
        <v>153</v>
      </c>
      <c r="AU295" s="237" t="s">
        <v>83</v>
      </c>
      <c r="AY295" s="17" t="s">
        <v>150</v>
      </c>
      <c r="BE295" s="238">
        <f>IF(N295="základní",J295,0)</f>
        <v>0</v>
      </c>
      <c r="BF295" s="238">
        <f>IF(N295="snížená",J295,0)</f>
        <v>0</v>
      </c>
      <c r="BG295" s="238">
        <f>IF(N295="zákl. přenesená",J295,0)</f>
        <v>0</v>
      </c>
      <c r="BH295" s="238">
        <f>IF(N295="sníž. přenesená",J295,0)</f>
        <v>0</v>
      </c>
      <c r="BI295" s="238">
        <f>IF(N295="nulová",J295,0)</f>
        <v>0</v>
      </c>
      <c r="BJ295" s="17" t="s">
        <v>80</v>
      </c>
      <c r="BK295" s="238">
        <f>ROUND(I295*H295,2)</f>
        <v>0</v>
      </c>
      <c r="BL295" s="17" t="s">
        <v>227</v>
      </c>
      <c r="BM295" s="237" t="s">
        <v>515</v>
      </c>
    </row>
    <row r="296" s="13" customFormat="1">
      <c r="A296" s="13"/>
      <c r="B296" s="239"/>
      <c r="C296" s="240"/>
      <c r="D296" s="241" t="s">
        <v>160</v>
      </c>
      <c r="E296" s="242" t="s">
        <v>1</v>
      </c>
      <c r="F296" s="243" t="s">
        <v>516</v>
      </c>
      <c r="G296" s="240"/>
      <c r="H296" s="244">
        <v>2</v>
      </c>
      <c r="I296" s="245"/>
      <c r="J296" s="240"/>
      <c r="K296" s="240"/>
      <c r="L296" s="246"/>
      <c r="M296" s="247"/>
      <c r="N296" s="248"/>
      <c r="O296" s="248"/>
      <c r="P296" s="248"/>
      <c r="Q296" s="248"/>
      <c r="R296" s="248"/>
      <c r="S296" s="248"/>
      <c r="T296" s="24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0" t="s">
        <v>160</v>
      </c>
      <c r="AU296" s="250" t="s">
        <v>83</v>
      </c>
      <c r="AV296" s="13" t="s">
        <v>83</v>
      </c>
      <c r="AW296" s="13" t="s">
        <v>30</v>
      </c>
      <c r="AX296" s="13" t="s">
        <v>80</v>
      </c>
      <c r="AY296" s="250" t="s">
        <v>150</v>
      </c>
    </row>
    <row r="297" s="2" customFormat="1" ht="24.15" customHeight="1">
      <c r="A297" s="38"/>
      <c r="B297" s="39"/>
      <c r="C297" s="226" t="s">
        <v>542</v>
      </c>
      <c r="D297" s="226" t="s">
        <v>153</v>
      </c>
      <c r="E297" s="227" t="s">
        <v>518</v>
      </c>
      <c r="F297" s="228" t="s">
        <v>519</v>
      </c>
      <c r="G297" s="229" t="s">
        <v>326</v>
      </c>
      <c r="H297" s="265"/>
      <c r="I297" s="231"/>
      <c r="J297" s="232">
        <f>ROUND(I297*H297,2)</f>
        <v>0</v>
      </c>
      <c r="K297" s="228" t="s">
        <v>157</v>
      </c>
      <c r="L297" s="44"/>
      <c r="M297" s="233" t="s">
        <v>1</v>
      </c>
      <c r="N297" s="234" t="s">
        <v>38</v>
      </c>
      <c r="O297" s="91"/>
      <c r="P297" s="235">
        <f>O297*H297</f>
        <v>0</v>
      </c>
      <c r="Q297" s="235">
        <v>0</v>
      </c>
      <c r="R297" s="235">
        <f>Q297*H297</f>
        <v>0</v>
      </c>
      <c r="S297" s="235">
        <v>0</v>
      </c>
      <c r="T297" s="23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7" t="s">
        <v>227</v>
      </c>
      <c r="AT297" s="237" t="s">
        <v>153</v>
      </c>
      <c r="AU297" s="237" t="s">
        <v>83</v>
      </c>
      <c r="AY297" s="17" t="s">
        <v>150</v>
      </c>
      <c r="BE297" s="238">
        <f>IF(N297="základní",J297,0)</f>
        <v>0</v>
      </c>
      <c r="BF297" s="238">
        <f>IF(N297="snížená",J297,0)</f>
        <v>0</v>
      </c>
      <c r="BG297" s="238">
        <f>IF(N297="zákl. přenesená",J297,0)</f>
        <v>0</v>
      </c>
      <c r="BH297" s="238">
        <f>IF(N297="sníž. přenesená",J297,0)</f>
        <v>0</v>
      </c>
      <c r="BI297" s="238">
        <f>IF(N297="nulová",J297,0)</f>
        <v>0</v>
      </c>
      <c r="BJ297" s="17" t="s">
        <v>80</v>
      </c>
      <c r="BK297" s="238">
        <f>ROUND(I297*H297,2)</f>
        <v>0</v>
      </c>
      <c r="BL297" s="17" t="s">
        <v>227</v>
      </c>
      <c r="BM297" s="237" t="s">
        <v>520</v>
      </c>
    </row>
    <row r="298" s="2" customFormat="1" ht="24.15" customHeight="1">
      <c r="A298" s="38"/>
      <c r="B298" s="39"/>
      <c r="C298" s="226" t="s">
        <v>548</v>
      </c>
      <c r="D298" s="226" t="s">
        <v>153</v>
      </c>
      <c r="E298" s="227" t="s">
        <v>522</v>
      </c>
      <c r="F298" s="228" t="s">
        <v>523</v>
      </c>
      <c r="G298" s="229" t="s">
        <v>326</v>
      </c>
      <c r="H298" s="265"/>
      <c r="I298" s="231"/>
      <c r="J298" s="232">
        <f>ROUND(I298*H298,2)</f>
        <v>0</v>
      </c>
      <c r="K298" s="228" t="s">
        <v>157</v>
      </c>
      <c r="L298" s="44"/>
      <c r="M298" s="233" t="s">
        <v>1</v>
      </c>
      <c r="N298" s="234" t="s">
        <v>38</v>
      </c>
      <c r="O298" s="91"/>
      <c r="P298" s="235">
        <f>O298*H298</f>
        <v>0</v>
      </c>
      <c r="Q298" s="235">
        <v>0</v>
      </c>
      <c r="R298" s="235">
        <f>Q298*H298</f>
        <v>0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227</v>
      </c>
      <c r="AT298" s="237" t="s">
        <v>153</v>
      </c>
      <c r="AU298" s="237" t="s">
        <v>83</v>
      </c>
      <c r="AY298" s="17" t="s">
        <v>150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80</v>
      </c>
      <c r="BK298" s="238">
        <f>ROUND(I298*H298,2)</f>
        <v>0</v>
      </c>
      <c r="BL298" s="17" t="s">
        <v>227</v>
      </c>
      <c r="BM298" s="237" t="s">
        <v>703</v>
      </c>
    </row>
    <row r="299" s="2" customFormat="1" ht="24.15" customHeight="1">
      <c r="A299" s="38"/>
      <c r="B299" s="39"/>
      <c r="C299" s="226" t="s">
        <v>553</v>
      </c>
      <c r="D299" s="226" t="s">
        <v>153</v>
      </c>
      <c r="E299" s="227" t="s">
        <v>704</v>
      </c>
      <c r="F299" s="228" t="s">
        <v>705</v>
      </c>
      <c r="G299" s="229" t="s">
        <v>335</v>
      </c>
      <c r="H299" s="230">
        <v>1</v>
      </c>
      <c r="I299" s="231"/>
      <c r="J299" s="232">
        <f>ROUND(I299*H299,2)</f>
        <v>0</v>
      </c>
      <c r="K299" s="228" t="s">
        <v>1</v>
      </c>
      <c r="L299" s="44"/>
      <c r="M299" s="233" t="s">
        <v>1</v>
      </c>
      <c r="N299" s="234" t="s">
        <v>38</v>
      </c>
      <c r="O299" s="91"/>
      <c r="P299" s="235">
        <f>O299*H299</f>
        <v>0</v>
      </c>
      <c r="Q299" s="235">
        <v>0</v>
      </c>
      <c r="R299" s="235">
        <f>Q299*H299</f>
        <v>0</v>
      </c>
      <c r="S299" s="235">
        <v>0</v>
      </c>
      <c r="T299" s="23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7" t="s">
        <v>227</v>
      </c>
      <c r="AT299" s="237" t="s">
        <v>153</v>
      </c>
      <c r="AU299" s="237" t="s">
        <v>83</v>
      </c>
      <c r="AY299" s="17" t="s">
        <v>150</v>
      </c>
      <c r="BE299" s="238">
        <f>IF(N299="základní",J299,0)</f>
        <v>0</v>
      </c>
      <c r="BF299" s="238">
        <f>IF(N299="snížená",J299,0)</f>
        <v>0</v>
      </c>
      <c r="BG299" s="238">
        <f>IF(N299="zákl. přenesená",J299,0)</f>
        <v>0</v>
      </c>
      <c r="BH299" s="238">
        <f>IF(N299="sníž. přenesená",J299,0)</f>
        <v>0</v>
      </c>
      <c r="BI299" s="238">
        <f>IF(N299="nulová",J299,0)</f>
        <v>0</v>
      </c>
      <c r="BJ299" s="17" t="s">
        <v>80</v>
      </c>
      <c r="BK299" s="238">
        <f>ROUND(I299*H299,2)</f>
        <v>0</v>
      </c>
      <c r="BL299" s="17" t="s">
        <v>227</v>
      </c>
      <c r="BM299" s="237" t="s">
        <v>706</v>
      </c>
    </row>
    <row r="300" s="13" customFormat="1">
      <c r="A300" s="13"/>
      <c r="B300" s="239"/>
      <c r="C300" s="240"/>
      <c r="D300" s="241" t="s">
        <v>160</v>
      </c>
      <c r="E300" s="242" t="s">
        <v>1</v>
      </c>
      <c r="F300" s="243" t="s">
        <v>707</v>
      </c>
      <c r="G300" s="240"/>
      <c r="H300" s="244">
        <v>1</v>
      </c>
      <c r="I300" s="245"/>
      <c r="J300" s="240"/>
      <c r="K300" s="240"/>
      <c r="L300" s="246"/>
      <c r="M300" s="247"/>
      <c r="N300" s="248"/>
      <c r="O300" s="248"/>
      <c r="P300" s="248"/>
      <c r="Q300" s="248"/>
      <c r="R300" s="248"/>
      <c r="S300" s="248"/>
      <c r="T300" s="24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0" t="s">
        <v>160</v>
      </c>
      <c r="AU300" s="250" t="s">
        <v>83</v>
      </c>
      <c r="AV300" s="13" t="s">
        <v>83</v>
      </c>
      <c r="AW300" s="13" t="s">
        <v>30</v>
      </c>
      <c r="AX300" s="13" t="s">
        <v>80</v>
      </c>
      <c r="AY300" s="250" t="s">
        <v>150</v>
      </c>
    </row>
    <row r="301" s="2" customFormat="1" ht="24.15" customHeight="1">
      <c r="A301" s="38"/>
      <c r="B301" s="39"/>
      <c r="C301" s="226" t="s">
        <v>557</v>
      </c>
      <c r="D301" s="226" t="s">
        <v>153</v>
      </c>
      <c r="E301" s="227" t="s">
        <v>526</v>
      </c>
      <c r="F301" s="228" t="s">
        <v>527</v>
      </c>
      <c r="G301" s="229" t="s">
        <v>335</v>
      </c>
      <c r="H301" s="230">
        <v>1</v>
      </c>
      <c r="I301" s="231"/>
      <c r="J301" s="232">
        <f>ROUND(I301*H301,2)</f>
        <v>0</v>
      </c>
      <c r="K301" s="228" t="s">
        <v>1</v>
      </c>
      <c r="L301" s="44"/>
      <c r="M301" s="233" t="s">
        <v>1</v>
      </c>
      <c r="N301" s="234" t="s">
        <v>38</v>
      </c>
      <c r="O301" s="91"/>
      <c r="P301" s="235">
        <f>O301*H301</f>
        <v>0</v>
      </c>
      <c r="Q301" s="235">
        <v>0</v>
      </c>
      <c r="R301" s="235">
        <f>Q301*H301</f>
        <v>0</v>
      </c>
      <c r="S301" s="235">
        <v>0</v>
      </c>
      <c r="T301" s="23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7" t="s">
        <v>227</v>
      </c>
      <c r="AT301" s="237" t="s">
        <v>153</v>
      </c>
      <c r="AU301" s="237" t="s">
        <v>83</v>
      </c>
      <c r="AY301" s="17" t="s">
        <v>150</v>
      </c>
      <c r="BE301" s="238">
        <f>IF(N301="základní",J301,0)</f>
        <v>0</v>
      </c>
      <c r="BF301" s="238">
        <f>IF(N301="snížená",J301,0)</f>
        <v>0</v>
      </c>
      <c r="BG301" s="238">
        <f>IF(N301="zákl. přenesená",J301,0)</f>
        <v>0</v>
      </c>
      <c r="BH301" s="238">
        <f>IF(N301="sníž. přenesená",J301,0)</f>
        <v>0</v>
      </c>
      <c r="BI301" s="238">
        <f>IF(N301="nulová",J301,0)</f>
        <v>0</v>
      </c>
      <c r="BJ301" s="17" t="s">
        <v>80</v>
      </c>
      <c r="BK301" s="238">
        <f>ROUND(I301*H301,2)</f>
        <v>0</v>
      </c>
      <c r="BL301" s="17" t="s">
        <v>227</v>
      </c>
      <c r="BM301" s="237" t="s">
        <v>528</v>
      </c>
    </row>
    <row r="302" s="2" customFormat="1">
      <c r="A302" s="38"/>
      <c r="B302" s="39"/>
      <c r="C302" s="40"/>
      <c r="D302" s="241" t="s">
        <v>255</v>
      </c>
      <c r="E302" s="40"/>
      <c r="F302" s="261" t="s">
        <v>708</v>
      </c>
      <c r="G302" s="40"/>
      <c r="H302" s="40"/>
      <c r="I302" s="262"/>
      <c r="J302" s="40"/>
      <c r="K302" s="40"/>
      <c r="L302" s="44"/>
      <c r="M302" s="263"/>
      <c r="N302" s="264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255</v>
      </c>
      <c r="AU302" s="17" t="s">
        <v>83</v>
      </c>
    </row>
    <row r="303" s="13" customFormat="1">
      <c r="A303" s="13"/>
      <c r="B303" s="239"/>
      <c r="C303" s="240"/>
      <c r="D303" s="241" t="s">
        <v>160</v>
      </c>
      <c r="E303" s="242" t="s">
        <v>1</v>
      </c>
      <c r="F303" s="243" t="s">
        <v>530</v>
      </c>
      <c r="G303" s="240"/>
      <c r="H303" s="244">
        <v>1</v>
      </c>
      <c r="I303" s="245"/>
      <c r="J303" s="240"/>
      <c r="K303" s="240"/>
      <c r="L303" s="246"/>
      <c r="M303" s="247"/>
      <c r="N303" s="248"/>
      <c r="O303" s="248"/>
      <c r="P303" s="248"/>
      <c r="Q303" s="248"/>
      <c r="R303" s="248"/>
      <c r="S303" s="248"/>
      <c r="T303" s="24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0" t="s">
        <v>160</v>
      </c>
      <c r="AU303" s="250" t="s">
        <v>83</v>
      </c>
      <c r="AV303" s="13" t="s">
        <v>83</v>
      </c>
      <c r="AW303" s="13" t="s">
        <v>30</v>
      </c>
      <c r="AX303" s="13" t="s">
        <v>80</v>
      </c>
      <c r="AY303" s="250" t="s">
        <v>150</v>
      </c>
    </row>
    <row r="304" s="12" customFormat="1" ht="22.8" customHeight="1">
      <c r="A304" s="12"/>
      <c r="B304" s="210"/>
      <c r="C304" s="211"/>
      <c r="D304" s="212" t="s">
        <v>72</v>
      </c>
      <c r="E304" s="224" t="s">
        <v>531</v>
      </c>
      <c r="F304" s="224" t="s">
        <v>532</v>
      </c>
      <c r="G304" s="211"/>
      <c r="H304" s="211"/>
      <c r="I304" s="214"/>
      <c r="J304" s="225">
        <f>BK304</f>
        <v>0</v>
      </c>
      <c r="K304" s="211"/>
      <c r="L304" s="216"/>
      <c r="M304" s="217"/>
      <c r="N304" s="218"/>
      <c r="O304" s="218"/>
      <c r="P304" s="219">
        <f>SUM(P305:P308)</f>
        <v>0</v>
      </c>
      <c r="Q304" s="218"/>
      <c r="R304" s="219">
        <f>SUM(R305:R308)</f>
        <v>0.070001999999999995</v>
      </c>
      <c r="S304" s="218"/>
      <c r="T304" s="220">
        <f>SUM(T305:T308)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1" t="s">
        <v>83</v>
      </c>
      <c r="AT304" s="222" t="s">
        <v>72</v>
      </c>
      <c r="AU304" s="222" t="s">
        <v>80</v>
      </c>
      <c r="AY304" s="221" t="s">
        <v>150</v>
      </c>
      <c r="BK304" s="223">
        <f>SUM(BK305:BK308)</f>
        <v>0</v>
      </c>
    </row>
    <row r="305" s="2" customFormat="1" ht="14.4" customHeight="1">
      <c r="A305" s="38"/>
      <c r="B305" s="39"/>
      <c r="C305" s="226" t="s">
        <v>561</v>
      </c>
      <c r="D305" s="226" t="s">
        <v>153</v>
      </c>
      <c r="E305" s="227" t="s">
        <v>534</v>
      </c>
      <c r="F305" s="228" t="s">
        <v>535</v>
      </c>
      <c r="G305" s="229" t="s">
        <v>156</v>
      </c>
      <c r="H305" s="230">
        <v>233.34</v>
      </c>
      <c r="I305" s="231"/>
      <c r="J305" s="232">
        <f>ROUND(I305*H305,2)</f>
        <v>0</v>
      </c>
      <c r="K305" s="228" t="s">
        <v>185</v>
      </c>
      <c r="L305" s="44"/>
      <c r="M305" s="233" t="s">
        <v>1</v>
      </c>
      <c r="N305" s="234" t="s">
        <v>38</v>
      </c>
      <c r="O305" s="91"/>
      <c r="P305" s="235">
        <f>O305*H305</f>
        <v>0</v>
      </c>
      <c r="Q305" s="235">
        <v>0.00029999999999999997</v>
      </c>
      <c r="R305" s="235">
        <f>Q305*H305</f>
        <v>0.070001999999999995</v>
      </c>
      <c r="S305" s="235">
        <v>0</v>
      </c>
      <c r="T305" s="23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7" t="s">
        <v>227</v>
      </c>
      <c r="AT305" s="237" t="s">
        <v>153</v>
      </c>
      <c r="AU305" s="237" t="s">
        <v>83</v>
      </c>
      <c r="AY305" s="17" t="s">
        <v>150</v>
      </c>
      <c r="BE305" s="238">
        <f>IF(N305="základní",J305,0)</f>
        <v>0</v>
      </c>
      <c r="BF305" s="238">
        <f>IF(N305="snížená",J305,0)</f>
        <v>0</v>
      </c>
      <c r="BG305" s="238">
        <f>IF(N305="zákl. přenesená",J305,0)</f>
        <v>0</v>
      </c>
      <c r="BH305" s="238">
        <f>IF(N305="sníž. přenesená",J305,0)</f>
        <v>0</v>
      </c>
      <c r="BI305" s="238">
        <f>IF(N305="nulová",J305,0)</f>
        <v>0</v>
      </c>
      <c r="BJ305" s="17" t="s">
        <v>80</v>
      </c>
      <c r="BK305" s="238">
        <f>ROUND(I305*H305,2)</f>
        <v>0</v>
      </c>
      <c r="BL305" s="17" t="s">
        <v>227</v>
      </c>
      <c r="BM305" s="237" t="s">
        <v>536</v>
      </c>
    </row>
    <row r="306" s="13" customFormat="1">
      <c r="A306" s="13"/>
      <c r="B306" s="239"/>
      <c r="C306" s="240"/>
      <c r="D306" s="241" t="s">
        <v>160</v>
      </c>
      <c r="E306" s="242" t="s">
        <v>1</v>
      </c>
      <c r="F306" s="243" t="s">
        <v>709</v>
      </c>
      <c r="G306" s="240"/>
      <c r="H306" s="244">
        <v>233.34</v>
      </c>
      <c r="I306" s="245"/>
      <c r="J306" s="240"/>
      <c r="K306" s="240"/>
      <c r="L306" s="246"/>
      <c r="M306" s="247"/>
      <c r="N306" s="248"/>
      <c r="O306" s="248"/>
      <c r="P306" s="248"/>
      <c r="Q306" s="248"/>
      <c r="R306" s="248"/>
      <c r="S306" s="248"/>
      <c r="T306" s="24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0" t="s">
        <v>160</v>
      </c>
      <c r="AU306" s="250" t="s">
        <v>83</v>
      </c>
      <c r="AV306" s="13" t="s">
        <v>83</v>
      </c>
      <c r="AW306" s="13" t="s">
        <v>30</v>
      </c>
      <c r="AX306" s="13" t="s">
        <v>80</v>
      </c>
      <c r="AY306" s="250" t="s">
        <v>150</v>
      </c>
    </row>
    <row r="307" s="2" customFormat="1" ht="24.15" customHeight="1">
      <c r="A307" s="38"/>
      <c r="B307" s="39"/>
      <c r="C307" s="226" t="s">
        <v>567</v>
      </c>
      <c r="D307" s="226" t="s">
        <v>153</v>
      </c>
      <c r="E307" s="227" t="s">
        <v>539</v>
      </c>
      <c r="F307" s="228" t="s">
        <v>540</v>
      </c>
      <c r="G307" s="229" t="s">
        <v>326</v>
      </c>
      <c r="H307" s="265"/>
      <c r="I307" s="231"/>
      <c r="J307" s="232">
        <f>ROUND(I307*H307,2)</f>
        <v>0</v>
      </c>
      <c r="K307" s="228" t="s">
        <v>157</v>
      </c>
      <c r="L307" s="44"/>
      <c r="M307" s="233" t="s">
        <v>1</v>
      </c>
      <c r="N307" s="234" t="s">
        <v>38</v>
      </c>
      <c r="O307" s="91"/>
      <c r="P307" s="235">
        <f>O307*H307</f>
        <v>0</v>
      </c>
      <c r="Q307" s="235">
        <v>0</v>
      </c>
      <c r="R307" s="235">
        <f>Q307*H307</f>
        <v>0</v>
      </c>
      <c r="S307" s="235">
        <v>0</v>
      </c>
      <c r="T307" s="23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227</v>
      </c>
      <c r="AT307" s="237" t="s">
        <v>153</v>
      </c>
      <c r="AU307" s="237" t="s">
        <v>83</v>
      </c>
      <c r="AY307" s="17" t="s">
        <v>150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7" t="s">
        <v>80</v>
      </c>
      <c r="BK307" s="238">
        <f>ROUND(I307*H307,2)</f>
        <v>0</v>
      </c>
      <c r="BL307" s="17" t="s">
        <v>227</v>
      </c>
      <c r="BM307" s="237" t="s">
        <v>541</v>
      </c>
    </row>
    <row r="308" s="2" customFormat="1" ht="24.15" customHeight="1">
      <c r="A308" s="38"/>
      <c r="B308" s="39"/>
      <c r="C308" s="226" t="s">
        <v>571</v>
      </c>
      <c r="D308" s="226" t="s">
        <v>153</v>
      </c>
      <c r="E308" s="227" t="s">
        <v>543</v>
      </c>
      <c r="F308" s="228" t="s">
        <v>544</v>
      </c>
      <c r="G308" s="229" t="s">
        <v>326</v>
      </c>
      <c r="H308" s="265"/>
      <c r="I308" s="231"/>
      <c r="J308" s="232">
        <f>ROUND(I308*H308,2)</f>
        <v>0</v>
      </c>
      <c r="K308" s="228" t="s">
        <v>157</v>
      </c>
      <c r="L308" s="44"/>
      <c r="M308" s="233" t="s">
        <v>1</v>
      </c>
      <c r="N308" s="234" t="s">
        <v>38</v>
      </c>
      <c r="O308" s="91"/>
      <c r="P308" s="235">
        <f>O308*H308</f>
        <v>0</v>
      </c>
      <c r="Q308" s="235">
        <v>0</v>
      </c>
      <c r="R308" s="235">
        <f>Q308*H308</f>
        <v>0</v>
      </c>
      <c r="S308" s="235">
        <v>0</v>
      </c>
      <c r="T308" s="23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7" t="s">
        <v>227</v>
      </c>
      <c r="AT308" s="237" t="s">
        <v>153</v>
      </c>
      <c r="AU308" s="237" t="s">
        <v>83</v>
      </c>
      <c r="AY308" s="17" t="s">
        <v>150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7" t="s">
        <v>80</v>
      </c>
      <c r="BK308" s="238">
        <f>ROUND(I308*H308,2)</f>
        <v>0</v>
      </c>
      <c r="BL308" s="17" t="s">
        <v>227</v>
      </c>
      <c r="BM308" s="237" t="s">
        <v>710</v>
      </c>
    </row>
    <row r="309" s="12" customFormat="1" ht="22.8" customHeight="1">
      <c r="A309" s="12"/>
      <c r="B309" s="210"/>
      <c r="C309" s="211"/>
      <c r="D309" s="212" t="s">
        <v>72</v>
      </c>
      <c r="E309" s="224" t="s">
        <v>546</v>
      </c>
      <c r="F309" s="224" t="s">
        <v>547</v>
      </c>
      <c r="G309" s="211"/>
      <c r="H309" s="211"/>
      <c r="I309" s="214"/>
      <c r="J309" s="225">
        <f>BK309</f>
        <v>0</v>
      </c>
      <c r="K309" s="211"/>
      <c r="L309" s="216"/>
      <c r="M309" s="217"/>
      <c r="N309" s="218"/>
      <c r="O309" s="218"/>
      <c r="P309" s="219">
        <f>SUM(P310:P315)</f>
        <v>0</v>
      </c>
      <c r="Q309" s="218"/>
      <c r="R309" s="219">
        <f>SUM(R310:R315)</f>
        <v>0</v>
      </c>
      <c r="S309" s="218"/>
      <c r="T309" s="220">
        <f>SUM(T310:T315)</f>
        <v>0.23334000000000002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21" t="s">
        <v>83</v>
      </c>
      <c r="AT309" s="222" t="s">
        <v>72</v>
      </c>
      <c r="AU309" s="222" t="s">
        <v>80</v>
      </c>
      <c r="AY309" s="221" t="s">
        <v>150</v>
      </c>
      <c r="BK309" s="223">
        <f>SUM(BK310:BK315)</f>
        <v>0</v>
      </c>
    </row>
    <row r="310" s="2" customFormat="1" ht="14.4" customHeight="1">
      <c r="A310" s="38"/>
      <c r="B310" s="39"/>
      <c r="C310" s="226" t="s">
        <v>575</v>
      </c>
      <c r="D310" s="226" t="s">
        <v>153</v>
      </c>
      <c r="E310" s="227" t="s">
        <v>549</v>
      </c>
      <c r="F310" s="228" t="s">
        <v>550</v>
      </c>
      <c r="G310" s="229" t="s">
        <v>156</v>
      </c>
      <c r="H310" s="230">
        <v>77.780000000000001</v>
      </c>
      <c r="I310" s="231"/>
      <c r="J310" s="232">
        <f>ROUND(I310*H310,2)</f>
        <v>0</v>
      </c>
      <c r="K310" s="228" t="s">
        <v>185</v>
      </c>
      <c r="L310" s="44"/>
      <c r="M310" s="233" t="s">
        <v>1</v>
      </c>
      <c r="N310" s="234" t="s">
        <v>38</v>
      </c>
      <c r="O310" s="91"/>
      <c r="P310" s="235">
        <f>O310*H310</f>
        <v>0</v>
      </c>
      <c r="Q310" s="235">
        <v>0</v>
      </c>
      <c r="R310" s="235">
        <f>Q310*H310</f>
        <v>0</v>
      </c>
      <c r="S310" s="235">
        <v>0.0030000000000000001</v>
      </c>
      <c r="T310" s="236">
        <f>S310*H310</f>
        <v>0.23334000000000002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7" t="s">
        <v>227</v>
      </c>
      <c r="AT310" s="237" t="s">
        <v>153</v>
      </c>
      <c r="AU310" s="237" t="s">
        <v>83</v>
      </c>
      <c r="AY310" s="17" t="s">
        <v>150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7" t="s">
        <v>80</v>
      </c>
      <c r="BK310" s="238">
        <f>ROUND(I310*H310,2)</f>
        <v>0</v>
      </c>
      <c r="BL310" s="17" t="s">
        <v>227</v>
      </c>
      <c r="BM310" s="237" t="s">
        <v>551</v>
      </c>
    </row>
    <row r="311" s="13" customFormat="1">
      <c r="A311" s="13"/>
      <c r="B311" s="239"/>
      <c r="C311" s="240"/>
      <c r="D311" s="241" t="s">
        <v>160</v>
      </c>
      <c r="E311" s="242" t="s">
        <v>1</v>
      </c>
      <c r="F311" s="243" t="s">
        <v>711</v>
      </c>
      <c r="G311" s="240"/>
      <c r="H311" s="244">
        <v>77.780000000000001</v>
      </c>
      <c r="I311" s="245"/>
      <c r="J311" s="240"/>
      <c r="K311" s="240"/>
      <c r="L311" s="246"/>
      <c r="M311" s="247"/>
      <c r="N311" s="248"/>
      <c r="O311" s="248"/>
      <c r="P311" s="248"/>
      <c r="Q311" s="248"/>
      <c r="R311" s="248"/>
      <c r="S311" s="248"/>
      <c r="T311" s="24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0" t="s">
        <v>160</v>
      </c>
      <c r="AU311" s="250" t="s">
        <v>83</v>
      </c>
      <c r="AV311" s="13" t="s">
        <v>83</v>
      </c>
      <c r="AW311" s="13" t="s">
        <v>30</v>
      </c>
      <c r="AX311" s="13" t="s">
        <v>80</v>
      </c>
      <c r="AY311" s="250" t="s">
        <v>150</v>
      </c>
    </row>
    <row r="312" s="2" customFormat="1" ht="24.15" customHeight="1">
      <c r="A312" s="38"/>
      <c r="B312" s="39"/>
      <c r="C312" s="226" t="s">
        <v>579</v>
      </c>
      <c r="D312" s="226" t="s">
        <v>153</v>
      </c>
      <c r="E312" s="227" t="s">
        <v>554</v>
      </c>
      <c r="F312" s="228" t="s">
        <v>555</v>
      </c>
      <c r="G312" s="229" t="s">
        <v>326</v>
      </c>
      <c r="H312" s="265"/>
      <c r="I312" s="231"/>
      <c r="J312" s="232">
        <f>ROUND(I312*H312,2)</f>
        <v>0</v>
      </c>
      <c r="K312" s="228" t="s">
        <v>157</v>
      </c>
      <c r="L312" s="44"/>
      <c r="M312" s="233" t="s">
        <v>1</v>
      </c>
      <c r="N312" s="234" t="s">
        <v>38</v>
      </c>
      <c r="O312" s="91"/>
      <c r="P312" s="235">
        <f>O312*H312</f>
        <v>0</v>
      </c>
      <c r="Q312" s="235">
        <v>0</v>
      </c>
      <c r="R312" s="235">
        <f>Q312*H312</f>
        <v>0</v>
      </c>
      <c r="S312" s="235">
        <v>0</v>
      </c>
      <c r="T312" s="23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227</v>
      </c>
      <c r="AT312" s="237" t="s">
        <v>153</v>
      </c>
      <c r="AU312" s="237" t="s">
        <v>83</v>
      </c>
      <c r="AY312" s="17" t="s">
        <v>150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7" t="s">
        <v>80</v>
      </c>
      <c r="BK312" s="238">
        <f>ROUND(I312*H312,2)</f>
        <v>0</v>
      </c>
      <c r="BL312" s="17" t="s">
        <v>227</v>
      </c>
      <c r="BM312" s="237" t="s">
        <v>556</v>
      </c>
    </row>
    <row r="313" s="2" customFormat="1" ht="24.15" customHeight="1">
      <c r="A313" s="38"/>
      <c r="B313" s="39"/>
      <c r="C313" s="226" t="s">
        <v>585</v>
      </c>
      <c r="D313" s="226" t="s">
        <v>153</v>
      </c>
      <c r="E313" s="227" t="s">
        <v>558</v>
      </c>
      <c r="F313" s="228" t="s">
        <v>559</v>
      </c>
      <c r="G313" s="229" t="s">
        <v>326</v>
      </c>
      <c r="H313" s="265"/>
      <c r="I313" s="231"/>
      <c r="J313" s="232">
        <f>ROUND(I313*H313,2)</f>
        <v>0</v>
      </c>
      <c r="K313" s="228" t="s">
        <v>157</v>
      </c>
      <c r="L313" s="44"/>
      <c r="M313" s="233" t="s">
        <v>1</v>
      </c>
      <c r="N313" s="234" t="s">
        <v>38</v>
      </c>
      <c r="O313" s="91"/>
      <c r="P313" s="235">
        <f>O313*H313</f>
        <v>0</v>
      </c>
      <c r="Q313" s="235">
        <v>0</v>
      </c>
      <c r="R313" s="235">
        <f>Q313*H313</f>
        <v>0</v>
      </c>
      <c r="S313" s="235">
        <v>0</v>
      </c>
      <c r="T313" s="23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7" t="s">
        <v>227</v>
      </c>
      <c r="AT313" s="237" t="s">
        <v>153</v>
      </c>
      <c r="AU313" s="237" t="s">
        <v>83</v>
      </c>
      <c r="AY313" s="17" t="s">
        <v>150</v>
      </c>
      <c r="BE313" s="238">
        <f>IF(N313="základní",J313,0)</f>
        <v>0</v>
      </c>
      <c r="BF313" s="238">
        <f>IF(N313="snížená",J313,0)</f>
        <v>0</v>
      </c>
      <c r="BG313" s="238">
        <f>IF(N313="zákl. přenesená",J313,0)</f>
        <v>0</v>
      </c>
      <c r="BH313" s="238">
        <f>IF(N313="sníž. přenesená",J313,0)</f>
        <v>0</v>
      </c>
      <c r="BI313" s="238">
        <f>IF(N313="nulová",J313,0)</f>
        <v>0</v>
      </c>
      <c r="BJ313" s="17" t="s">
        <v>80</v>
      </c>
      <c r="BK313" s="238">
        <f>ROUND(I313*H313,2)</f>
        <v>0</v>
      </c>
      <c r="BL313" s="17" t="s">
        <v>227</v>
      </c>
      <c r="BM313" s="237" t="s">
        <v>712</v>
      </c>
    </row>
    <row r="314" s="2" customFormat="1" ht="37.8" customHeight="1">
      <c r="A314" s="38"/>
      <c r="B314" s="39"/>
      <c r="C314" s="226" t="s">
        <v>589</v>
      </c>
      <c r="D314" s="226" t="s">
        <v>153</v>
      </c>
      <c r="E314" s="227" t="s">
        <v>562</v>
      </c>
      <c r="F314" s="228" t="s">
        <v>563</v>
      </c>
      <c r="G314" s="229" t="s">
        <v>156</v>
      </c>
      <c r="H314" s="230">
        <v>77.780000000000001</v>
      </c>
      <c r="I314" s="231"/>
      <c r="J314" s="232">
        <f>ROUND(I314*H314,2)</f>
        <v>0</v>
      </c>
      <c r="K314" s="228" t="s">
        <v>1</v>
      </c>
      <c r="L314" s="44"/>
      <c r="M314" s="233" t="s">
        <v>1</v>
      </c>
      <c r="N314" s="234" t="s">
        <v>38</v>
      </c>
      <c r="O314" s="91"/>
      <c r="P314" s="235">
        <f>O314*H314</f>
        <v>0</v>
      </c>
      <c r="Q314" s="235">
        <v>0</v>
      </c>
      <c r="R314" s="235">
        <f>Q314*H314</f>
        <v>0</v>
      </c>
      <c r="S314" s="235">
        <v>0</v>
      </c>
      <c r="T314" s="23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7" t="s">
        <v>227</v>
      </c>
      <c r="AT314" s="237" t="s">
        <v>153</v>
      </c>
      <c r="AU314" s="237" t="s">
        <v>83</v>
      </c>
      <c r="AY314" s="17" t="s">
        <v>150</v>
      </c>
      <c r="BE314" s="238">
        <f>IF(N314="základní",J314,0)</f>
        <v>0</v>
      </c>
      <c r="BF314" s="238">
        <f>IF(N314="snížená",J314,0)</f>
        <v>0</v>
      </c>
      <c r="BG314" s="238">
        <f>IF(N314="zákl. přenesená",J314,0)</f>
        <v>0</v>
      </c>
      <c r="BH314" s="238">
        <f>IF(N314="sníž. přenesená",J314,0)</f>
        <v>0</v>
      </c>
      <c r="BI314" s="238">
        <f>IF(N314="nulová",J314,0)</f>
        <v>0</v>
      </c>
      <c r="BJ314" s="17" t="s">
        <v>80</v>
      </c>
      <c r="BK314" s="238">
        <f>ROUND(I314*H314,2)</f>
        <v>0</v>
      </c>
      <c r="BL314" s="17" t="s">
        <v>227</v>
      </c>
      <c r="BM314" s="237" t="s">
        <v>564</v>
      </c>
    </row>
    <row r="315" s="13" customFormat="1">
      <c r="A315" s="13"/>
      <c r="B315" s="239"/>
      <c r="C315" s="240"/>
      <c r="D315" s="241" t="s">
        <v>160</v>
      </c>
      <c r="E315" s="242" t="s">
        <v>1</v>
      </c>
      <c r="F315" s="243" t="s">
        <v>669</v>
      </c>
      <c r="G315" s="240"/>
      <c r="H315" s="244">
        <v>77.780000000000001</v>
      </c>
      <c r="I315" s="245"/>
      <c r="J315" s="240"/>
      <c r="K315" s="240"/>
      <c r="L315" s="246"/>
      <c r="M315" s="247"/>
      <c r="N315" s="248"/>
      <c r="O315" s="248"/>
      <c r="P315" s="248"/>
      <c r="Q315" s="248"/>
      <c r="R315" s="248"/>
      <c r="S315" s="248"/>
      <c r="T315" s="24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0" t="s">
        <v>160</v>
      </c>
      <c r="AU315" s="250" t="s">
        <v>83</v>
      </c>
      <c r="AV315" s="13" t="s">
        <v>83</v>
      </c>
      <c r="AW315" s="13" t="s">
        <v>30</v>
      </c>
      <c r="AX315" s="13" t="s">
        <v>80</v>
      </c>
      <c r="AY315" s="250" t="s">
        <v>150</v>
      </c>
    </row>
    <row r="316" s="12" customFormat="1" ht="22.8" customHeight="1">
      <c r="A316" s="12"/>
      <c r="B316" s="210"/>
      <c r="C316" s="211"/>
      <c r="D316" s="212" t="s">
        <v>72</v>
      </c>
      <c r="E316" s="224" t="s">
        <v>565</v>
      </c>
      <c r="F316" s="224" t="s">
        <v>566</v>
      </c>
      <c r="G316" s="211"/>
      <c r="H316" s="211"/>
      <c r="I316" s="214"/>
      <c r="J316" s="225">
        <f>BK316</f>
        <v>0</v>
      </c>
      <c r="K316" s="211"/>
      <c r="L316" s="216"/>
      <c r="M316" s="217"/>
      <c r="N316" s="218"/>
      <c r="O316" s="218"/>
      <c r="P316" s="219">
        <f>SUM(P317:P322)</f>
        <v>0</v>
      </c>
      <c r="Q316" s="218"/>
      <c r="R316" s="219">
        <f>SUM(R317:R322)</f>
        <v>1.1667000000000001</v>
      </c>
      <c r="S316" s="218"/>
      <c r="T316" s="220">
        <f>SUM(T317:T322)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21" t="s">
        <v>83</v>
      </c>
      <c r="AT316" s="222" t="s">
        <v>72</v>
      </c>
      <c r="AU316" s="222" t="s">
        <v>80</v>
      </c>
      <c r="AY316" s="221" t="s">
        <v>150</v>
      </c>
      <c r="BK316" s="223">
        <f>SUM(BK317:BK322)</f>
        <v>0</v>
      </c>
    </row>
    <row r="317" s="2" customFormat="1" ht="24.15" customHeight="1">
      <c r="A317" s="38"/>
      <c r="B317" s="39"/>
      <c r="C317" s="226" t="s">
        <v>593</v>
      </c>
      <c r="D317" s="226" t="s">
        <v>153</v>
      </c>
      <c r="E317" s="227" t="s">
        <v>568</v>
      </c>
      <c r="F317" s="228" t="s">
        <v>569</v>
      </c>
      <c r="G317" s="229" t="s">
        <v>326</v>
      </c>
      <c r="H317" s="265"/>
      <c r="I317" s="231"/>
      <c r="J317" s="232">
        <f>ROUND(I317*H317,2)</f>
        <v>0</v>
      </c>
      <c r="K317" s="228" t="s">
        <v>157</v>
      </c>
      <c r="L317" s="44"/>
      <c r="M317" s="233" t="s">
        <v>1</v>
      </c>
      <c r="N317" s="234" t="s">
        <v>38</v>
      </c>
      <c r="O317" s="91"/>
      <c r="P317" s="235">
        <f>O317*H317</f>
        <v>0</v>
      </c>
      <c r="Q317" s="235">
        <v>0</v>
      </c>
      <c r="R317" s="235">
        <f>Q317*H317</f>
        <v>0</v>
      </c>
      <c r="S317" s="235">
        <v>0</v>
      </c>
      <c r="T317" s="23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7" t="s">
        <v>227</v>
      </c>
      <c r="AT317" s="237" t="s">
        <v>153</v>
      </c>
      <c r="AU317" s="237" t="s">
        <v>83</v>
      </c>
      <c r="AY317" s="17" t="s">
        <v>150</v>
      </c>
      <c r="BE317" s="238">
        <f>IF(N317="základní",J317,0)</f>
        <v>0</v>
      </c>
      <c r="BF317" s="238">
        <f>IF(N317="snížená",J317,0)</f>
        <v>0</v>
      </c>
      <c r="BG317" s="238">
        <f>IF(N317="zákl. přenesená",J317,0)</f>
        <v>0</v>
      </c>
      <c r="BH317" s="238">
        <f>IF(N317="sníž. přenesená",J317,0)</f>
        <v>0</v>
      </c>
      <c r="BI317" s="238">
        <f>IF(N317="nulová",J317,0)</f>
        <v>0</v>
      </c>
      <c r="BJ317" s="17" t="s">
        <v>80</v>
      </c>
      <c r="BK317" s="238">
        <f>ROUND(I317*H317,2)</f>
        <v>0</v>
      </c>
      <c r="BL317" s="17" t="s">
        <v>227</v>
      </c>
      <c r="BM317" s="237" t="s">
        <v>570</v>
      </c>
    </row>
    <row r="318" s="2" customFormat="1" ht="24.15" customHeight="1">
      <c r="A318" s="38"/>
      <c r="B318" s="39"/>
      <c r="C318" s="226" t="s">
        <v>598</v>
      </c>
      <c r="D318" s="226" t="s">
        <v>153</v>
      </c>
      <c r="E318" s="227" t="s">
        <v>572</v>
      </c>
      <c r="F318" s="228" t="s">
        <v>573</v>
      </c>
      <c r="G318" s="229" t="s">
        <v>326</v>
      </c>
      <c r="H318" s="265"/>
      <c r="I318" s="231"/>
      <c r="J318" s="232">
        <f>ROUND(I318*H318,2)</f>
        <v>0</v>
      </c>
      <c r="K318" s="228" t="s">
        <v>157</v>
      </c>
      <c r="L318" s="44"/>
      <c r="M318" s="233" t="s">
        <v>1</v>
      </c>
      <c r="N318" s="234" t="s">
        <v>38</v>
      </c>
      <c r="O318" s="91"/>
      <c r="P318" s="235">
        <f>O318*H318</f>
        <v>0</v>
      </c>
      <c r="Q318" s="235">
        <v>0</v>
      </c>
      <c r="R318" s="235">
        <f>Q318*H318</f>
        <v>0</v>
      </c>
      <c r="S318" s="235">
        <v>0</v>
      </c>
      <c r="T318" s="23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7" t="s">
        <v>227</v>
      </c>
      <c r="AT318" s="237" t="s">
        <v>153</v>
      </c>
      <c r="AU318" s="237" t="s">
        <v>83</v>
      </c>
      <c r="AY318" s="17" t="s">
        <v>150</v>
      </c>
      <c r="BE318" s="238">
        <f>IF(N318="základní",J318,0)</f>
        <v>0</v>
      </c>
      <c r="BF318" s="238">
        <f>IF(N318="snížená",J318,0)</f>
        <v>0</v>
      </c>
      <c r="BG318" s="238">
        <f>IF(N318="zákl. přenesená",J318,0)</f>
        <v>0</v>
      </c>
      <c r="BH318" s="238">
        <f>IF(N318="sníž. přenesená",J318,0)</f>
        <v>0</v>
      </c>
      <c r="BI318" s="238">
        <f>IF(N318="nulová",J318,0)</f>
        <v>0</v>
      </c>
      <c r="BJ318" s="17" t="s">
        <v>80</v>
      </c>
      <c r="BK318" s="238">
        <f>ROUND(I318*H318,2)</f>
        <v>0</v>
      </c>
      <c r="BL318" s="17" t="s">
        <v>227</v>
      </c>
      <c r="BM318" s="237" t="s">
        <v>713</v>
      </c>
    </row>
    <row r="319" s="2" customFormat="1" ht="24.15" customHeight="1">
      <c r="A319" s="38"/>
      <c r="B319" s="39"/>
      <c r="C319" s="226" t="s">
        <v>602</v>
      </c>
      <c r="D319" s="226" t="s">
        <v>153</v>
      </c>
      <c r="E319" s="227" t="s">
        <v>576</v>
      </c>
      <c r="F319" s="228" t="s">
        <v>577</v>
      </c>
      <c r="G319" s="229" t="s">
        <v>156</v>
      </c>
      <c r="H319" s="230">
        <v>77.780000000000001</v>
      </c>
      <c r="I319" s="231"/>
      <c r="J319" s="232">
        <f>ROUND(I319*H319,2)</f>
        <v>0</v>
      </c>
      <c r="K319" s="228" t="s">
        <v>1</v>
      </c>
      <c r="L319" s="44"/>
      <c r="M319" s="233" t="s">
        <v>1</v>
      </c>
      <c r="N319" s="234" t="s">
        <v>38</v>
      </c>
      <c r="O319" s="91"/>
      <c r="P319" s="235">
        <f>O319*H319</f>
        <v>0</v>
      </c>
      <c r="Q319" s="235">
        <v>0.0074999999999999997</v>
      </c>
      <c r="R319" s="235">
        <f>Q319*H319</f>
        <v>0.58335000000000004</v>
      </c>
      <c r="S319" s="235">
        <v>0</v>
      </c>
      <c r="T319" s="23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7" t="s">
        <v>227</v>
      </c>
      <c r="AT319" s="237" t="s">
        <v>153</v>
      </c>
      <c r="AU319" s="237" t="s">
        <v>83</v>
      </c>
      <c r="AY319" s="17" t="s">
        <v>150</v>
      </c>
      <c r="BE319" s="238">
        <f>IF(N319="základní",J319,0)</f>
        <v>0</v>
      </c>
      <c r="BF319" s="238">
        <f>IF(N319="snížená",J319,0)</f>
        <v>0</v>
      </c>
      <c r="BG319" s="238">
        <f>IF(N319="zákl. přenesená",J319,0)</f>
        <v>0</v>
      </c>
      <c r="BH319" s="238">
        <f>IF(N319="sníž. přenesená",J319,0)</f>
        <v>0</v>
      </c>
      <c r="BI319" s="238">
        <f>IF(N319="nulová",J319,0)</f>
        <v>0</v>
      </c>
      <c r="BJ319" s="17" t="s">
        <v>80</v>
      </c>
      <c r="BK319" s="238">
        <f>ROUND(I319*H319,2)</f>
        <v>0</v>
      </c>
      <c r="BL319" s="17" t="s">
        <v>227</v>
      </c>
      <c r="BM319" s="237" t="s">
        <v>578</v>
      </c>
    </row>
    <row r="320" s="13" customFormat="1">
      <c r="A320" s="13"/>
      <c r="B320" s="239"/>
      <c r="C320" s="240"/>
      <c r="D320" s="241" t="s">
        <v>160</v>
      </c>
      <c r="E320" s="242" t="s">
        <v>1</v>
      </c>
      <c r="F320" s="243" t="s">
        <v>714</v>
      </c>
      <c r="G320" s="240"/>
      <c r="H320" s="244">
        <v>77.780000000000001</v>
      </c>
      <c r="I320" s="245"/>
      <c r="J320" s="240"/>
      <c r="K320" s="240"/>
      <c r="L320" s="246"/>
      <c r="M320" s="247"/>
      <c r="N320" s="248"/>
      <c r="O320" s="248"/>
      <c r="P320" s="248"/>
      <c r="Q320" s="248"/>
      <c r="R320" s="248"/>
      <c r="S320" s="248"/>
      <c r="T320" s="24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0" t="s">
        <v>160</v>
      </c>
      <c r="AU320" s="250" t="s">
        <v>83</v>
      </c>
      <c r="AV320" s="13" t="s">
        <v>83</v>
      </c>
      <c r="AW320" s="13" t="s">
        <v>30</v>
      </c>
      <c r="AX320" s="13" t="s">
        <v>80</v>
      </c>
      <c r="AY320" s="250" t="s">
        <v>150</v>
      </c>
    </row>
    <row r="321" s="2" customFormat="1" ht="24.15" customHeight="1">
      <c r="A321" s="38"/>
      <c r="B321" s="39"/>
      <c r="C321" s="226" t="s">
        <v>606</v>
      </c>
      <c r="D321" s="226" t="s">
        <v>153</v>
      </c>
      <c r="E321" s="227" t="s">
        <v>580</v>
      </c>
      <c r="F321" s="228" t="s">
        <v>581</v>
      </c>
      <c r="G321" s="229" t="s">
        <v>156</v>
      </c>
      <c r="H321" s="230">
        <v>77.780000000000001</v>
      </c>
      <c r="I321" s="231"/>
      <c r="J321" s="232">
        <f>ROUND(I321*H321,2)</f>
        <v>0</v>
      </c>
      <c r="K321" s="228" t="s">
        <v>1</v>
      </c>
      <c r="L321" s="44"/>
      <c r="M321" s="233" t="s">
        <v>1</v>
      </c>
      <c r="N321" s="234" t="s">
        <v>38</v>
      </c>
      <c r="O321" s="91"/>
      <c r="P321" s="235">
        <f>O321*H321</f>
        <v>0</v>
      </c>
      <c r="Q321" s="235">
        <v>0.0074999999999999997</v>
      </c>
      <c r="R321" s="235">
        <f>Q321*H321</f>
        <v>0.58335000000000004</v>
      </c>
      <c r="S321" s="235">
        <v>0</v>
      </c>
      <c r="T321" s="23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7" t="s">
        <v>227</v>
      </c>
      <c r="AT321" s="237" t="s">
        <v>153</v>
      </c>
      <c r="AU321" s="237" t="s">
        <v>83</v>
      </c>
      <c r="AY321" s="17" t="s">
        <v>150</v>
      </c>
      <c r="BE321" s="238">
        <f>IF(N321="základní",J321,0)</f>
        <v>0</v>
      </c>
      <c r="BF321" s="238">
        <f>IF(N321="snížená",J321,0)</f>
        <v>0</v>
      </c>
      <c r="BG321" s="238">
        <f>IF(N321="zákl. přenesená",J321,0)</f>
        <v>0</v>
      </c>
      <c r="BH321" s="238">
        <f>IF(N321="sníž. přenesená",J321,0)</f>
        <v>0</v>
      </c>
      <c r="BI321" s="238">
        <f>IF(N321="nulová",J321,0)</f>
        <v>0</v>
      </c>
      <c r="BJ321" s="17" t="s">
        <v>80</v>
      </c>
      <c r="BK321" s="238">
        <f>ROUND(I321*H321,2)</f>
        <v>0</v>
      </c>
      <c r="BL321" s="17" t="s">
        <v>227</v>
      </c>
      <c r="BM321" s="237" t="s">
        <v>582</v>
      </c>
    </row>
    <row r="322" s="13" customFormat="1">
      <c r="A322" s="13"/>
      <c r="B322" s="239"/>
      <c r="C322" s="240"/>
      <c r="D322" s="241" t="s">
        <v>160</v>
      </c>
      <c r="E322" s="242" t="s">
        <v>1</v>
      </c>
      <c r="F322" s="243" t="s">
        <v>714</v>
      </c>
      <c r="G322" s="240"/>
      <c r="H322" s="244">
        <v>77.780000000000001</v>
      </c>
      <c r="I322" s="245"/>
      <c r="J322" s="240"/>
      <c r="K322" s="240"/>
      <c r="L322" s="246"/>
      <c r="M322" s="247"/>
      <c r="N322" s="248"/>
      <c r="O322" s="248"/>
      <c r="P322" s="248"/>
      <c r="Q322" s="248"/>
      <c r="R322" s="248"/>
      <c r="S322" s="248"/>
      <c r="T322" s="24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0" t="s">
        <v>160</v>
      </c>
      <c r="AU322" s="250" t="s">
        <v>83</v>
      </c>
      <c r="AV322" s="13" t="s">
        <v>83</v>
      </c>
      <c r="AW322" s="13" t="s">
        <v>30</v>
      </c>
      <c r="AX322" s="13" t="s">
        <v>80</v>
      </c>
      <c r="AY322" s="250" t="s">
        <v>150</v>
      </c>
    </row>
    <row r="323" s="12" customFormat="1" ht="22.8" customHeight="1">
      <c r="A323" s="12"/>
      <c r="B323" s="210"/>
      <c r="C323" s="211"/>
      <c r="D323" s="212" t="s">
        <v>72</v>
      </c>
      <c r="E323" s="224" t="s">
        <v>583</v>
      </c>
      <c r="F323" s="224" t="s">
        <v>584</v>
      </c>
      <c r="G323" s="211"/>
      <c r="H323" s="211"/>
      <c r="I323" s="214"/>
      <c r="J323" s="225">
        <f>BK323</f>
        <v>0</v>
      </c>
      <c r="K323" s="211"/>
      <c r="L323" s="216"/>
      <c r="M323" s="217"/>
      <c r="N323" s="218"/>
      <c r="O323" s="218"/>
      <c r="P323" s="219">
        <f>SUM(P324:P331)</f>
        <v>0</v>
      </c>
      <c r="Q323" s="218"/>
      <c r="R323" s="219">
        <f>SUM(R324:R331)</f>
        <v>0.098100799999999988</v>
      </c>
      <c r="S323" s="218"/>
      <c r="T323" s="220">
        <f>SUM(T324:T331)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21" t="s">
        <v>83</v>
      </c>
      <c r="AT323" s="222" t="s">
        <v>72</v>
      </c>
      <c r="AU323" s="222" t="s">
        <v>80</v>
      </c>
      <c r="AY323" s="221" t="s">
        <v>150</v>
      </c>
      <c r="BK323" s="223">
        <f>SUM(BK324:BK331)</f>
        <v>0</v>
      </c>
    </row>
    <row r="324" s="2" customFormat="1" ht="24.15" customHeight="1">
      <c r="A324" s="38"/>
      <c r="B324" s="39"/>
      <c r="C324" s="226" t="s">
        <v>258</v>
      </c>
      <c r="D324" s="226" t="s">
        <v>153</v>
      </c>
      <c r="E324" s="227" t="s">
        <v>586</v>
      </c>
      <c r="F324" s="228" t="s">
        <v>587</v>
      </c>
      <c r="G324" s="229" t="s">
        <v>156</v>
      </c>
      <c r="H324" s="230">
        <v>3.04</v>
      </c>
      <c r="I324" s="231"/>
      <c r="J324" s="232">
        <f>ROUND(I324*H324,2)</f>
        <v>0</v>
      </c>
      <c r="K324" s="228" t="s">
        <v>185</v>
      </c>
      <c r="L324" s="44"/>
      <c r="M324" s="233" t="s">
        <v>1</v>
      </c>
      <c r="N324" s="234" t="s">
        <v>38</v>
      </c>
      <c r="O324" s="91"/>
      <c r="P324" s="235">
        <f>O324*H324</f>
        <v>0</v>
      </c>
      <c r="Q324" s="235">
        <v>0.00027</v>
      </c>
      <c r="R324" s="235">
        <f>Q324*H324</f>
        <v>0.0008208</v>
      </c>
      <c r="S324" s="235">
        <v>0</v>
      </c>
      <c r="T324" s="23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7" t="s">
        <v>227</v>
      </c>
      <c r="AT324" s="237" t="s">
        <v>153</v>
      </c>
      <c r="AU324" s="237" t="s">
        <v>83</v>
      </c>
      <c r="AY324" s="17" t="s">
        <v>150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7" t="s">
        <v>80</v>
      </c>
      <c r="BK324" s="238">
        <f>ROUND(I324*H324,2)</f>
        <v>0</v>
      </c>
      <c r="BL324" s="17" t="s">
        <v>227</v>
      </c>
      <c r="BM324" s="237" t="s">
        <v>588</v>
      </c>
    </row>
    <row r="325" s="2" customFormat="1" ht="37.8" customHeight="1">
      <c r="A325" s="38"/>
      <c r="B325" s="39"/>
      <c r="C325" s="226" t="s">
        <v>618</v>
      </c>
      <c r="D325" s="226" t="s">
        <v>153</v>
      </c>
      <c r="E325" s="227" t="s">
        <v>590</v>
      </c>
      <c r="F325" s="228" t="s">
        <v>591</v>
      </c>
      <c r="G325" s="229" t="s">
        <v>156</v>
      </c>
      <c r="H325" s="230">
        <v>3.04</v>
      </c>
      <c r="I325" s="231"/>
      <c r="J325" s="232">
        <f>ROUND(I325*H325,2)</f>
        <v>0</v>
      </c>
      <c r="K325" s="228" t="s">
        <v>157</v>
      </c>
      <c r="L325" s="44"/>
      <c r="M325" s="233" t="s">
        <v>1</v>
      </c>
      <c r="N325" s="234" t="s">
        <v>38</v>
      </c>
      <c r="O325" s="91"/>
      <c r="P325" s="235">
        <f>O325*H325</f>
        <v>0</v>
      </c>
      <c r="Q325" s="235">
        <v>0.0089999999999999993</v>
      </c>
      <c r="R325" s="235">
        <f>Q325*H325</f>
        <v>0.027359999999999999</v>
      </c>
      <c r="S325" s="235">
        <v>0</v>
      </c>
      <c r="T325" s="23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7" t="s">
        <v>227</v>
      </c>
      <c r="AT325" s="237" t="s">
        <v>153</v>
      </c>
      <c r="AU325" s="237" t="s">
        <v>83</v>
      </c>
      <c r="AY325" s="17" t="s">
        <v>150</v>
      </c>
      <c r="BE325" s="238">
        <f>IF(N325="základní",J325,0)</f>
        <v>0</v>
      </c>
      <c r="BF325" s="238">
        <f>IF(N325="snížená",J325,0)</f>
        <v>0</v>
      </c>
      <c r="BG325" s="238">
        <f>IF(N325="zákl. přenesená",J325,0)</f>
        <v>0</v>
      </c>
      <c r="BH325" s="238">
        <f>IF(N325="sníž. přenesená",J325,0)</f>
        <v>0</v>
      </c>
      <c r="BI325" s="238">
        <f>IF(N325="nulová",J325,0)</f>
        <v>0</v>
      </c>
      <c r="BJ325" s="17" t="s">
        <v>80</v>
      </c>
      <c r="BK325" s="238">
        <f>ROUND(I325*H325,2)</f>
        <v>0</v>
      </c>
      <c r="BL325" s="17" t="s">
        <v>227</v>
      </c>
      <c r="BM325" s="237" t="s">
        <v>715</v>
      </c>
    </row>
    <row r="326" s="13" customFormat="1">
      <c r="A326" s="13"/>
      <c r="B326" s="239"/>
      <c r="C326" s="240"/>
      <c r="D326" s="241" t="s">
        <v>160</v>
      </c>
      <c r="E326" s="242" t="s">
        <v>1</v>
      </c>
      <c r="F326" s="243" t="s">
        <v>161</v>
      </c>
      <c r="G326" s="240"/>
      <c r="H326" s="244">
        <v>3.04</v>
      </c>
      <c r="I326" s="245"/>
      <c r="J326" s="240"/>
      <c r="K326" s="240"/>
      <c r="L326" s="246"/>
      <c r="M326" s="247"/>
      <c r="N326" s="248"/>
      <c r="O326" s="248"/>
      <c r="P326" s="248"/>
      <c r="Q326" s="248"/>
      <c r="R326" s="248"/>
      <c r="S326" s="248"/>
      <c r="T326" s="24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0" t="s">
        <v>160</v>
      </c>
      <c r="AU326" s="250" t="s">
        <v>83</v>
      </c>
      <c r="AV326" s="13" t="s">
        <v>83</v>
      </c>
      <c r="AW326" s="13" t="s">
        <v>30</v>
      </c>
      <c r="AX326" s="13" t="s">
        <v>80</v>
      </c>
      <c r="AY326" s="250" t="s">
        <v>150</v>
      </c>
    </row>
    <row r="327" s="2" customFormat="1" ht="24.15" customHeight="1">
      <c r="A327" s="38"/>
      <c r="B327" s="39"/>
      <c r="C327" s="266" t="s">
        <v>624</v>
      </c>
      <c r="D327" s="266" t="s">
        <v>359</v>
      </c>
      <c r="E327" s="267" t="s">
        <v>594</v>
      </c>
      <c r="F327" s="268" t="s">
        <v>595</v>
      </c>
      <c r="G327" s="269" t="s">
        <v>156</v>
      </c>
      <c r="H327" s="270">
        <v>3.496</v>
      </c>
      <c r="I327" s="271"/>
      <c r="J327" s="272">
        <f>ROUND(I327*H327,2)</f>
        <v>0</v>
      </c>
      <c r="K327" s="268" t="s">
        <v>157</v>
      </c>
      <c r="L327" s="273"/>
      <c r="M327" s="274" t="s">
        <v>1</v>
      </c>
      <c r="N327" s="275" t="s">
        <v>38</v>
      </c>
      <c r="O327" s="91"/>
      <c r="P327" s="235">
        <f>O327*H327</f>
        <v>0</v>
      </c>
      <c r="Q327" s="235">
        <v>0.02</v>
      </c>
      <c r="R327" s="235">
        <f>Q327*H327</f>
        <v>0.069919999999999996</v>
      </c>
      <c r="S327" s="235">
        <v>0</v>
      </c>
      <c r="T327" s="23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7" t="s">
        <v>310</v>
      </c>
      <c r="AT327" s="237" t="s">
        <v>359</v>
      </c>
      <c r="AU327" s="237" t="s">
        <v>83</v>
      </c>
      <c r="AY327" s="17" t="s">
        <v>150</v>
      </c>
      <c r="BE327" s="238">
        <f>IF(N327="základní",J327,0)</f>
        <v>0</v>
      </c>
      <c r="BF327" s="238">
        <f>IF(N327="snížená",J327,0)</f>
        <v>0</v>
      </c>
      <c r="BG327" s="238">
        <f>IF(N327="zákl. přenesená",J327,0)</f>
        <v>0</v>
      </c>
      <c r="BH327" s="238">
        <f>IF(N327="sníž. přenesená",J327,0)</f>
        <v>0</v>
      </c>
      <c r="BI327" s="238">
        <f>IF(N327="nulová",J327,0)</f>
        <v>0</v>
      </c>
      <c r="BJ327" s="17" t="s">
        <v>80</v>
      </c>
      <c r="BK327" s="238">
        <f>ROUND(I327*H327,2)</f>
        <v>0</v>
      </c>
      <c r="BL327" s="17" t="s">
        <v>227</v>
      </c>
      <c r="BM327" s="237" t="s">
        <v>716</v>
      </c>
    </row>
    <row r="328" s="13" customFormat="1">
      <c r="A328" s="13"/>
      <c r="B328" s="239"/>
      <c r="C328" s="240"/>
      <c r="D328" s="241" t="s">
        <v>160</v>
      </c>
      <c r="E328" s="240"/>
      <c r="F328" s="243" t="s">
        <v>597</v>
      </c>
      <c r="G328" s="240"/>
      <c r="H328" s="244">
        <v>3.496</v>
      </c>
      <c r="I328" s="245"/>
      <c r="J328" s="240"/>
      <c r="K328" s="240"/>
      <c r="L328" s="246"/>
      <c r="M328" s="247"/>
      <c r="N328" s="248"/>
      <c r="O328" s="248"/>
      <c r="P328" s="248"/>
      <c r="Q328" s="248"/>
      <c r="R328" s="248"/>
      <c r="S328" s="248"/>
      <c r="T328" s="24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0" t="s">
        <v>160</v>
      </c>
      <c r="AU328" s="250" t="s">
        <v>83</v>
      </c>
      <c r="AV328" s="13" t="s">
        <v>83</v>
      </c>
      <c r="AW328" s="13" t="s">
        <v>4</v>
      </c>
      <c r="AX328" s="13" t="s">
        <v>80</v>
      </c>
      <c r="AY328" s="250" t="s">
        <v>150</v>
      </c>
    </row>
    <row r="329" s="2" customFormat="1" ht="24.15" customHeight="1">
      <c r="A329" s="38"/>
      <c r="B329" s="39"/>
      <c r="C329" s="226" t="s">
        <v>629</v>
      </c>
      <c r="D329" s="226" t="s">
        <v>153</v>
      </c>
      <c r="E329" s="227" t="s">
        <v>599</v>
      </c>
      <c r="F329" s="228" t="s">
        <v>600</v>
      </c>
      <c r="G329" s="229" t="s">
        <v>326</v>
      </c>
      <c r="H329" s="265"/>
      <c r="I329" s="231"/>
      <c r="J329" s="232">
        <f>ROUND(I329*H329,2)</f>
        <v>0</v>
      </c>
      <c r="K329" s="228" t="s">
        <v>157</v>
      </c>
      <c r="L329" s="44"/>
      <c r="M329" s="233" t="s">
        <v>1</v>
      </c>
      <c r="N329" s="234" t="s">
        <v>38</v>
      </c>
      <c r="O329" s="91"/>
      <c r="P329" s="235">
        <f>O329*H329</f>
        <v>0</v>
      </c>
      <c r="Q329" s="235">
        <v>0</v>
      </c>
      <c r="R329" s="235">
        <f>Q329*H329</f>
        <v>0</v>
      </c>
      <c r="S329" s="235">
        <v>0</v>
      </c>
      <c r="T329" s="23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7" t="s">
        <v>227</v>
      </c>
      <c r="AT329" s="237" t="s">
        <v>153</v>
      </c>
      <c r="AU329" s="237" t="s">
        <v>83</v>
      </c>
      <c r="AY329" s="17" t="s">
        <v>150</v>
      </c>
      <c r="BE329" s="238">
        <f>IF(N329="základní",J329,0)</f>
        <v>0</v>
      </c>
      <c r="BF329" s="238">
        <f>IF(N329="snížená",J329,0)</f>
        <v>0</v>
      </c>
      <c r="BG329" s="238">
        <f>IF(N329="zákl. přenesená",J329,0)</f>
        <v>0</v>
      </c>
      <c r="BH329" s="238">
        <f>IF(N329="sníž. přenesená",J329,0)</f>
        <v>0</v>
      </c>
      <c r="BI329" s="238">
        <f>IF(N329="nulová",J329,0)</f>
        <v>0</v>
      </c>
      <c r="BJ329" s="17" t="s">
        <v>80</v>
      </c>
      <c r="BK329" s="238">
        <f>ROUND(I329*H329,2)</f>
        <v>0</v>
      </c>
      <c r="BL329" s="17" t="s">
        <v>227</v>
      </c>
      <c r="BM329" s="237" t="s">
        <v>601</v>
      </c>
    </row>
    <row r="330" s="2" customFormat="1" ht="24.15" customHeight="1">
      <c r="A330" s="38"/>
      <c r="B330" s="39"/>
      <c r="C330" s="226" t="s">
        <v>634</v>
      </c>
      <c r="D330" s="226" t="s">
        <v>153</v>
      </c>
      <c r="E330" s="227" t="s">
        <v>603</v>
      </c>
      <c r="F330" s="228" t="s">
        <v>604</v>
      </c>
      <c r="G330" s="229" t="s">
        <v>326</v>
      </c>
      <c r="H330" s="265"/>
      <c r="I330" s="231"/>
      <c r="J330" s="232">
        <f>ROUND(I330*H330,2)</f>
        <v>0</v>
      </c>
      <c r="K330" s="228" t="s">
        <v>157</v>
      </c>
      <c r="L330" s="44"/>
      <c r="M330" s="233" t="s">
        <v>1</v>
      </c>
      <c r="N330" s="234" t="s">
        <v>38</v>
      </c>
      <c r="O330" s="91"/>
      <c r="P330" s="235">
        <f>O330*H330</f>
        <v>0</v>
      </c>
      <c r="Q330" s="235">
        <v>0</v>
      </c>
      <c r="R330" s="235">
        <f>Q330*H330</f>
        <v>0</v>
      </c>
      <c r="S330" s="235">
        <v>0</v>
      </c>
      <c r="T330" s="23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7" t="s">
        <v>227</v>
      </c>
      <c r="AT330" s="237" t="s">
        <v>153</v>
      </c>
      <c r="AU330" s="237" t="s">
        <v>83</v>
      </c>
      <c r="AY330" s="17" t="s">
        <v>150</v>
      </c>
      <c r="BE330" s="238">
        <f>IF(N330="základní",J330,0)</f>
        <v>0</v>
      </c>
      <c r="BF330" s="238">
        <f>IF(N330="snížená",J330,0)</f>
        <v>0</v>
      </c>
      <c r="BG330" s="238">
        <f>IF(N330="zákl. přenesená",J330,0)</f>
        <v>0</v>
      </c>
      <c r="BH330" s="238">
        <f>IF(N330="sníž. přenesená",J330,0)</f>
        <v>0</v>
      </c>
      <c r="BI330" s="238">
        <f>IF(N330="nulová",J330,0)</f>
        <v>0</v>
      </c>
      <c r="BJ330" s="17" t="s">
        <v>80</v>
      </c>
      <c r="BK330" s="238">
        <f>ROUND(I330*H330,2)</f>
        <v>0</v>
      </c>
      <c r="BL330" s="17" t="s">
        <v>227</v>
      </c>
      <c r="BM330" s="237" t="s">
        <v>717</v>
      </c>
    </row>
    <row r="331" s="2" customFormat="1" ht="14.4" customHeight="1">
      <c r="A331" s="38"/>
      <c r="B331" s="39"/>
      <c r="C331" s="226" t="s">
        <v>718</v>
      </c>
      <c r="D331" s="226" t="s">
        <v>153</v>
      </c>
      <c r="E331" s="227" t="s">
        <v>607</v>
      </c>
      <c r="F331" s="228" t="s">
        <v>608</v>
      </c>
      <c r="G331" s="229" t="s">
        <v>198</v>
      </c>
      <c r="H331" s="230">
        <v>3.2000000000000002</v>
      </c>
      <c r="I331" s="231"/>
      <c r="J331" s="232">
        <f>ROUND(I331*H331,2)</f>
        <v>0</v>
      </c>
      <c r="K331" s="228" t="s">
        <v>1</v>
      </c>
      <c r="L331" s="44"/>
      <c r="M331" s="233" t="s">
        <v>1</v>
      </c>
      <c r="N331" s="234" t="s">
        <v>38</v>
      </c>
      <c r="O331" s="91"/>
      <c r="P331" s="235">
        <f>O331*H331</f>
        <v>0</v>
      </c>
      <c r="Q331" s="235">
        <v>0</v>
      </c>
      <c r="R331" s="235">
        <f>Q331*H331</f>
        <v>0</v>
      </c>
      <c r="S331" s="235">
        <v>0</v>
      </c>
      <c r="T331" s="23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7" t="s">
        <v>227</v>
      </c>
      <c r="AT331" s="237" t="s">
        <v>153</v>
      </c>
      <c r="AU331" s="237" t="s">
        <v>83</v>
      </c>
      <c r="AY331" s="17" t="s">
        <v>150</v>
      </c>
      <c r="BE331" s="238">
        <f>IF(N331="základní",J331,0)</f>
        <v>0</v>
      </c>
      <c r="BF331" s="238">
        <f>IF(N331="snížená",J331,0)</f>
        <v>0</v>
      </c>
      <c r="BG331" s="238">
        <f>IF(N331="zákl. přenesená",J331,0)</f>
        <v>0</v>
      </c>
      <c r="BH331" s="238">
        <f>IF(N331="sníž. přenesená",J331,0)</f>
        <v>0</v>
      </c>
      <c r="BI331" s="238">
        <f>IF(N331="nulová",J331,0)</f>
        <v>0</v>
      </c>
      <c r="BJ331" s="17" t="s">
        <v>80</v>
      </c>
      <c r="BK331" s="238">
        <f>ROUND(I331*H331,2)</f>
        <v>0</v>
      </c>
      <c r="BL331" s="17" t="s">
        <v>227</v>
      </c>
      <c r="BM331" s="237" t="s">
        <v>719</v>
      </c>
    </row>
    <row r="332" s="12" customFormat="1" ht="22.8" customHeight="1">
      <c r="A332" s="12"/>
      <c r="B332" s="210"/>
      <c r="C332" s="211"/>
      <c r="D332" s="212" t="s">
        <v>72</v>
      </c>
      <c r="E332" s="224" t="s">
        <v>610</v>
      </c>
      <c r="F332" s="224" t="s">
        <v>611</v>
      </c>
      <c r="G332" s="211"/>
      <c r="H332" s="211"/>
      <c r="I332" s="214"/>
      <c r="J332" s="225">
        <f>BK332</f>
        <v>0</v>
      </c>
      <c r="K332" s="211"/>
      <c r="L332" s="216"/>
      <c r="M332" s="217"/>
      <c r="N332" s="218"/>
      <c r="O332" s="218"/>
      <c r="P332" s="219">
        <f>SUM(P333:P334)</f>
        <v>0</v>
      </c>
      <c r="Q332" s="218"/>
      <c r="R332" s="219">
        <f>SUM(R333:R334)</f>
        <v>0</v>
      </c>
      <c r="S332" s="218"/>
      <c r="T332" s="220">
        <f>SUM(T333:T334)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1" t="s">
        <v>83</v>
      </c>
      <c r="AT332" s="222" t="s">
        <v>72</v>
      </c>
      <c r="AU332" s="222" t="s">
        <v>80</v>
      </c>
      <c r="AY332" s="221" t="s">
        <v>150</v>
      </c>
      <c r="BK332" s="223">
        <f>SUM(BK333:BK334)</f>
        <v>0</v>
      </c>
    </row>
    <row r="333" s="2" customFormat="1" ht="14.4" customHeight="1">
      <c r="A333" s="38"/>
      <c r="B333" s="39"/>
      <c r="C333" s="226" t="s">
        <v>720</v>
      </c>
      <c r="D333" s="226" t="s">
        <v>153</v>
      </c>
      <c r="E333" s="227" t="s">
        <v>612</v>
      </c>
      <c r="F333" s="228" t="s">
        <v>613</v>
      </c>
      <c r="G333" s="229" t="s">
        <v>335</v>
      </c>
      <c r="H333" s="230">
        <v>2</v>
      </c>
      <c r="I333" s="231"/>
      <c r="J333" s="232">
        <f>ROUND(I333*H333,2)</f>
        <v>0</v>
      </c>
      <c r="K333" s="228" t="s">
        <v>1</v>
      </c>
      <c r="L333" s="44"/>
      <c r="M333" s="233" t="s">
        <v>1</v>
      </c>
      <c r="N333" s="234" t="s">
        <v>38</v>
      </c>
      <c r="O333" s="91"/>
      <c r="P333" s="235">
        <f>O333*H333</f>
        <v>0</v>
      </c>
      <c r="Q333" s="235">
        <v>0</v>
      </c>
      <c r="R333" s="235">
        <f>Q333*H333</f>
        <v>0</v>
      </c>
      <c r="S333" s="235">
        <v>0</v>
      </c>
      <c r="T333" s="23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7" t="s">
        <v>227</v>
      </c>
      <c r="AT333" s="237" t="s">
        <v>153</v>
      </c>
      <c r="AU333" s="237" t="s">
        <v>83</v>
      </c>
      <c r="AY333" s="17" t="s">
        <v>150</v>
      </c>
      <c r="BE333" s="238">
        <f>IF(N333="základní",J333,0)</f>
        <v>0</v>
      </c>
      <c r="BF333" s="238">
        <f>IF(N333="snížená",J333,0)</f>
        <v>0</v>
      </c>
      <c r="BG333" s="238">
        <f>IF(N333="zákl. přenesená",J333,0)</f>
        <v>0</v>
      </c>
      <c r="BH333" s="238">
        <f>IF(N333="sníž. přenesená",J333,0)</f>
        <v>0</v>
      </c>
      <c r="BI333" s="238">
        <f>IF(N333="nulová",J333,0)</f>
        <v>0</v>
      </c>
      <c r="BJ333" s="17" t="s">
        <v>80</v>
      </c>
      <c r="BK333" s="238">
        <f>ROUND(I333*H333,2)</f>
        <v>0</v>
      </c>
      <c r="BL333" s="17" t="s">
        <v>227</v>
      </c>
      <c r="BM333" s="237" t="s">
        <v>614</v>
      </c>
    </row>
    <row r="334" s="13" customFormat="1">
      <c r="A334" s="13"/>
      <c r="B334" s="239"/>
      <c r="C334" s="240"/>
      <c r="D334" s="241" t="s">
        <v>160</v>
      </c>
      <c r="E334" s="242" t="s">
        <v>1</v>
      </c>
      <c r="F334" s="243" t="s">
        <v>721</v>
      </c>
      <c r="G334" s="240"/>
      <c r="H334" s="244">
        <v>2</v>
      </c>
      <c r="I334" s="245"/>
      <c r="J334" s="240"/>
      <c r="K334" s="240"/>
      <c r="L334" s="246"/>
      <c r="M334" s="247"/>
      <c r="N334" s="248"/>
      <c r="O334" s="248"/>
      <c r="P334" s="248"/>
      <c r="Q334" s="248"/>
      <c r="R334" s="248"/>
      <c r="S334" s="248"/>
      <c r="T334" s="24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0" t="s">
        <v>160</v>
      </c>
      <c r="AU334" s="250" t="s">
        <v>83</v>
      </c>
      <c r="AV334" s="13" t="s">
        <v>83</v>
      </c>
      <c r="AW334" s="13" t="s">
        <v>30</v>
      </c>
      <c r="AX334" s="13" t="s">
        <v>80</v>
      </c>
      <c r="AY334" s="250" t="s">
        <v>150</v>
      </c>
    </row>
    <row r="335" s="12" customFormat="1" ht="22.8" customHeight="1">
      <c r="A335" s="12"/>
      <c r="B335" s="210"/>
      <c r="C335" s="211"/>
      <c r="D335" s="212" t="s">
        <v>72</v>
      </c>
      <c r="E335" s="224" t="s">
        <v>616</v>
      </c>
      <c r="F335" s="224" t="s">
        <v>617</v>
      </c>
      <c r="G335" s="211"/>
      <c r="H335" s="211"/>
      <c r="I335" s="214"/>
      <c r="J335" s="225">
        <f>BK335</f>
        <v>0</v>
      </c>
      <c r="K335" s="211"/>
      <c r="L335" s="216"/>
      <c r="M335" s="217"/>
      <c r="N335" s="218"/>
      <c r="O335" s="218"/>
      <c r="P335" s="219">
        <f>SUM(P336:P355)</f>
        <v>0</v>
      </c>
      <c r="Q335" s="218"/>
      <c r="R335" s="219">
        <f>SUM(R336:R355)</f>
        <v>0.28539809999999999</v>
      </c>
      <c r="S335" s="218"/>
      <c r="T335" s="220">
        <f>SUM(T336:T355)</f>
        <v>0.0627471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21" t="s">
        <v>83</v>
      </c>
      <c r="AT335" s="222" t="s">
        <v>72</v>
      </c>
      <c r="AU335" s="222" t="s">
        <v>80</v>
      </c>
      <c r="AY335" s="221" t="s">
        <v>150</v>
      </c>
      <c r="BK335" s="223">
        <f>SUM(BK336:BK355)</f>
        <v>0</v>
      </c>
    </row>
    <row r="336" s="2" customFormat="1" ht="14.4" customHeight="1">
      <c r="A336" s="38"/>
      <c r="B336" s="39"/>
      <c r="C336" s="226" t="s">
        <v>722</v>
      </c>
      <c r="D336" s="226" t="s">
        <v>153</v>
      </c>
      <c r="E336" s="227" t="s">
        <v>619</v>
      </c>
      <c r="F336" s="228" t="s">
        <v>620</v>
      </c>
      <c r="G336" s="229" t="s">
        <v>156</v>
      </c>
      <c r="H336" s="230">
        <v>202.41</v>
      </c>
      <c r="I336" s="231"/>
      <c r="J336" s="232">
        <f>ROUND(I336*H336,2)</f>
        <v>0</v>
      </c>
      <c r="K336" s="228" t="s">
        <v>157</v>
      </c>
      <c r="L336" s="44"/>
      <c r="M336" s="233" t="s">
        <v>1</v>
      </c>
      <c r="N336" s="234" t="s">
        <v>38</v>
      </c>
      <c r="O336" s="91"/>
      <c r="P336" s="235">
        <f>O336*H336</f>
        <v>0</v>
      </c>
      <c r="Q336" s="235">
        <v>0.001</v>
      </c>
      <c r="R336" s="235">
        <f>Q336*H336</f>
        <v>0.20241000000000001</v>
      </c>
      <c r="S336" s="235">
        <v>0.00031</v>
      </c>
      <c r="T336" s="236">
        <f>S336*H336</f>
        <v>0.0627471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7" t="s">
        <v>227</v>
      </c>
      <c r="AT336" s="237" t="s">
        <v>153</v>
      </c>
      <c r="AU336" s="237" t="s">
        <v>83</v>
      </c>
      <c r="AY336" s="17" t="s">
        <v>150</v>
      </c>
      <c r="BE336" s="238">
        <f>IF(N336="základní",J336,0)</f>
        <v>0</v>
      </c>
      <c r="BF336" s="238">
        <f>IF(N336="snížená",J336,0)</f>
        <v>0</v>
      </c>
      <c r="BG336" s="238">
        <f>IF(N336="zákl. přenesená",J336,0)</f>
        <v>0</v>
      </c>
      <c r="BH336" s="238">
        <f>IF(N336="sníž. přenesená",J336,0)</f>
        <v>0</v>
      </c>
      <c r="BI336" s="238">
        <f>IF(N336="nulová",J336,0)</f>
        <v>0</v>
      </c>
      <c r="BJ336" s="17" t="s">
        <v>80</v>
      </c>
      <c r="BK336" s="238">
        <f>ROUND(I336*H336,2)</f>
        <v>0</v>
      </c>
      <c r="BL336" s="17" t="s">
        <v>227</v>
      </c>
      <c r="BM336" s="237" t="s">
        <v>621</v>
      </c>
    </row>
    <row r="337" s="14" customFormat="1">
      <c r="A337" s="14"/>
      <c r="B337" s="251"/>
      <c r="C337" s="252"/>
      <c r="D337" s="241" t="s">
        <v>160</v>
      </c>
      <c r="E337" s="253" t="s">
        <v>1</v>
      </c>
      <c r="F337" s="254" t="s">
        <v>165</v>
      </c>
      <c r="G337" s="252"/>
      <c r="H337" s="253" t="s">
        <v>1</v>
      </c>
      <c r="I337" s="255"/>
      <c r="J337" s="252"/>
      <c r="K337" s="252"/>
      <c r="L337" s="256"/>
      <c r="M337" s="257"/>
      <c r="N337" s="258"/>
      <c r="O337" s="258"/>
      <c r="P337" s="258"/>
      <c r="Q337" s="258"/>
      <c r="R337" s="258"/>
      <c r="S337" s="258"/>
      <c r="T337" s="25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0" t="s">
        <v>160</v>
      </c>
      <c r="AU337" s="260" t="s">
        <v>83</v>
      </c>
      <c r="AV337" s="14" t="s">
        <v>80</v>
      </c>
      <c r="AW337" s="14" t="s">
        <v>30</v>
      </c>
      <c r="AX337" s="14" t="s">
        <v>73</v>
      </c>
      <c r="AY337" s="260" t="s">
        <v>150</v>
      </c>
    </row>
    <row r="338" s="13" customFormat="1">
      <c r="A338" s="13"/>
      <c r="B338" s="239"/>
      <c r="C338" s="240"/>
      <c r="D338" s="241" t="s">
        <v>160</v>
      </c>
      <c r="E338" s="242" t="s">
        <v>1</v>
      </c>
      <c r="F338" s="243" t="s">
        <v>643</v>
      </c>
      <c r="G338" s="240"/>
      <c r="H338" s="244">
        <v>182.41</v>
      </c>
      <c r="I338" s="245"/>
      <c r="J338" s="240"/>
      <c r="K338" s="240"/>
      <c r="L338" s="246"/>
      <c r="M338" s="247"/>
      <c r="N338" s="248"/>
      <c r="O338" s="248"/>
      <c r="P338" s="248"/>
      <c r="Q338" s="248"/>
      <c r="R338" s="248"/>
      <c r="S338" s="248"/>
      <c r="T338" s="24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0" t="s">
        <v>160</v>
      </c>
      <c r="AU338" s="250" t="s">
        <v>83</v>
      </c>
      <c r="AV338" s="13" t="s">
        <v>83</v>
      </c>
      <c r="AW338" s="13" t="s">
        <v>30</v>
      </c>
      <c r="AX338" s="13" t="s">
        <v>73</v>
      </c>
      <c r="AY338" s="250" t="s">
        <v>150</v>
      </c>
    </row>
    <row r="339" s="13" customFormat="1">
      <c r="A339" s="13"/>
      <c r="B339" s="239"/>
      <c r="C339" s="240"/>
      <c r="D339" s="241" t="s">
        <v>160</v>
      </c>
      <c r="E339" s="242" t="s">
        <v>1</v>
      </c>
      <c r="F339" s="243" t="s">
        <v>628</v>
      </c>
      <c r="G339" s="240"/>
      <c r="H339" s="244">
        <v>20</v>
      </c>
      <c r="I339" s="245"/>
      <c r="J339" s="240"/>
      <c r="K339" s="240"/>
      <c r="L339" s="246"/>
      <c r="M339" s="247"/>
      <c r="N339" s="248"/>
      <c r="O339" s="248"/>
      <c r="P339" s="248"/>
      <c r="Q339" s="248"/>
      <c r="R339" s="248"/>
      <c r="S339" s="248"/>
      <c r="T339" s="24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0" t="s">
        <v>160</v>
      </c>
      <c r="AU339" s="250" t="s">
        <v>83</v>
      </c>
      <c r="AV339" s="13" t="s">
        <v>83</v>
      </c>
      <c r="AW339" s="13" t="s">
        <v>30</v>
      </c>
      <c r="AX339" s="13" t="s">
        <v>73</v>
      </c>
      <c r="AY339" s="250" t="s">
        <v>150</v>
      </c>
    </row>
    <row r="340" s="15" customFormat="1">
      <c r="A340" s="15"/>
      <c r="B340" s="276"/>
      <c r="C340" s="277"/>
      <c r="D340" s="241" t="s">
        <v>160</v>
      </c>
      <c r="E340" s="278" t="s">
        <v>1</v>
      </c>
      <c r="F340" s="279" t="s">
        <v>623</v>
      </c>
      <c r="G340" s="277"/>
      <c r="H340" s="280">
        <v>202.41</v>
      </c>
      <c r="I340" s="281"/>
      <c r="J340" s="277"/>
      <c r="K340" s="277"/>
      <c r="L340" s="282"/>
      <c r="M340" s="283"/>
      <c r="N340" s="284"/>
      <c r="O340" s="284"/>
      <c r="P340" s="284"/>
      <c r="Q340" s="284"/>
      <c r="R340" s="284"/>
      <c r="S340" s="284"/>
      <c r="T340" s="28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86" t="s">
        <v>160</v>
      </c>
      <c r="AU340" s="286" t="s">
        <v>83</v>
      </c>
      <c r="AV340" s="15" t="s">
        <v>158</v>
      </c>
      <c r="AW340" s="15" t="s">
        <v>30</v>
      </c>
      <c r="AX340" s="15" t="s">
        <v>80</v>
      </c>
      <c r="AY340" s="286" t="s">
        <v>150</v>
      </c>
    </row>
    <row r="341" s="2" customFormat="1" ht="24.15" customHeight="1">
      <c r="A341" s="38"/>
      <c r="B341" s="39"/>
      <c r="C341" s="226" t="s">
        <v>723</v>
      </c>
      <c r="D341" s="226" t="s">
        <v>153</v>
      </c>
      <c r="E341" s="227" t="s">
        <v>625</v>
      </c>
      <c r="F341" s="228" t="s">
        <v>626</v>
      </c>
      <c r="G341" s="229" t="s">
        <v>156</v>
      </c>
      <c r="H341" s="230">
        <v>202.41</v>
      </c>
      <c r="I341" s="231"/>
      <c r="J341" s="232">
        <f>ROUND(I341*H341,2)</f>
        <v>0</v>
      </c>
      <c r="K341" s="228" t="s">
        <v>185</v>
      </c>
      <c r="L341" s="44"/>
      <c r="M341" s="233" t="s">
        <v>1</v>
      </c>
      <c r="N341" s="234" t="s">
        <v>38</v>
      </c>
      <c r="O341" s="91"/>
      <c r="P341" s="235">
        <f>O341*H341</f>
        <v>0</v>
      </c>
      <c r="Q341" s="235">
        <v>0.00021000000000000001</v>
      </c>
      <c r="R341" s="235">
        <f>Q341*H341</f>
        <v>0.042506099999999998</v>
      </c>
      <c r="S341" s="235">
        <v>0</v>
      </c>
      <c r="T341" s="23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7" t="s">
        <v>227</v>
      </c>
      <c r="AT341" s="237" t="s">
        <v>153</v>
      </c>
      <c r="AU341" s="237" t="s">
        <v>83</v>
      </c>
      <c r="AY341" s="17" t="s">
        <v>150</v>
      </c>
      <c r="BE341" s="238">
        <f>IF(N341="základní",J341,0)</f>
        <v>0</v>
      </c>
      <c r="BF341" s="238">
        <f>IF(N341="snížená",J341,0)</f>
        <v>0</v>
      </c>
      <c r="BG341" s="238">
        <f>IF(N341="zákl. přenesená",J341,0)</f>
        <v>0</v>
      </c>
      <c r="BH341" s="238">
        <f>IF(N341="sníž. přenesená",J341,0)</f>
        <v>0</v>
      </c>
      <c r="BI341" s="238">
        <f>IF(N341="nulová",J341,0)</f>
        <v>0</v>
      </c>
      <c r="BJ341" s="17" t="s">
        <v>80</v>
      </c>
      <c r="BK341" s="238">
        <f>ROUND(I341*H341,2)</f>
        <v>0</v>
      </c>
      <c r="BL341" s="17" t="s">
        <v>227</v>
      </c>
      <c r="BM341" s="237" t="s">
        <v>627</v>
      </c>
    </row>
    <row r="342" s="14" customFormat="1">
      <c r="A342" s="14"/>
      <c r="B342" s="251"/>
      <c r="C342" s="252"/>
      <c r="D342" s="241" t="s">
        <v>160</v>
      </c>
      <c r="E342" s="253" t="s">
        <v>1</v>
      </c>
      <c r="F342" s="254" t="s">
        <v>165</v>
      </c>
      <c r="G342" s="252"/>
      <c r="H342" s="253" t="s">
        <v>1</v>
      </c>
      <c r="I342" s="255"/>
      <c r="J342" s="252"/>
      <c r="K342" s="252"/>
      <c r="L342" s="256"/>
      <c r="M342" s="257"/>
      <c r="N342" s="258"/>
      <c r="O342" s="258"/>
      <c r="P342" s="258"/>
      <c r="Q342" s="258"/>
      <c r="R342" s="258"/>
      <c r="S342" s="258"/>
      <c r="T342" s="25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0" t="s">
        <v>160</v>
      </c>
      <c r="AU342" s="260" t="s">
        <v>83</v>
      </c>
      <c r="AV342" s="14" t="s">
        <v>80</v>
      </c>
      <c r="AW342" s="14" t="s">
        <v>30</v>
      </c>
      <c r="AX342" s="14" t="s">
        <v>73</v>
      </c>
      <c r="AY342" s="260" t="s">
        <v>150</v>
      </c>
    </row>
    <row r="343" s="13" customFormat="1">
      <c r="A343" s="13"/>
      <c r="B343" s="239"/>
      <c r="C343" s="240"/>
      <c r="D343" s="241" t="s">
        <v>160</v>
      </c>
      <c r="E343" s="242" t="s">
        <v>1</v>
      </c>
      <c r="F343" s="243" t="s">
        <v>643</v>
      </c>
      <c r="G343" s="240"/>
      <c r="H343" s="244">
        <v>182.41</v>
      </c>
      <c r="I343" s="245"/>
      <c r="J343" s="240"/>
      <c r="K343" s="240"/>
      <c r="L343" s="246"/>
      <c r="M343" s="247"/>
      <c r="N343" s="248"/>
      <c r="O343" s="248"/>
      <c r="P343" s="248"/>
      <c r="Q343" s="248"/>
      <c r="R343" s="248"/>
      <c r="S343" s="248"/>
      <c r="T343" s="24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0" t="s">
        <v>160</v>
      </c>
      <c r="AU343" s="250" t="s">
        <v>83</v>
      </c>
      <c r="AV343" s="13" t="s">
        <v>83</v>
      </c>
      <c r="AW343" s="13" t="s">
        <v>30</v>
      </c>
      <c r="AX343" s="13" t="s">
        <v>73</v>
      </c>
      <c r="AY343" s="250" t="s">
        <v>150</v>
      </c>
    </row>
    <row r="344" s="13" customFormat="1">
      <c r="A344" s="13"/>
      <c r="B344" s="239"/>
      <c r="C344" s="240"/>
      <c r="D344" s="241" t="s">
        <v>160</v>
      </c>
      <c r="E344" s="242" t="s">
        <v>1</v>
      </c>
      <c r="F344" s="243" t="s">
        <v>628</v>
      </c>
      <c r="G344" s="240"/>
      <c r="H344" s="244">
        <v>20</v>
      </c>
      <c r="I344" s="245"/>
      <c r="J344" s="240"/>
      <c r="K344" s="240"/>
      <c r="L344" s="246"/>
      <c r="M344" s="247"/>
      <c r="N344" s="248"/>
      <c r="O344" s="248"/>
      <c r="P344" s="248"/>
      <c r="Q344" s="248"/>
      <c r="R344" s="248"/>
      <c r="S344" s="248"/>
      <c r="T344" s="24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0" t="s">
        <v>160</v>
      </c>
      <c r="AU344" s="250" t="s">
        <v>83</v>
      </c>
      <c r="AV344" s="13" t="s">
        <v>83</v>
      </c>
      <c r="AW344" s="13" t="s">
        <v>30</v>
      </c>
      <c r="AX344" s="13" t="s">
        <v>73</v>
      </c>
      <c r="AY344" s="250" t="s">
        <v>150</v>
      </c>
    </row>
    <row r="345" s="15" customFormat="1">
      <c r="A345" s="15"/>
      <c r="B345" s="276"/>
      <c r="C345" s="277"/>
      <c r="D345" s="241" t="s">
        <v>160</v>
      </c>
      <c r="E345" s="278" t="s">
        <v>1</v>
      </c>
      <c r="F345" s="279" t="s">
        <v>623</v>
      </c>
      <c r="G345" s="277"/>
      <c r="H345" s="280">
        <v>202.41</v>
      </c>
      <c r="I345" s="281"/>
      <c r="J345" s="277"/>
      <c r="K345" s="277"/>
      <c r="L345" s="282"/>
      <c r="M345" s="283"/>
      <c r="N345" s="284"/>
      <c r="O345" s="284"/>
      <c r="P345" s="284"/>
      <c r="Q345" s="284"/>
      <c r="R345" s="284"/>
      <c r="S345" s="284"/>
      <c r="T345" s="28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86" t="s">
        <v>160</v>
      </c>
      <c r="AU345" s="286" t="s">
        <v>83</v>
      </c>
      <c r="AV345" s="15" t="s">
        <v>158</v>
      </c>
      <c r="AW345" s="15" t="s">
        <v>30</v>
      </c>
      <c r="AX345" s="15" t="s">
        <v>80</v>
      </c>
      <c r="AY345" s="286" t="s">
        <v>150</v>
      </c>
    </row>
    <row r="346" s="2" customFormat="1" ht="24.15" customHeight="1">
      <c r="A346" s="38"/>
      <c r="B346" s="39"/>
      <c r="C346" s="226" t="s">
        <v>724</v>
      </c>
      <c r="D346" s="226" t="s">
        <v>153</v>
      </c>
      <c r="E346" s="227" t="s">
        <v>630</v>
      </c>
      <c r="F346" s="228" t="s">
        <v>631</v>
      </c>
      <c r="G346" s="229" t="s">
        <v>156</v>
      </c>
      <c r="H346" s="230">
        <v>118.45999999999999</v>
      </c>
      <c r="I346" s="231"/>
      <c r="J346" s="232">
        <f>ROUND(I346*H346,2)</f>
        <v>0</v>
      </c>
      <c r="K346" s="228" t="s">
        <v>157</v>
      </c>
      <c r="L346" s="44"/>
      <c r="M346" s="233" t="s">
        <v>1</v>
      </c>
      <c r="N346" s="234" t="s">
        <v>38</v>
      </c>
      <c r="O346" s="91"/>
      <c r="P346" s="235">
        <f>O346*H346</f>
        <v>0</v>
      </c>
      <c r="Q346" s="235">
        <v>0.00020000000000000001</v>
      </c>
      <c r="R346" s="235">
        <f>Q346*H346</f>
        <v>0.023692000000000001</v>
      </c>
      <c r="S346" s="235">
        <v>0</v>
      </c>
      <c r="T346" s="23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7" t="s">
        <v>227</v>
      </c>
      <c r="AT346" s="237" t="s">
        <v>153</v>
      </c>
      <c r="AU346" s="237" t="s">
        <v>83</v>
      </c>
      <c r="AY346" s="17" t="s">
        <v>150</v>
      </c>
      <c r="BE346" s="238">
        <f>IF(N346="základní",J346,0)</f>
        <v>0</v>
      </c>
      <c r="BF346" s="238">
        <f>IF(N346="snížená",J346,0)</f>
        <v>0</v>
      </c>
      <c r="BG346" s="238">
        <f>IF(N346="zákl. přenesená",J346,0)</f>
        <v>0</v>
      </c>
      <c r="BH346" s="238">
        <f>IF(N346="sníž. přenesená",J346,0)</f>
        <v>0</v>
      </c>
      <c r="BI346" s="238">
        <f>IF(N346="nulová",J346,0)</f>
        <v>0</v>
      </c>
      <c r="BJ346" s="17" t="s">
        <v>80</v>
      </c>
      <c r="BK346" s="238">
        <f>ROUND(I346*H346,2)</f>
        <v>0</v>
      </c>
      <c r="BL346" s="17" t="s">
        <v>227</v>
      </c>
      <c r="BM346" s="237" t="s">
        <v>632</v>
      </c>
    </row>
    <row r="347" s="14" customFormat="1">
      <c r="A347" s="14"/>
      <c r="B347" s="251"/>
      <c r="C347" s="252"/>
      <c r="D347" s="241" t="s">
        <v>160</v>
      </c>
      <c r="E347" s="253" t="s">
        <v>1</v>
      </c>
      <c r="F347" s="254" t="s">
        <v>165</v>
      </c>
      <c r="G347" s="252"/>
      <c r="H347" s="253" t="s">
        <v>1</v>
      </c>
      <c r="I347" s="255"/>
      <c r="J347" s="252"/>
      <c r="K347" s="252"/>
      <c r="L347" s="256"/>
      <c r="M347" s="257"/>
      <c r="N347" s="258"/>
      <c r="O347" s="258"/>
      <c r="P347" s="258"/>
      <c r="Q347" s="258"/>
      <c r="R347" s="258"/>
      <c r="S347" s="258"/>
      <c r="T347" s="25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0" t="s">
        <v>160</v>
      </c>
      <c r="AU347" s="260" t="s">
        <v>83</v>
      </c>
      <c r="AV347" s="14" t="s">
        <v>80</v>
      </c>
      <c r="AW347" s="14" t="s">
        <v>30</v>
      </c>
      <c r="AX347" s="14" t="s">
        <v>73</v>
      </c>
      <c r="AY347" s="260" t="s">
        <v>150</v>
      </c>
    </row>
    <row r="348" s="13" customFormat="1">
      <c r="A348" s="13"/>
      <c r="B348" s="239"/>
      <c r="C348" s="240"/>
      <c r="D348" s="241" t="s">
        <v>160</v>
      </c>
      <c r="E348" s="242" t="s">
        <v>1</v>
      </c>
      <c r="F348" s="243" t="s">
        <v>643</v>
      </c>
      <c r="G348" s="240"/>
      <c r="H348" s="244">
        <v>182.41</v>
      </c>
      <c r="I348" s="245"/>
      <c r="J348" s="240"/>
      <c r="K348" s="240"/>
      <c r="L348" s="246"/>
      <c r="M348" s="247"/>
      <c r="N348" s="248"/>
      <c r="O348" s="248"/>
      <c r="P348" s="248"/>
      <c r="Q348" s="248"/>
      <c r="R348" s="248"/>
      <c r="S348" s="248"/>
      <c r="T348" s="24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0" t="s">
        <v>160</v>
      </c>
      <c r="AU348" s="250" t="s">
        <v>83</v>
      </c>
      <c r="AV348" s="13" t="s">
        <v>83</v>
      </c>
      <c r="AW348" s="13" t="s">
        <v>30</v>
      </c>
      <c r="AX348" s="13" t="s">
        <v>73</v>
      </c>
      <c r="AY348" s="250" t="s">
        <v>150</v>
      </c>
    </row>
    <row r="349" s="13" customFormat="1">
      <c r="A349" s="13"/>
      <c r="B349" s="239"/>
      <c r="C349" s="240"/>
      <c r="D349" s="241" t="s">
        <v>160</v>
      </c>
      <c r="E349" s="242" t="s">
        <v>1</v>
      </c>
      <c r="F349" s="243" t="s">
        <v>628</v>
      </c>
      <c r="G349" s="240"/>
      <c r="H349" s="244">
        <v>20</v>
      </c>
      <c r="I349" s="245"/>
      <c r="J349" s="240"/>
      <c r="K349" s="240"/>
      <c r="L349" s="246"/>
      <c r="M349" s="247"/>
      <c r="N349" s="248"/>
      <c r="O349" s="248"/>
      <c r="P349" s="248"/>
      <c r="Q349" s="248"/>
      <c r="R349" s="248"/>
      <c r="S349" s="248"/>
      <c r="T349" s="24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0" t="s">
        <v>160</v>
      </c>
      <c r="AU349" s="250" t="s">
        <v>83</v>
      </c>
      <c r="AV349" s="13" t="s">
        <v>83</v>
      </c>
      <c r="AW349" s="13" t="s">
        <v>30</v>
      </c>
      <c r="AX349" s="13" t="s">
        <v>73</v>
      </c>
      <c r="AY349" s="250" t="s">
        <v>150</v>
      </c>
    </row>
    <row r="350" s="13" customFormat="1">
      <c r="A350" s="13"/>
      <c r="B350" s="239"/>
      <c r="C350" s="240"/>
      <c r="D350" s="241" t="s">
        <v>160</v>
      </c>
      <c r="E350" s="242" t="s">
        <v>1</v>
      </c>
      <c r="F350" s="243" t="s">
        <v>725</v>
      </c>
      <c r="G350" s="240"/>
      <c r="H350" s="244">
        <v>-83.950000000000003</v>
      </c>
      <c r="I350" s="245"/>
      <c r="J350" s="240"/>
      <c r="K350" s="240"/>
      <c r="L350" s="246"/>
      <c r="M350" s="247"/>
      <c r="N350" s="248"/>
      <c r="O350" s="248"/>
      <c r="P350" s="248"/>
      <c r="Q350" s="248"/>
      <c r="R350" s="248"/>
      <c r="S350" s="248"/>
      <c r="T350" s="24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0" t="s">
        <v>160</v>
      </c>
      <c r="AU350" s="250" t="s">
        <v>83</v>
      </c>
      <c r="AV350" s="13" t="s">
        <v>83</v>
      </c>
      <c r="AW350" s="13" t="s">
        <v>30</v>
      </c>
      <c r="AX350" s="13" t="s">
        <v>73</v>
      </c>
      <c r="AY350" s="250" t="s">
        <v>150</v>
      </c>
    </row>
    <row r="351" s="15" customFormat="1">
      <c r="A351" s="15"/>
      <c r="B351" s="276"/>
      <c r="C351" s="277"/>
      <c r="D351" s="241" t="s">
        <v>160</v>
      </c>
      <c r="E351" s="278" t="s">
        <v>1</v>
      </c>
      <c r="F351" s="279" t="s">
        <v>623</v>
      </c>
      <c r="G351" s="277"/>
      <c r="H351" s="280">
        <v>118.45999999999999</v>
      </c>
      <c r="I351" s="281"/>
      <c r="J351" s="277"/>
      <c r="K351" s="277"/>
      <c r="L351" s="282"/>
      <c r="M351" s="283"/>
      <c r="N351" s="284"/>
      <c r="O351" s="284"/>
      <c r="P351" s="284"/>
      <c r="Q351" s="284"/>
      <c r="R351" s="284"/>
      <c r="S351" s="284"/>
      <c r="T351" s="28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6" t="s">
        <v>160</v>
      </c>
      <c r="AU351" s="286" t="s">
        <v>83</v>
      </c>
      <c r="AV351" s="15" t="s">
        <v>158</v>
      </c>
      <c r="AW351" s="15" t="s">
        <v>30</v>
      </c>
      <c r="AX351" s="15" t="s">
        <v>80</v>
      </c>
      <c r="AY351" s="286" t="s">
        <v>150</v>
      </c>
    </row>
    <row r="352" s="2" customFormat="1" ht="14.4" customHeight="1">
      <c r="A352" s="38"/>
      <c r="B352" s="39"/>
      <c r="C352" s="226" t="s">
        <v>726</v>
      </c>
      <c r="D352" s="226" t="s">
        <v>153</v>
      </c>
      <c r="E352" s="227" t="s">
        <v>635</v>
      </c>
      <c r="F352" s="228" t="s">
        <v>636</v>
      </c>
      <c r="G352" s="229" t="s">
        <v>156</v>
      </c>
      <c r="H352" s="230">
        <v>83.950000000000003</v>
      </c>
      <c r="I352" s="231"/>
      <c r="J352" s="232">
        <f>ROUND(I352*H352,2)</f>
        <v>0</v>
      </c>
      <c r="K352" s="228" t="s">
        <v>1</v>
      </c>
      <c r="L352" s="44"/>
      <c r="M352" s="233" t="s">
        <v>1</v>
      </c>
      <c r="N352" s="234" t="s">
        <v>38</v>
      </c>
      <c r="O352" s="91"/>
      <c r="P352" s="235">
        <f>O352*H352</f>
        <v>0</v>
      </c>
      <c r="Q352" s="235">
        <v>0.00020000000000000001</v>
      </c>
      <c r="R352" s="235">
        <f>Q352*H352</f>
        <v>0.016790000000000003</v>
      </c>
      <c r="S352" s="235">
        <v>0</v>
      </c>
      <c r="T352" s="23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7" t="s">
        <v>227</v>
      </c>
      <c r="AT352" s="237" t="s">
        <v>153</v>
      </c>
      <c r="AU352" s="237" t="s">
        <v>83</v>
      </c>
      <c r="AY352" s="17" t="s">
        <v>150</v>
      </c>
      <c r="BE352" s="238">
        <f>IF(N352="základní",J352,0)</f>
        <v>0</v>
      </c>
      <c r="BF352" s="238">
        <f>IF(N352="snížená",J352,0)</f>
        <v>0</v>
      </c>
      <c r="BG352" s="238">
        <f>IF(N352="zákl. přenesená",J352,0)</f>
        <v>0</v>
      </c>
      <c r="BH352" s="238">
        <f>IF(N352="sníž. přenesená",J352,0)</f>
        <v>0</v>
      </c>
      <c r="BI352" s="238">
        <f>IF(N352="nulová",J352,0)</f>
        <v>0</v>
      </c>
      <c r="BJ352" s="17" t="s">
        <v>80</v>
      </c>
      <c r="BK352" s="238">
        <f>ROUND(I352*H352,2)</f>
        <v>0</v>
      </c>
      <c r="BL352" s="17" t="s">
        <v>227</v>
      </c>
      <c r="BM352" s="237" t="s">
        <v>727</v>
      </c>
    </row>
    <row r="353" s="13" customFormat="1">
      <c r="A353" s="13"/>
      <c r="B353" s="239"/>
      <c r="C353" s="240"/>
      <c r="D353" s="241" t="s">
        <v>160</v>
      </c>
      <c r="E353" s="242" t="s">
        <v>1</v>
      </c>
      <c r="F353" s="243" t="s">
        <v>728</v>
      </c>
      <c r="G353" s="240"/>
      <c r="H353" s="244">
        <v>10</v>
      </c>
      <c r="I353" s="245"/>
      <c r="J353" s="240"/>
      <c r="K353" s="240"/>
      <c r="L353" s="246"/>
      <c r="M353" s="247"/>
      <c r="N353" s="248"/>
      <c r="O353" s="248"/>
      <c r="P353" s="248"/>
      <c r="Q353" s="248"/>
      <c r="R353" s="248"/>
      <c r="S353" s="248"/>
      <c r="T353" s="24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0" t="s">
        <v>160</v>
      </c>
      <c r="AU353" s="250" t="s">
        <v>83</v>
      </c>
      <c r="AV353" s="13" t="s">
        <v>83</v>
      </c>
      <c r="AW353" s="13" t="s">
        <v>30</v>
      </c>
      <c r="AX353" s="13" t="s">
        <v>73</v>
      </c>
      <c r="AY353" s="250" t="s">
        <v>150</v>
      </c>
    </row>
    <row r="354" s="13" customFormat="1">
      <c r="A354" s="13"/>
      <c r="B354" s="239"/>
      <c r="C354" s="240"/>
      <c r="D354" s="241" t="s">
        <v>160</v>
      </c>
      <c r="E354" s="242" t="s">
        <v>1</v>
      </c>
      <c r="F354" s="243" t="s">
        <v>729</v>
      </c>
      <c r="G354" s="240"/>
      <c r="H354" s="244">
        <v>73.950000000000003</v>
      </c>
      <c r="I354" s="245"/>
      <c r="J354" s="240"/>
      <c r="K354" s="240"/>
      <c r="L354" s="246"/>
      <c r="M354" s="247"/>
      <c r="N354" s="248"/>
      <c r="O354" s="248"/>
      <c r="P354" s="248"/>
      <c r="Q354" s="248"/>
      <c r="R354" s="248"/>
      <c r="S354" s="248"/>
      <c r="T354" s="24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0" t="s">
        <v>160</v>
      </c>
      <c r="AU354" s="250" t="s">
        <v>83</v>
      </c>
      <c r="AV354" s="13" t="s">
        <v>83</v>
      </c>
      <c r="AW354" s="13" t="s">
        <v>30</v>
      </c>
      <c r="AX354" s="13" t="s">
        <v>73</v>
      </c>
      <c r="AY354" s="250" t="s">
        <v>150</v>
      </c>
    </row>
    <row r="355" s="15" customFormat="1">
      <c r="A355" s="15"/>
      <c r="B355" s="276"/>
      <c r="C355" s="277"/>
      <c r="D355" s="241" t="s">
        <v>160</v>
      </c>
      <c r="E355" s="278" t="s">
        <v>1</v>
      </c>
      <c r="F355" s="279" t="s">
        <v>623</v>
      </c>
      <c r="G355" s="277"/>
      <c r="H355" s="280">
        <v>83.950000000000003</v>
      </c>
      <c r="I355" s="281"/>
      <c r="J355" s="277"/>
      <c r="K355" s="277"/>
      <c r="L355" s="282"/>
      <c r="M355" s="290"/>
      <c r="N355" s="291"/>
      <c r="O355" s="291"/>
      <c r="P355" s="291"/>
      <c r="Q355" s="291"/>
      <c r="R355" s="291"/>
      <c r="S355" s="291"/>
      <c r="T355" s="292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86" t="s">
        <v>160</v>
      </c>
      <c r="AU355" s="286" t="s">
        <v>83</v>
      </c>
      <c r="AV355" s="15" t="s">
        <v>158</v>
      </c>
      <c r="AW355" s="15" t="s">
        <v>30</v>
      </c>
      <c r="AX355" s="15" t="s">
        <v>80</v>
      </c>
      <c r="AY355" s="286" t="s">
        <v>150</v>
      </c>
    </row>
    <row r="356" s="2" customFormat="1" ht="6.96" customHeight="1">
      <c r="A356" s="38"/>
      <c r="B356" s="66"/>
      <c r="C356" s="67"/>
      <c r="D356" s="67"/>
      <c r="E356" s="67"/>
      <c r="F356" s="67"/>
      <c r="G356" s="67"/>
      <c r="H356" s="67"/>
      <c r="I356" s="67"/>
      <c r="J356" s="67"/>
      <c r="K356" s="67"/>
      <c r="L356" s="44"/>
      <c r="M356" s="38"/>
      <c r="O356" s="38"/>
      <c r="P356" s="38"/>
      <c r="Q356" s="38"/>
      <c r="R356" s="38"/>
      <c r="S356" s="38"/>
      <c r="T356" s="38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</row>
  </sheetData>
  <sheetProtection sheet="1" autoFilter="0" formatColumns="0" formatRows="0" objects="1" scenarios="1" spinCount="100000" saltValue="7sQZpvj63Ki+KZLEHRDVdPzR8YA9cjhd8N2e8goSlqyNpPKo9wM5s9OeW3jL6UcDM9WEjmK0R4QWfUczOUM6sw==" hashValue="b1lhBoO6y7vArSM3UCnK6QCMyyro9/jiZa0XAfuZ1+LeItKEq/oFwIodjk9RA//S/z52muTeRouC6sms3evDXA==" algorithmName="SHA-512" password="CC35"/>
  <autoFilter ref="C139:K3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8:H128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hidden="1" s="1" customFormat="1" ht="24.96" customHeight="1">
      <c r="B4" s="20"/>
      <c r="D4" s="148" t="s">
        <v>104</v>
      </c>
      <c r="L4" s="20"/>
      <c r="M4" s="14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0" t="s">
        <v>16</v>
      </c>
      <c r="L6" s="20"/>
    </row>
    <row r="7" hidden="1" s="1" customFormat="1" ht="26.25" customHeight="1">
      <c r="B7" s="20"/>
      <c r="E7" s="151" t="str">
        <f>'Rekapitulace stavby'!K6</f>
        <v>Rekonstrukce odborných učeben ZŠ Karviná - školy III - ZŠ cihelní stavba</v>
      </c>
      <c r="F7" s="150"/>
      <c r="G7" s="150"/>
      <c r="H7" s="150"/>
      <c r="L7" s="20"/>
    </row>
    <row r="8" hidden="1" s="1" customFormat="1" ht="12" customHeight="1">
      <c r="B8" s="20"/>
      <c r="D8" s="150" t="s">
        <v>105</v>
      </c>
      <c r="L8" s="20"/>
    </row>
    <row r="9" hidden="1" s="2" customFormat="1" ht="23.25" customHeight="1">
      <c r="A9" s="38"/>
      <c r="B9" s="44"/>
      <c r="C9" s="38"/>
      <c r="D9" s="38"/>
      <c r="E9" s="151" t="s">
        <v>106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0" t="s">
        <v>107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2" t="s">
        <v>730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4. 9. 2017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ROUND((SUM(BE127:BE235)),  2)</f>
        <v>0</v>
      </c>
      <c r="G35" s="38"/>
      <c r="H35" s="38"/>
      <c r="I35" s="164">
        <v>0.20999999999999999</v>
      </c>
      <c r="J35" s="163">
        <f>ROUND(((SUM(BE127:BE235))*I35),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39</v>
      </c>
      <c r="F36" s="163">
        <f>ROUND((SUM(BF127:BF235)),  2)</f>
        <v>0</v>
      </c>
      <c r="G36" s="38"/>
      <c r="H36" s="38"/>
      <c r="I36" s="164">
        <v>0.14999999999999999</v>
      </c>
      <c r="J36" s="163">
        <f>ROUND(((SUM(BF127:BF235))*I36),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ROUND((SUM(BG127:BG235)),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ROUND((SUM(BH127:BH235)),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ROUND((SUM(BI127:BI235)),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Rekonstrukce odborných učeben ZŠ Karviná - školy III - ZŠ cihelní stavba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3" t="s">
        <v>106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 xml:space="preserve">003 - Elektro jazyková učebna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4. 9. 2017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110</v>
      </c>
      <c r="D96" s="185"/>
      <c r="E96" s="185"/>
      <c r="F96" s="185"/>
      <c r="G96" s="185"/>
      <c r="H96" s="185"/>
      <c r="I96" s="185"/>
      <c r="J96" s="186" t="s">
        <v>111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112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113</v>
      </c>
    </row>
    <row r="99" s="9" customFormat="1" ht="24.96" customHeight="1">
      <c r="A99" s="9"/>
      <c r="B99" s="188"/>
      <c r="C99" s="189"/>
      <c r="D99" s="190" t="s">
        <v>731</v>
      </c>
      <c r="E99" s="191"/>
      <c r="F99" s="191"/>
      <c r="G99" s="191"/>
      <c r="H99" s="191"/>
      <c r="I99" s="191"/>
      <c r="J99" s="192">
        <f>J128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732</v>
      </c>
      <c r="E100" s="191"/>
      <c r="F100" s="191"/>
      <c r="G100" s="191"/>
      <c r="H100" s="191"/>
      <c r="I100" s="191"/>
      <c r="J100" s="192">
        <f>J165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733</v>
      </c>
      <c r="E101" s="191"/>
      <c r="F101" s="191"/>
      <c r="G101" s="191"/>
      <c r="H101" s="191"/>
      <c r="I101" s="191"/>
      <c r="J101" s="192">
        <f>J178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4"/>
      <c r="C102" s="133"/>
      <c r="D102" s="195" t="s">
        <v>734</v>
      </c>
      <c r="E102" s="196"/>
      <c r="F102" s="196"/>
      <c r="G102" s="196"/>
      <c r="H102" s="196"/>
      <c r="I102" s="196"/>
      <c r="J102" s="197">
        <f>J221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735</v>
      </c>
      <c r="E103" s="191"/>
      <c r="F103" s="191"/>
      <c r="G103" s="191"/>
      <c r="H103" s="191"/>
      <c r="I103" s="191"/>
      <c r="J103" s="192">
        <f>J226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8"/>
      <c r="C104" s="189"/>
      <c r="D104" s="190" t="s">
        <v>736</v>
      </c>
      <c r="E104" s="191"/>
      <c r="F104" s="191"/>
      <c r="G104" s="191"/>
      <c r="H104" s="191"/>
      <c r="I104" s="191"/>
      <c r="J104" s="192">
        <f>J230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8"/>
      <c r="C105" s="189"/>
      <c r="D105" s="190" t="s">
        <v>737</v>
      </c>
      <c r="E105" s="191"/>
      <c r="F105" s="191"/>
      <c r="G105" s="191"/>
      <c r="H105" s="191"/>
      <c r="I105" s="191"/>
      <c r="J105" s="192">
        <f>J234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135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6.25" customHeight="1">
      <c r="A115" s="38"/>
      <c r="B115" s="39"/>
      <c r="C115" s="40"/>
      <c r="D115" s="40"/>
      <c r="E115" s="183" t="str">
        <f>E7</f>
        <v>Rekonstrukce odborných učeben ZŠ Karviná - školy III - ZŠ cihelní stavba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105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23.25" customHeight="1">
      <c r="A117" s="38"/>
      <c r="B117" s="39"/>
      <c r="C117" s="40"/>
      <c r="D117" s="40"/>
      <c r="E117" s="183" t="s">
        <v>106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107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 xml:space="preserve">003 - Elektro jazyková učebna 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 xml:space="preserve"> </v>
      </c>
      <c r="G121" s="40"/>
      <c r="H121" s="40"/>
      <c r="I121" s="32" t="s">
        <v>22</v>
      </c>
      <c r="J121" s="79" t="str">
        <f>IF(J14="","",J14)</f>
        <v>4. 9. 2017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E17</f>
        <v xml:space="preserve"> </v>
      </c>
      <c r="G123" s="40"/>
      <c r="H123" s="40"/>
      <c r="I123" s="32" t="s">
        <v>29</v>
      </c>
      <c r="J123" s="36" t="str">
        <f>E23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IF(E20="","",E20)</f>
        <v>Vyplň údaj</v>
      </c>
      <c r="G124" s="40"/>
      <c r="H124" s="40"/>
      <c r="I124" s="32" t="s">
        <v>31</v>
      </c>
      <c r="J124" s="36" t="str">
        <f>E26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9"/>
      <c r="B126" s="200"/>
      <c r="C126" s="201" t="s">
        <v>136</v>
      </c>
      <c r="D126" s="202" t="s">
        <v>58</v>
      </c>
      <c r="E126" s="202" t="s">
        <v>54</v>
      </c>
      <c r="F126" s="202" t="s">
        <v>55</v>
      </c>
      <c r="G126" s="202" t="s">
        <v>137</v>
      </c>
      <c r="H126" s="202" t="s">
        <v>138</v>
      </c>
      <c r="I126" s="202" t="s">
        <v>139</v>
      </c>
      <c r="J126" s="202" t="s">
        <v>111</v>
      </c>
      <c r="K126" s="203" t="s">
        <v>140</v>
      </c>
      <c r="L126" s="204"/>
      <c r="M126" s="100" t="s">
        <v>1</v>
      </c>
      <c r="N126" s="101" t="s">
        <v>37</v>
      </c>
      <c r="O126" s="101" t="s">
        <v>141</v>
      </c>
      <c r="P126" s="101" t="s">
        <v>142</v>
      </c>
      <c r="Q126" s="101" t="s">
        <v>143</v>
      </c>
      <c r="R126" s="101" t="s">
        <v>144</v>
      </c>
      <c r="S126" s="101" t="s">
        <v>145</v>
      </c>
      <c r="T126" s="102" t="s">
        <v>146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8"/>
      <c r="B127" s="39"/>
      <c r="C127" s="107" t="s">
        <v>147</v>
      </c>
      <c r="D127" s="40"/>
      <c r="E127" s="40"/>
      <c r="F127" s="40"/>
      <c r="G127" s="40"/>
      <c r="H127" s="40"/>
      <c r="I127" s="40"/>
      <c r="J127" s="205">
        <f>BK127</f>
        <v>0</v>
      </c>
      <c r="K127" s="40"/>
      <c r="L127" s="44"/>
      <c r="M127" s="103"/>
      <c r="N127" s="206"/>
      <c r="O127" s="104"/>
      <c r="P127" s="207">
        <f>P128+P165+P178+P226+P230+P234</f>
        <v>0</v>
      </c>
      <c r="Q127" s="104"/>
      <c r="R127" s="207">
        <f>R128+R165+R178+R226+R230+R234</f>
        <v>0</v>
      </c>
      <c r="S127" s="104"/>
      <c r="T127" s="208">
        <f>T128+T165+T178+T226+T230+T234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113</v>
      </c>
      <c r="BK127" s="209">
        <f>BK128+BK165+BK178+BK226+BK230+BK234</f>
        <v>0</v>
      </c>
    </row>
    <row r="128" s="12" customFormat="1" ht="25.92" customHeight="1">
      <c r="A128" s="12"/>
      <c r="B128" s="210"/>
      <c r="C128" s="211"/>
      <c r="D128" s="212" t="s">
        <v>72</v>
      </c>
      <c r="E128" s="213" t="s">
        <v>738</v>
      </c>
      <c r="F128" s="213" t="s">
        <v>739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SUM(P129:P164)</f>
        <v>0</v>
      </c>
      <c r="Q128" s="218"/>
      <c r="R128" s="219">
        <f>SUM(R129:R164)</f>
        <v>0</v>
      </c>
      <c r="S128" s="218"/>
      <c r="T128" s="220">
        <f>SUM(T129:T164)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72</v>
      </c>
      <c r="AU128" s="222" t="s">
        <v>73</v>
      </c>
      <c r="AY128" s="221" t="s">
        <v>150</v>
      </c>
      <c r="BK128" s="223">
        <f>SUM(BK129:BK164)</f>
        <v>0</v>
      </c>
    </row>
    <row r="129" s="2" customFormat="1" ht="14.4" customHeight="1">
      <c r="A129" s="38"/>
      <c r="B129" s="39"/>
      <c r="C129" s="226" t="s">
        <v>80</v>
      </c>
      <c r="D129" s="226" t="s">
        <v>153</v>
      </c>
      <c r="E129" s="227" t="s">
        <v>80</v>
      </c>
      <c r="F129" s="228" t="s">
        <v>740</v>
      </c>
      <c r="G129" s="229" t="s">
        <v>198</v>
      </c>
      <c r="H129" s="230">
        <v>30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38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158</v>
      </c>
      <c r="AT129" s="237" t="s">
        <v>153</v>
      </c>
      <c r="AU129" s="237" t="s">
        <v>80</v>
      </c>
      <c r="AY129" s="17" t="s">
        <v>150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80</v>
      </c>
      <c r="BK129" s="238">
        <f>ROUND(I129*H129,2)</f>
        <v>0</v>
      </c>
      <c r="BL129" s="17" t="s">
        <v>158</v>
      </c>
      <c r="BM129" s="237" t="s">
        <v>83</v>
      </c>
    </row>
    <row r="130" s="2" customFormat="1">
      <c r="A130" s="38"/>
      <c r="B130" s="39"/>
      <c r="C130" s="40"/>
      <c r="D130" s="241" t="s">
        <v>255</v>
      </c>
      <c r="E130" s="40"/>
      <c r="F130" s="261" t="s">
        <v>741</v>
      </c>
      <c r="G130" s="40"/>
      <c r="H130" s="40"/>
      <c r="I130" s="262"/>
      <c r="J130" s="40"/>
      <c r="K130" s="40"/>
      <c r="L130" s="44"/>
      <c r="M130" s="263"/>
      <c r="N130" s="264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255</v>
      </c>
      <c r="AU130" s="17" t="s">
        <v>80</v>
      </c>
    </row>
    <row r="131" s="2" customFormat="1" ht="14.4" customHeight="1">
      <c r="A131" s="38"/>
      <c r="B131" s="39"/>
      <c r="C131" s="226" t="s">
        <v>83</v>
      </c>
      <c r="D131" s="226" t="s">
        <v>153</v>
      </c>
      <c r="E131" s="227" t="s">
        <v>158</v>
      </c>
      <c r="F131" s="228" t="s">
        <v>742</v>
      </c>
      <c r="G131" s="229" t="s">
        <v>743</v>
      </c>
      <c r="H131" s="230">
        <v>6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38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158</v>
      </c>
      <c r="AT131" s="237" t="s">
        <v>153</v>
      </c>
      <c r="AU131" s="237" t="s">
        <v>80</v>
      </c>
      <c r="AY131" s="17" t="s">
        <v>150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80</v>
      </c>
      <c r="BK131" s="238">
        <f>ROUND(I131*H131,2)</f>
        <v>0</v>
      </c>
      <c r="BL131" s="17" t="s">
        <v>158</v>
      </c>
      <c r="BM131" s="237" t="s">
        <v>158</v>
      </c>
    </row>
    <row r="132" s="2" customFormat="1">
      <c r="A132" s="38"/>
      <c r="B132" s="39"/>
      <c r="C132" s="40"/>
      <c r="D132" s="241" t="s">
        <v>255</v>
      </c>
      <c r="E132" s="40"/>
      <c r="F132" s="261" t="s">
        <v>741</v>
      </c>
      <c r="G132" s="40"/>
      <c r="H132" s="40"/>
      <c r="I132" s="262"/>
      <c r="J132" s="40"/>
      <c r="K132" s="40"/>
      <c r="L132" s="44"/>
      <c r="M132" s="263"/>
      <c r="N132" s="26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255</v>
      </c>
      <c r="AU132" s="17" t="s">
        <v>80</v>
      </c>
    </row>
    <row r="133" s="2" customFormat="1" ht="14.4" customHeight="1">
      <c r="A133" s="38"/>
      <c r="B133" s="39"/>
      <c r="C133" s="226" t="s">
        <v>167</v>
      </c>
      <c r="D133" s="226" t="s">
        <v>153</v>
      </c>
      <c r="E133" s="227" t="s">
        <v>175</v>
      </c>
      <c r="F133" s="228" t="s">
        <v>744</v>
      </c>
      <c r="G133" s="229" t="s">
        <v>743</v>
      </c>
      <c r="H133" s="230">
        <v>3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158</v>
      </c>
      <c r="AT133" s="237" t="s">
        <v>153</v>
      </c>
      <c r="AU133" s="237" t="s">
        <v>80</v>
      </c>
      <c r="AY133" s="17" t="s">
        <v>150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158</v>
      </c>
      <c r="BM133" s="237" t="s">
        <v>151</v>
      </c>
    </row>
    <row r="134" s="2" customFormat="1">
      <c r="A134" s="38"/>
      <c r="B134" s="39"/>
      <c r="C134" s="40"/>
      <c r="D134" s="241" t="s">
        <v>255</v>
      </c>
      <c r="E134" s="40"/>
      <c r="F134" s="261" t="s">
        <v>741</v>
      </c>
      <c r="G134" s="40"/>
      <c r="H134" s="40"/>
      <c r="I134" s="262"/>
      <c r="J134" s="40"/>
      <c r="K134" s="40"/>
      <c r="L134" s="44"/>
      <c r="M134" s="263"/>
      <c r="N134" s="264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255</v>
      </c>
      <c r="AU134" s="17" t="s">
        <v>80</v>
      </c>
    </row>
    <row r="135" s="2" customFormat="1" ht="14.4" customHeight="1">
      <c r="A135" s="38"/>
      <c r="B135" s="39"/>
      <c r="C135" s="226" t="s">
        <v>158</v>
      </c>
      <c r="D135" s="226" t="s">
        <v>153</v>
      </c>
      <c r="E135" s="227" t="s">
        <v>151</v>
      </c>
      <c r="F135" s="228" t="s">
        <v>745</v>
      </c>
      <c r="G135" s="229" t="s">
        <v>743</v>
      </c>
      <c r="H135" s="230">
        <v>6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38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158</v>
      </c>
      <c r="AT135" s="237" t="s">
        <v>153</v>
      </c>
      <c r="AU135" s="237" t="s">
        <v>80</v>
      </c>
      <c r="AY135" s="17" t="s">
        <v>150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80</v>
      </c>
      <c r="BK135" s="238">
        <f>ROUND(I135*H135,2)</f>
        <v>0</v>
      </c>
      <c r="BL135" s="17" t="s">
        <v>158</v>
      </c>
      <c r="BM135" s="237" t="s">
        <v>187</v>
      </c>
    </row>
    <row r="136" s="2" customFormat="1">
      <c r="A136" s="38"/>
      <c r="B136" s="39"/>
      <c r="C136" s="40"/>
      <c r="D136" s="241" t="s">
        <v>255</v>
      </c>
      <c r="E136" s="40"/>
      <c r="F136" s="261" t="s">
        <v>741</v>
      </c>
      <c r="G136" s="40"/>
      <c r="H136" s="40"/>
      <c r="I136" s="262"/>
      <c r="J136" s="40"/>
      <c r="K136" s="40"/>
      <c r="L136" s="44"/>
      <c r="M136" s="263"/>
      <c r="N136" s="264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255</v>
      </c>
      <c r="AU136" s="17" t="s">
        <v>80</v>
      </c>
    </row>
    <row r="137" s="2" customFormat="1" ht="14.4" customHeight="1">
      <c r="A137" s="38"/>
      <c r="B137" s="39"/>
      <c r="C137" s="226" t="s">
        <v>175</v>
      </c>
      <c r="D137" s="226" t="s">
        <v>153</v>
      </c>
      <c r="E137" s="227" t="s">
        <v>182</v>
      </c>
      <c r="F137" s="228" t="s">
        <v>746</v>
      </c>
      <c r="G137" s="229" t="s">
        <v>743</v>
      </c>
      <c r="H137" s="230">
        <v>8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38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158</v>
      </c>
      <c r="AT137" s="237" t="s">
        <v>153</v>
      </c>
      <c r="AU137" s="237" t="s">
        <v>80</v>
      </c>
      <c r="AY137" s="17" t="s">
        <v>150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80</v>
      </c>
      <c r="BK137" s="238">
        <f>ROUND(I137*H137,2)</f>
        <v>0</v>
      </c>
      <c r="BL137" s="17" t="s">
        <v>158</v>
      </c>
      <c r="BM137" s="237" t="s">
        <v>195</v>
      </c>
    </row>
    <row r="138" s="2" customFormat="1">
      <c r="A138" s="38"/>
      <c r="B138" s="39"/>
      <c r="C138" s="40"/>
      <c r="D138" s="241" t="s">
        <v>255</v>
      </c>
      <c r="E138" s="40"/>
      <c r="F138" s="261" t="s">
        <v>741</v>
      </c>
      <c r="G138" s="40"/>
      <c r="H138" s="40"/>
      <c r="I138" s="262"/>
      <c r="J138" s="40"/>
      <c r="K138" s="40"/>
      <c r="L138" s="44"/>
      <c r="M138" s="263"/>
      <c r="N138" s="264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255</v>
      </c>
      <c r="AU138" s="17" t="s">
        <v>80</v>
      </c>
    </row>
    <row r="139" s="2" customFormat="1" ht="14.4" customHeight="1">
      <c r="A139" s="38"/>
      <c r="B139" s="39"/>
      <c r="C139" s="226" t="s">
        <v>151</v>
      </c>
      <c r="D139" s="226" t="s">
        <v>153</v>
      </c>
      <c r="E139" s="227" t="s">
        <v>187</v>
      </c>
      <c r="F139" s="228" t="s">
        <v>747</v>
      </c>
      <c r="G139" s="229" t="s">
        <v>743</v>
      </c>
      <c r="H139" s="230">
        <v>3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38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158</v>
      </c>
      <c r="AT139" s="237" t="s">
        <v>153</v>
      </c>
      <c r="AU139" s="237" t="s">
        <v>80</v>
      </c>
      <c r="AY139" s="17" t="s">
        <v>150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80</v>
      </c>
      <c r="BK139" s="238">
        <f>ROUND(I139*H139,2)</f>
        <v>0</v>
      </c>
      <c r="BL139" s="17" t="s">
        <v>158</v>
      </c>
      <c r="BM139" s="237" t="s">
        <v>207</v>
      </c>
    </row>
    <row r="140" s="2" customFormat="1">
      <c r="A140" s="38"/>
      <c r="B140" s="39"/>
      <c r="C140" s="40"/>
      <c r="D140" s="241" t="s">
        <v>255</v>
      </c>
      <c r="E140" s="40"/>
      <c r="F140" s="261" t="s">
        <v>741</v>
      </c>
      <c r="G140" s="40"/>
      <c r="H140" s="40"/>
      <c r="I140" s="262"/>
      <c r="J140" s="40"/>
      <c r="K140" s="40"/>
      <c r="L140" s="44"/>
      <c r="M140" s="263"/>
      <c r="N140" s="264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255</v>
      </c>
      <c r="AU140" s="17" t="s">
        <v>80</v>
      </c>
    </row>
    <row r="141" s="2" customFormat="1" ht="14.4" customHeight="1">
      <c r="A141" s="38"/>
      <c r="B141" s="39"/>
      <c r="C141" s="226" t="s">
        <v>182</v>
      </c>
      <c r="D141" s="226" t="s">
        <v>153</v>
      </c>
      <c r="E141" s="227" t="s">
        <v>195</v>
      </c>
      <c r="F141" s="228" t="s">
        <v>748</v>
      </c>
      <c r="G141" s="229" t="s">
        <v>743</v>
      </c>
      <c r="H141" s="230">
        <v>1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38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158</v>
      </c>
      <c r="AT141" s="237" t="s">
        <v>153</v>
      </c>
      <c r="AU141" s="237" t="s">
        <v>80</v>
      </c>
      <c r="AY141" s="17" t="s">
        <v>150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80</v>
      </c>
      <c r="BK141" s="238">
        <f>ROUND(I141*H141,2)</f>
        <v>0</v>
      </c>
      <c r="BL141" s="17" t="s">
        <v>158</v>
      </c>
      <c r="BM141" s="237" t="s">
        <v>217</v>
      </c>
    </row>
    <row r="142" s="2" customFormat="1">
      <c r="A142" s="38"/>
      <c r="B142" s="39"/>
      <c r="C142" s="40"/>
      <c r="D142" s="241" t="s">
        <v>255</v>
      </c>
      <c r="E142" s="40"/>
      <c r="F142" s="261" t="s">
        <v>741</v>
      </c>
      <c r="G142" s="40"/>
      <c r="H142" s="40"/>
      <c r="I142" s="262"/>
      <c r="J142" s="40"/>
      <c r="K142" s="40"/>
      <c r="L142" s="44"/>
      <c r="M142" s="263"/>
      <c r="N142" s="264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255</v>
      </c>
      <c r="AU142" s="17" t="s">
        <v>80</v>
      </c>
    </row>
    <row r="143" s="2" customFormat="1" ht="14.4" customHeight="1">
      <c r="A143" s="38"/>
      <c r="B143" s="39"/>
      <c r="C143" s="226" t="s">
        <v>187</v>
      </c>
      <c r="D143" s="226" t="s">
        <v>153</v>
      </c>
      <c r="E143" s="227" t="s">
        <v>202</v>
      </c>
      <c r="F143" s="228" t="s">
        <v>749</v>
      </c>
      <c r="G143" s="229" t="s">
        <v>743</v>
      </c>
      <c r="H143" s="230">
        <v>2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38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158</v>
      </c>
      <c r="AT143" s="237" t="s">
        <v>153</v>
      </c>
      <c r="AU143" s="237" t="s">
        <v>80</v>
      </c>
      <c r="AY143" s="17" t="s">
        <v>150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80</v>
      </c>
      <c r="BK143" s="238">
        <f>ROUND(I143*H143,2)</f>
        <v>0</v>
      </c>
      <c r="BL143" s="17" t="s">
        <v>158</v>
      </c>
      <c r="BM143" s="237" t="s">
        <v>227</v>
      </c>
    </row>
    <row r="144" s="2" customFormat="1">
      <c r="A144" s="38"/>
      <c r="B144" s="39"/>
      <c r="C144" s="40"/>
      <c r="D144" s="241" t="s">
        <v>255</v>
      </c>
      <c r="E144" s="40"/>
      <c r="F144" s="261" t="s">
        <v>741</v>
      </c>
      <c r="G144" s="40"/>
      <c r="H144" s="40"/>
      <c r="I144" s="262"/>
      <c r="J144" s="40"/>
      <c r="K144" s="40"/>
      <c r="L144" s="44"/>
      <c r="M144" s="263"/>
      <c r="N144" s="264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255</v>
      </c>
      <c r="AU144" s="17" t="s">
        <v>80</v>
      </c>
    </row>
    <row r="145" s="2" customFormat="1" ht="14.4" customHeight="1">
      <c r="A145" s="38"/>
      <c r="B145" s="39"/>
      <c r="C145" s="226" t="s">
        <v>191</v>
      </c>
      <c r="D145" s="226" t="s">
        <v>153</v>
      </c>
      <c r="E145" s="227" t="s">
        <v>217</v>
      </c>
      <c r="F145" s="228" t="s">
        <v>750</v>
      </c>
      <c r="G145" s="229" t="s">
        <v>743</v>
      </c>
      <c r="H145" s="230">
        <v>1</v>
      </c>
      <c r="I145" s="231"/>
      <c r="J145" s="232">
        <f>ROUND(I145*H145,2)</f>
        <v>0</v>
      </c>
      <c r="K145" s="228" t="s">
        <v>1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158</v>
      </c>
      <c r="AT145" s="237" t="s">
        <v>153</v>
      </c>
      <c r="AU145" s="237" t="s">
        <v>80</v>
      </c>
      <c r="AY145" s="17" t="s">
        <v>150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80</v>
      </c>
      <c r="BK145" s="238">
        <f>ROUND(I145*H145,2)</f>
        <v>0</v>
      </c>
      <c r="BL145" s="17" t="s">
        <v>158</v>
      </c>
      <c r="BM145" s="237" t="s">
        <v>237</v>
      </c>
    </row>
    <row r="146" s="2" customFormat="1">
      <c r="A146" s="38"/>
      <c r="B146" s="39"/>
      <c r="C146" s="40"/>
      <c r="D146" s="241" t="s">
        <v>255</v>
      </c>
      <c r="E146" s="40"/>
      <c r="F146" s="261" t="s">
        <v>741</v>
      </c>
      <c r="G146" s="40"/>
      <c r="H146" s="40"/>
      <c r="I146" s="262"/>
      <c r="J146" s="40"/>
      <c r="K146" s="40"/>
      <c r="L146" s="44"/>
      <c r="M146" s="263"/>
      <c r="N146" s="264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255</v>
      </c>
      <c r="AU146" s="17" t="s">
        <v>80</v>
      </c>
    </row>
    <row r="147" s="2" customFormat="1" ht="14.4" customHeight="1">
      <c r="A147" s="38"/>
      <c r="B147" s="39"/>
      <c r="C147" s="226" t="s">
        <v>195</v>
      </c>
      <c r="D147" s="226" t="s">
        <v>153</v>
      </c>
      <c r="E147" s="227" t="s">
        <v>227</v>
      </c>
      <c r="F147" s="228" t="s">
        <v>751</v>
      </c>
      <c r="G147" s="229" t="s">
        <v>743</v>
      </c>
      <c r="H147" s="230">
        <v>1</v>
      </c>
      <c r="I147" s="231"/>
      <c r="J147" s="232">
        <f>ROUND(I147*H147,2)</f>
        <v>0</v>
      </c>
      <c r="K147" s="228" t="s">
        <v>1</v>
      </c>
      <c r="L147" s="44"/>
      <c r="M147" s="233" t="s">
        <v>1</v>
      </c>
      <c r="N147" s="234" t="s">
        <v>38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158</v>
      </c>
      <c r="AT147" s="237" t="s">
        <v>153</v>
      </c>
      <c r="AU147" s="237" t="s">
        <v>80</v>
      </c>
      <c r="AY147" s="17" t="s">
        <v>150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80</v>
      </c>
      <c r="BK147" s="238">
        <f>ROUND(I147*H147,2)</f>
        <v>0</v>
      </c>
      <c r="BL147" s="17" t="s">
        <v>158</v>
      </c>
      <c r="BM147" s="237" t="s">
        <v>246</v>
      </c>
    </row>
    <row r="148" s="2" customFormat="1">
      <c r="A148" s="38"/>
      <c r="B148" s="39"/>
      <c r="C148" s="40"/>
      <c r="D148" s="241" t="s">
        <v>255</v>
      </c>
      <c r="E148" s="40"/>
      <c r="F148" s="261" t="s">
        <v>741</v>
      </c>
      <c r="G148" s="40"/>
      <c r="H148" s="40"/>
      <c r="I148" s="262"/>
      <c r="J148" s="40"/>
      <c r="K148" s="40"/>
      <c r="L148" s="44"/>
      <c r="M148" s="263"/>
      <c r="N148" s="264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255</v>
      </c>
      <c r="AU148" s="17" t="s">
        <v>80</v>
      </c>
    </row>
    <row r="149" s="2" customFormat="1" ht="14.4" customHeight="1">
      <c r="A149" s="38"/>
      <c r="B149" s="39"/>
      <c r="C149" s="226" t="s">
        <v>202</v>
      </c>
      <c r="D149" s="226" t="s">
        <v>153</v>
      </c>
      <c r="E149" s="227" t="s">
        <v>232</v>
      </c>
      <c r="F149" s="228" t="s">
        <v>752</v>
      </c>
      <c r="G149" s="229" t="s">
        <v>743</v>
      </c>
      <c r="H149" s="230">
        <v>2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38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158</v>
      </c>
      <c r="AT149" s="237" t="s">
        <v>153</v>
      </c>
      <c r="AU149" s="237" t="s">
        <v>80</v>
      </c>
      <c r="AY149" s="17" t="s">
        <v>150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80</v>
      </c>
      <c r="BK149" s="238">
        <f>ROUND(I149*H149,2)</f>
        <v>0</v>
      </c>
      <c r="BL149" s="17" t="s">
        <v>158</v>
      </c>
      <c r="BM149" s="237" t="s">
        <v>262</v>
      </c>
    </row>
    <row r="150" s="2" customFormat="1">
      <c r="A150" s="38"/>
      <c r="B150" s="39"/>
      <c r="C150" s="40"/>
      <c r="D150" s="241" t="s">
        <v>255</v>
      </c>
      <c r="E150" s="40"/>
      <c r="F150" s="261" t="s">
        <v>741</v>
      </c>
      <c r="G150" s="40"/>
      <c r="H150" s="40"/>
      <c r="I150" s="262"/>
      <c r="J150" s="40"/>
      <c r="K150" s="40"/>
      <c r="L150" s="44"/>
      <c r="M150" s="263"/>
      <c r="N150" s="264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255</v>
      </c>
      <c r="AU150" s="17" t="s">
        <v>80</v>
      </c>
    </row>
    <row r="151" s="2" customFormat="1" ht="14.4" customHeight="1">
      <c r="A151" s="38"/>
      <c r="B151" s="39"/>
      <c r="C151" s="226" t="s">
        <v>207</v>
      </c>
      <c r="D151" s="226" t="s">
        <v>153</v>
      </c>
      <c r="E151" s="227" t="s">
        <v>242</v>
      </c>
      <c r="F151" s="228" t="s">
        <v>753</v>
      </c>
      <c r="G151" s="229" t="s">
        <v>743</v>
      </c>
      <c r="H151" s="230">
        <v>12</v>
      </c>
      <c r="I151" s="231"/>
      <c r="J151" s="232">
        <f>ROUND(I151*H151,2)</f>
        <v>0</v>
      </c>
      <c r="K151" s="228" t="s">
        <v>1</v>
      </c>
      <c r="L151" s="44"/>
      <c r="M151" s="233" t="s">
        <v>1</v>
      </c>
      <c r="N151" s="234" t="s">
        <v>38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158</v>
      </c>
      <c r="AT151" s="237" t="s">
        <v>153</v>
      </c>
      <c r="AU151" s="237" t="s">
        <v>80</v>
      </c>
      <c r="AY151" s="17" t="s">
        <v>150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80</v>
      </c>
      <c r="BK151" s="238">
        <f>ROUND(I151*H151,2)</f>
        <v>0</v>
      </c>
      <c r="BL151" s="17" t="s">
        <v>158</v>
      </c>
      <c r="BM151" s="237" t="s">
        <v>272</v>
      </c>
    </row>
    <row r="152" s="2" customFormat="1">
      <c r="A152" s="38"/>
      <c r="B152" s="39"/>
      <c r="C152" s="40"/>
      <c r="D152" s="241" t="s">
        <v>255</v>
      </c>
      <c r="E152" s="40"/>
      <c r="F152" s="261" t="s">
        <v>741</v>
      </c>
      <c r="G152" s="40"/>
      <c r="H152" s="40"/>
      <c r="I152" s="262"/>
      <c r="J152" s="40"/>
      <c r="K152" s="40"/>
      <c r="L152" s="44"/>
      <c r="M152" s="263"/>
      <c r="N152" s="264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255</v>
      </c>
      <c r="AU152" s="17" t="s">
        <v>80</v>
      </c>
    </row>
    <row r="153" s="2" customFormat="1" ht="14.4" customHeight="1">
      <c r="A153" s="38"/>
      <c r="B153" s="39"/>
      <c r="C153" s="226" t="s">
        <v>213</v>
      </c>
      <c r="D153" s="226" t="s">
        <v>153</v>
      </c>
      <c r="E153" s="227" t="s">
        <v>262</v>
      </c>
      <c r="F153" s="228" t="s">
        <v>754</v>
      </c>
      <c r="G153" s="229" t="s">
        <v>198</v>
      </c>
      <c r="H153" s="230">
        <v>100</v>
      </c>
      <c r="I153" s="231"/>
      <c r="J153" s="232">
        <f>ROUND(I153*H153,2)</f>
        <v>0</v>
      </c>
      <c r="K153" s="228" t="s">
        <v>1</v>
      </c>
      <c r="L153" s="44"/>
      <c r="M153" s="233" t="s">
        <v>1</v>
      </c>
      <c r="N153" s="234" t="s">
        <v>38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158</v>
      </c>
      <c r="AT153" s="237" t="s">
        <v>153</v>
      </c>
      <c r="AU153" s="237" t="s">
        <v>80</v>
      </c>
      <c r="AY153" s="17" t="s">
        <v>150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80</v>
      </c>
      <c r="BK153" s="238">
        <f>ROUND(I153*H153,2)</f>
        <v>0</v>
      </c>
      <c r="BL153" s="17" t="s">
        <v>158</v>
      </c>
      <c r="BM153" s="237" t="s">
        <v>280</v>
      </c>
    </row>
    <row r="154" s="2" customFormat="1">
      <c r="A154" s="38"/>
      <c r="B154" s="39"/>
      <c r="C154" s="40"/>
      <c r="D154" s="241" t="s">
        <v>255</v>
      </c>
      <c r="E154" s="40"/>
      <c r="F154" s="261" t="s">
        <v>741</v>
      </c>
      <c r="G154" s="40"/>
      <c r="H154" s="40"/>
      <c r="I154" s="262"/>
      <c r="J154" s="40"/>
      <c r="K154" s="40"/>
      <c r="L154" s="44"/>
      <c r="M154" s="263"/>
      <c r="N154" s="264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255</v>
      </c>
      <c r="AU154" s="17" t="s">
        <v>80</v>
      </c>
    </row>
    <row r="155" s="2" customFormat="1" ht="14.4" customHeight="1">
      <c r="A155" s="38"/>
      <c r="B155" s="39"/>
      <c r="C155" s="226" t="s">
        <v>217</v>
      </c>
      <c r="D155" s="226" t="s">
        <v>153</v>
      </c>
      <c r="E155" s="227" t="s">
        <v>267</v>
      </c>
      <c r="F155" s="228" t="s">
        <v>755</v>
      </c>
      <c r="G155" s="229" t="s">
        <v>198</v>
      </c>
      <c r="H155" s="230">
        <v>10</v>
      </c>
      <c r="I155" s="231"/>
      <c r="J155" s="232">
        <f>ROUND(I155*H155,2)</f>
        <v>0</v>
      </c>
      <c r="K155" s="228" t="s">
        <v>1</v>
      </c>
      <c r="L155" s="44"/>
      <c r="M155" s="233" t="s">
        <v>1</v>
      </c>
      <c r="N155" s="234" t="s">
        <v>38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158</v>
      </c>
      <c r="AT155" s="237" t="s">
        <v>153</v>
      </c>
      <c r="AU155" s="237" t="s">
        <v>80</v>
      </c>
      <c r="AY155" s="17" t="s">
        <v>150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80</v>
      </c>
      <c r="BK155" s="238">
        <f>ROUND(I155*H155,2)</f>
        <v>0</v>
      </c>
      <c r="BL155" s="17" t="s">
        <v>158</v>
      </c>
      <c r="BM155" s="237" t="s">
        <v>290</v>
      </c>
    </row>
    <row r="156" s="2" customFormat="1">
      <c r="A156" s="38"/>
      <c r="B156" s="39"/>
      <c r="C156" s="40"/>
      <c r="D156" s="241" t="s">
        <v>255</v>
      </c>
      <c r="E156" s="40"/>
      <c r="F156" s="261" t="s">
        <v>741</v>
      </c>
      <c r="G156" s="40"/>
      <c r="H156" s="40"/>
      <c r="I156" s="262"/>
      <c r="J156" s="40"/>
      <c r="K156" s="40"/>
      <c r="L156" s="44"/>
      <c r="M156" s="263"/>
      <c r="N156" s="264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255</v>
      </c>
      <c r="AU156" s="17" t="s">
        <v>80</v>
      </c>
    </row>
    <row r="157" s="2" customFormat="1" ht="14.4" customHeight="1">
      <c r="A157" s="38"/>
      <c r="B157" s="39"/>
      <c r="C157" s="226" t="s">
        <v>8</v>
      </c>
      <c r="D157" s="226" t="s">
        <v>153</v>
      </c>
      <c r="E157" s="227" t="s">
        <v>272</v>
      </c>
      <c r="F157" s="228" t="s">
        <v>756</v>
      </c>
      <c r="G157" s="229" t="s">
        <v>198</v>
      </c>
      <c r="H157" s="230">
        <v>130</v>
      </c>
      <c r="I157" s="231"/>
      <c r="J157" s="232">
        <f>ROUND(I157*H157,2)</f>
        <v>0</v>
      </c>
      <c r="K157" s="228" t="s">
        <v>1</v>
      </c>
      <c r="L157" s="44"/>
      <c r="M157" s="233" t="s">
        <v>1</v>
      </c>
      <c r="N157" s="234" t="s">
        <v>38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158</v>
      </c>
      <c r="AT157" s="237" t="s">
        <v>153</v>
      </c>
      <c r="AU157" s="237" t="s">
        <v>80</v>
      </c>
      <c r="AY157" s="17" t="s">
        <v>150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80</v>
      </c>
      <c r="BK157" s="238">
        <f>ROUND(I157*H157,2)</f>
        <v>0</v>
      </c>
      <c r="BL157" s="17" t="s">
        <v>158</v>
      </c>
      <c r="BM157" s="237" t="s">
        <v>302</v>
      </c>
    </row>
    <row r="158" s="2" customFormat="1">
      <c r="A158" s="38"/>
      <c r="B158" s="39"/>
      <c r="C158" s="40"/>
      <c r="D158" s="241" t="s">
        <v>255</v>
      </c>
      <c r="E158" s="40"/>
      <c r="F158" s="261" t="s">
        <v>741</v>
      </c>
      <c r="G158" s="40"/>
      <c r="H158" s="40"/>
      <c r="I158" s="262"/>
      <c r="J158" s="40"/>
      <c r="K158" s="40"/>
      <c r="L158" s="44"/>
      <c r="M158" s="263"/>
      <c r="N158" s="264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255</v>
      </c>
      <c r="AU158" s="17" t="s">
        <v>80</v>
      </c>
    </row>
    <row r="159" s="2" customFormat="1" ht="14.4" customHeight="1">
      <c r="A159" s="38"/>
      <c r="B159" s="39"/>
      <c r="C159" s="226" t="s">
        <v>227</v>
      </c>
      <c r="D159" s="226" t="s">
        <v>153</v>
      </c>
      <c r="E159" s="227" t="s">
        <v>276</v>
      </c>
      <c r="F159" s="228" t="s">
        <v>757</v>
      </c>
      <c r="G159" s="229" t="s">
        <v>198</v>
      </c>
      <c r="H159" s="230">
        <v>5</v>
      </c>
      <c r="I159" s="231"/>
      <c r="J159" s="232">
        <f>ROUND(I159*H159,2)</f>
        <v>0</v>
      </c>
      <c r="K159" s="228" t="s">
        <v>1</v>
      </c>
      <c r="L159" s="44"/>
      <c r="M159" s="233" t="s">
        <v>1</v>
      </c>
      <c r="N159" s="234" t="s">
        <v>38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158</v>
      </c>
      <c r="AT159" s="237" t="s">
        <v>153</v>
      </c>
      <c r="AU159" s="237" t="s">
        <v>80</v>
      </c>
      <c r="AY159" s="17" t="s">
        <v>150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80</v>
      </c>
      <c r="BK159" s="238">
        <f>ROUND(I159*H159,2)</f>
        <v>0</v>
      </c>
      <c r="BL159" s="17" t="s">
        <v>158</v>
      </c>
      <c r="BM159" s="237" t="s">
        <v>310</v>
      </c>
    </row>
    <row r="160" s="2" customFormat="1">
      <c r="A160" s="38"/>
      <c r="B160" s="39"/>
      <c r="C160" s="40"/>
      <c r="D160" s="241" t="s">
        <v>255</v>
      </c>
      <c r="E160" s="40"/>
      <c r="F160" s="261" t="s">
        <v>741</v>
      </c>
      <c r="G160" s="40"/>
      <c r="H160" s="40"/>
      <c r="I160" s="262"/>
      <c r="J160" s="40"/>
      <c r="K160" s="40"/>
      <c r="L160" s="44"/>
      <c r="M160" s="263"/>
      <c r="N160" s="264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255</v>
      </c>
      <c r="AU160" s="17" t="s">
        <v>80</v>
      </c>
    </row>
    <row r="161" s="2" customFormat="1" ht="14.4" customHeight="1">
      <c r="A161" s="38"/>
      <c r="B161" s="39"/>
      <c r="C161" s="226" t="s">
        <v>232</v>
      </c>
      <c r="D161" s="226" t="s">
        <v>153</v>
      </c>
      <c r="E161" s="227" t="s">
        <v>280</v>
      </c>
      <c r="F161" s="228" t="s">
        <v>758</v>
      </c>
      <c r="G161" s="229" t="s">
        <v>743</v>
      </c>
      <c r="H161" s="230">
        <v>30</v>
      </c>
      <c r="I161" s="231"/>
      <c r="J161" s="232">
        <f>ROUND(I161*H161,2)</f>
        <v>0</v>
      </c>
      <c r="K161" s="228" t="s">
        <v>1</v>
      </c>
      <c r="L161" s="44"/>
      <c r="M161" s="233" t="s">
        <v>1</v>
      </c>
      <c r="N161" s="234" t="s">
        <v>38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158</v>
      </c>
      <c r="AT161" s="237" t="s">
        <v>153</v>
      </c>
      <c r="AU161" s="237" t="s">
        <v>80</v>
      </c>
      <c r="AY161" s="17" t="s">
        <v>150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80</v>
      </c>
      <c r="BK161" s="238">
        <f>ROUND(I161*H161,2)</f>
        <v>0</v>
      </c>
      <c r="BL161" s="17" t="s">
        <v>158</v>
      </c>
      <c r="BM161" s="237" t="s">
        <v>319</v>
      </c>
    </row>
    <row r="162" s="2" customFormat="1">
      <c r="A162" s="38"/>
      <c r="B162" s="39"/>
      <c r="C162" s="40"/>
      <c r="D162" s="241" t="s">
        <v>255</v>
      </c>
      <c r="E162" s="40"/>
      <c r="F162" s="261" t="s">
        <v>741</v>
      </c>
      <c r="G162" s="40"/>
      <c r="H162" s="40"/>
      <c r="I162" s="262"/>
      <c r="J162" s="40"/>
      <c r="K162" s="40"/>
      <c r="L162" s="44"/>
      <c r="M162" s="263"/>
      <c r="N162" s="264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255</v>
      </c>
      <c r="AU162" s="17" t="s">
        <v>80</v>
      </c>
    </row>
    <row r="163" s="2" customFormat="1" ht="14.4" customHeight="1">
      <c r="A163" s="38"/>
      <c r="B163" s="39"/>
      <c r="C163" s="226" t="s">
        <v>237</v>
      </c>
      <c r="D163" s="226" t="s">
        <v>153</v>
      </c>
      <c r="E163" s="227" t="s">
        <v>284</v>
      </c>
      <c r="F163" s="228" t="s">
        <v>759</v>
      </c>
      <c r="G163" s="229" t="s">
        <v>743</v>
      </c>
      <c r="H163" s="230">
        <v>1</v>
      </c>
      <c r="I163" s="231"/>
      <c r="J163" s="232">
        <f>ROUND(I163*H163,2)</f>
        <v>0</v>
      </c>
      <c r="K163" s="228" t="s">
        <v>1</v>
      </c>
      <c r="L163" s="44"/>
      <c r="M163" s="233" t="s">
        <v>1</v>
      </c>
      <c r="N163" s="234" t="s">
        <v>38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158</v>
      </c>
      <c r="AT163" s="237" t="s">
        <v>153</v>
      </c>
      <c r="AU163" s="237" t="s">
        <v>80</v>
      </c>
      <c r="AY163" s="17" t="s">
        <v>150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80</v>
      </c>
      <c r="BK163" s="238">
        <f>ROUND(I163*H163,2)</f>
        <v>0</v>
      </c>
      <c r="BL163" s="17" t="s">
        <v>158</v>
      </c>
      <c r="BM163" s="237" t="s">
        <v>328</v>
      </c>
    </row>
    <row r="164" s="2" customFormat="1">
      <c r="A164" s="38"/>
      <c r="B164" s="39"/>
      <c r="C164" s="40"/>
      <c r="D164" s="241" t="s">
        <v>255</v>
      </c>
      <c r="E164" s="40"/>
      <c r="F164" s="261" t="s">
        <v>741</v>
      </c>
      <c r="G164" s="40"/>
      <c r="H164" s="40"/>
      <c r="I164" s="262"/>
      <c r="J164" s="40"/>
      <c r="K164" s="40"/>
      <c r="L164" s="44"/>
      <c r="M164" s="263"/>
      <c r="N164" s="264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255</v>
      </c>
      <c r="AU164" s="17" t="s">
        <v>80</v>
      </c>
    </row>
    <row r="165" s="12" customFormat="1" ht="25.92" customHeight="1">
      <c r="A165" s="12"/>
      <c r="B165" s="210"/>
      <c r="C165" s="211"/>
      <c r="D165" s="212" t="s">
        <v>72</v>
      </c>
      <c r="E165" s="213" t="s">
        <v>760</v>
      </c>
      <c r="F165" s="213" t="s">
        <v>761</v>
      </c>
      <c r="G165" s="211"/>
      <c r="H165" s="211"/>
      <c r="I165" s="214"/>
      <c r="J165" s="215">
        <f>BK165</f>
        <v>0</v>
      </c>
      <c r="K165" s="211"/>
      <c r="L165" s="216"/>
      <c r="M165" s="217"/>
      <c r="N165" s="218"/>
      <c r="O165" s="218"/>
      <c r="P165" s="219">
        <f>SUM(P166:P177)</f>
        <v>0</v>
      </c>
      <c r="Q165" s="218"/>
      <c r="R165" s="219">
        <f>SUM(R166:R177)</f>
        <v>0</v>
      </c>
      <c r="S165" s="218"/>
      <c r="T165" s="220">
        <f>SUM(T166:T177)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80</v>
      </c>
      <c r="AT165" s="222" t="s">
        <v>72</v>
      </c>
      <c r="AU165" s="222" t="s">
        <v>73</v>
      </c>
      <c r="AY165" s="221" t="s">
        <v>150</v>
      </c>
      <c r="BK165" s="223">
        <f>SUM(BK166:BK177)</f>
        <v>0</v>
      </c>
    </row>
    <row r="166" s="2" customFormat="1" ht="14.4" customHeight="1">
      <c r="A166" s="38"/>
      <c r="B166" s="39"/>
      <c r="C166" s="226" t="s">
        <v>242</v>
      </c>
      <c r="D166" s="226" t="s">
        <v>153</v>
      </c>
      <c r="E166" s="227" t="s">
        <v>762</v>
      </c>
      <c r="F166" s="228" t="s">
        <v>763</v>
      </c>
      <c r="G166" s="229" t="s">
        <v>743</v>
      </c>
      <c r="H166" s="230">
        <v>1</v>
      </c>
      <c r="I166" s="231"/>
      <c r="J166" s="232">
        <f>ROUND(I166*H166,2)</f>
        <v>0</v>
      </c>
      <c r="K166" s="228" t="s">
        <v>1</v>
      </c>
      <c r="L166" s="44"/>
      <c r="M166" s="233" t="s">
        <v>1</v>
      </c>
      <c r="N166" s="234" t="s">
        <v>38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158</v>
      </c>
      <c r="AT166" s="237" t="s">
        <v>153</v>
      </c>
      <c r="AU166" s="237" t="s">
        <v>80</v>
      </c>
      <c r="AY166" s="17" t="s">
        <v>150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80</v>
      </c>
      <c r="BK166" s="238">
        <f>ROUND(I166*H166,2)</f>
        <v>0</v>
      </c>
      <c r="BL166" s="17" t="s">
        <v>158</v>
      </c>
      <c r="BM166" s="237" t="s">
        <v>339</v>
      </c>
    </row>
    <row r="167" s="2" customFormat="1">
      <c r="A167" s="38"/>
      <c r="B167" s="39"/>
      <c r="C167" s="40"/>
      <c r="D167" s="241" t="s">
        <v>255</v>
      </c>
      <c r="E167" s="40"/>
      <c r="F167" s="261" t="s">
        <v>741</v>
      </c>
      <c r="G167" s="40"/>
      <c r="H167" s="40"/>
      <c r="I167" s="262"/>
      <c r="J167" s="40"/>
      <c r="K167" s="40"/>
      <c r="L167" s="44"/>
      <c r="M167" s="263"/>
      <c r="N167" s="264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255</v>
      </c>
      <c r="AU167" s="17" t="s">
        <v>80</v>
      </c>
    </row>
    <row r="168" s="2" customFormat="1" ht="14.4" customHeight="1">
      <c r="A168" s="38"/>
      <c r="B168" s="39"/>
      <c r="C168" s="226" t="s">
        <v>246</v>
      </c>
      <c r="D168" s="226" t="s">
        <v>153</v>
      </c>
      <c r="E168" s="227" t="s">
        <v>83</v>
      </c>
      <c r="F168" s="228" t="s">
        <v>764</v>
      </c>
      <c r="G168" s="229" t="s">
        <v>743</v>
      </c>
      <c r="H168" s="230">
        <v>1</v>
      </c>
      <c r="I168" s="231"/>
      <c r="J168" s="232">
        <f>ROUND(I168*H168,2)</f>
        <v>0</v>
      </c>
      <c r="K168" s="228" t="s">
        <v>1</v>
      </c>
      <c r="L168" s="44"/>
      <c r="M168" s="233" t="s">
        <v>1</v>
      </c>
      <c r="N168" s="234" t="s">
        <v>38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158</v>
      </c>
      <c r="AT168" s="237" t="s">
        <v>153</v>
      </c>
      <c r="AU168" s="237" t="s">
        <v>80</v>
      </c>
      <c r="AY168" s="17" t="s">
        <v>150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80</v>
      </c>
      <c r="BK168" s="238">
        <f>ROUND(I168*H168,2)</f>
        <v>0</v>
      </c>
      <c r="BL168" s="17" t="s">
        <v>158</v>
      </c>
      <c r="BM168" s="237" t="s">
        <v>348</v>
      </c>
    </row>
    <row r="169" s="2" customFormat="1">
      <c r="A169" s="38"/>
      <c r="B169" s="39"/>
      <c r="C169" s="40"/>
      <c r="D169" s="241" t="s">
        <v>255</v>
      </c>
      <c r="E169" s="40"/>
      <c r="F169" s="261" t="s">
        <v>741</v>
      </c>
      <c r="G169" s="40"/>
      <c r="H169" s="40"/>
      <c r="I169" s="262"/>
      <c r="J169" s="40"/>
      <c r="K169" s="40"/>
      <c r="L169" s="44"/>
      <c r="M169" s="263"/>
      <c r="N169" s="264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255</v>
      </c>
      <c r="AU169" s="17" t="s">
        <v>80</v>
      </c>
    </row>
    <row r="170" s="2" customFormat="1" ht="14.4" customHeight="1">
      <c r="A170" s="38"/>
      <c r="B170" s="39"/>
      <c r="C170" s="226" t="s">
        <v>7</v>
      </c>
      <c r="D170" s="226" t="s">
        <v>153</v>
      </c>
      <c r="E170" s="227" t="s">
        <v>765</v>
      </c>
      <c r="F170" s="228" t="s">
        <v>766</v>
      </c>
      <c r="G170" s="229" t="s">
        <v>743</v>
      </c>
      <c r="H170" s="230">
        <v>10</v>
      </c>
      <c r="I170" s="231"/>
      <c r="J170" s="232">
        <f>ROUND(I170*H170,2)</f>
        <v>0</v>
      </c>
      <c r="K170" s="228" t="s">
        <v>1</v>
      </c>
      <c r="L170" s="44"/>
      <c r="M170" s="233" t="s">
        <v>1</v>
      </c>
      <c r="N170" s="234" t="s">
        <v>38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158</v>
      </c>
      <c r="AT170" s="237" t="s">
        <v>153</v>
      </c>
      <c r="AU170" s="237" t="s">
        <v>80</v>
      </c>
      <c r="AY170" s="17" t="s">
        <v>150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80</v>
      </c>
      <c r="BK170" s="238">
        <f>ROUND(I170*H170,2)</f>
        <v>0</v>
      </c>
      <c r="BL170" s="17" t="s">
        <v>158</v>
      </c>
      <c r="BM170" s="237" t="s">
        <v>358</v>
      </c>
    </row>
    <row r="171" s="2" customFormat="1">
      <c r="A171" s="38"/>
      <c r="B171" s="39"/>
      <c r="C171" s="40"/>
      <c r="D171" s="241" t="s">
        <v>255</v>
      </c>
      <c r="E171" s="40"/>
      <c r="F171" s="261" t="s">
        <v>741</v>
      </c>
      <c r="G171" s="40"/>
      <c r="H171" s="40"/>
      <c r="I171" s="262"/>
      <c r="J171" s="40"/>
      <c r="K171" s="40"/>
      <c r="L171" s="44"/>
      <c r="M171" s="263"/>
      <c r="N171" s="264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255</v>
      </c>
      <c r="AU171" s="17" t="s">
        <v>80</v>
      </c>
    </row>
    <row r="172" s="2" customFormat="1" ht="14.4" customHeight="1">
      <c r="A172" s="38"/>
      <c r="B172" s="39"/>
      <c r="C172" s="226" t="s">
        <v>262</v>
      </c>
      <c r="D172" s="226" t="s">
        <v>153</v>
      </c>
      <c r="E172" s="227" t="s">
        <v>767</v>
      </c>
      <c r="F172" s="228" t="s">
        <v>768</v>
      </c>
      <c r="G172" s="229" t="s">
        <v>198</v>
      </c>
      <c r="H172" s="230">
        <v>15</v>
      </c>
      <c r="I172" s="231"/>
      <c r="J172" s="232">
        <f>ROUND(I172*H172,2)</f>
        <v>0</v>
      </c>
      <c r="K172" s="228" t="s">
        <v>1</v>
      </c>
      <c r="L172" s="44"/>
      <c r="M172" s="233" t="s">
        <v>1</v>
      </c>
      <c r="N172" s="234" t="s">
        <v>38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158</v>
      </c>
      <c r="AT172" s="237" t="s">
        <v>153</v>
      </c>
      <c r="AU172" s="237" t="s">
        <v>80</v>
      </c>
      <c r="AY172" s="17" t="s">
        <v>150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80</v>
      </c>
      <c r="BK172" s="238">
        <f>ROUND(I172*H172,2)</f>
        <v>0</v>
      </c>
      <c r="BL172" s="17" t="s">
        <v>158</v>
      </c>
      <c r="BM172" s="237" t="s">
        <v>369</v>
      </c>
    </row>
    <row r="173" s="2" customFormat="1">
      <c r="A173" s="38"/>
      <c r="B173" s="39"/>
      <c r="C173" s="40"/>
      <c r="D173" s="241" t="s">
        <v>255</v>
      </c>
      <c r="E173" s="40"/>
      <c r="F173" s="261" t="s">
        <v>741</v>
      </c>
      <c r="G173" s="40"/>
      <c r="H173" s="40"/>
      <c r="I173" s="262"/>
      <c r="J173" s="40"/>
      <c r="K173" s="40"/>
      <c r="L173" s="44"/>
      <c r="M173" s="263"/>
      <c r="N173" s="264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255</v>
      </c>
      <c r="AU173" s="17" t="s">
        <v>80</v>
      </c>
    </row>
    <row r="174" s="2" customFormat="1" ht="14.4" customHeight="1">
      <c r="A174" s="38"/>
      <c r="B174" s="39"/>
      <c r="C174" s="226" t="s">
        <v>267</v>
      </c>
      <c r="D174" s="226" t="s">
        <v>153</v>
      </c>
      <c r="E174" s="227" t="s">
        <v>769</v>
      </c>
      <c r="F174" s="228" t="s">
        <v>770</v>
      </c>
      <c r="G174" s="229" t="s">
        <v>198</v>
      </c>
      <c r="H174" s="230">
        <v>15</v>
      </c>
      <c r="I174" s="231"/>
      <c r="J174" s="232">
        <f>ROUND(I174*H174,2)</f>
        <v>0</v>
      </c>
      <c r="K174" s="228" t="s">
        <v>1</v>
      </c>
      <c r="L174" s="44"/>
      <c r="M174" s="233" t="s">
        <v>1</v>
      </c>
      <c r="N174" s="234" t="s">
        <v>38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158</v>
      </c>
      <c r="AT174" s="237" t="s">
        <v>153</v>
      </c>
      <c r="AU174" s="237" t="s">
        <v>80</v>
      </c>
      <c r="AY174" s="17" t="s">
        <v>150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80</v>
      </c>
      <c r="BK174" s="238">
        <f>ROUND(I174*H174,2)</f>
        <v>0</v>
      </c>
      <c r="BL174" s="17" t="s">
        <v>158</v>
      </c>
      <c r="BM174" s="237" t="s">
        <v>379</v>
      </c>
    </row>
    <row r="175" s="2" customFormat="1">
      <c r="A175" s="38"/>
      <c r="B175" s="39"/>
      <c r="C175" s="40"/>
      <c r="D175" s="241" t="s">
        <v>255</v>
      </c>
      <c r="E175" s="40"/>
      <c r="F175" s="261" t="s">
        <v>741</v>
      </c>
      <c r="G175" s="40"/>
      <c r="H175" s="40"/>
      <c r="I175" s="262"/>
      <c r="J175" s="40"/>
      <c r="K175" s="40"/>
      <c r="L175" s="44"/>
      <c r="M175" s="263"/>
      <c r="N175" s="264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255</v>
      </c>
      <c r="AU175" s="17" t="s">
        <v>80</v>
      </c>
    </row>
    <row r="176" s="2" customFormat="1" ht="14.4" customHeight="1">
      <c r="A176" s="38"/>
      <c r="B176" s="39"/>
      <c r="C176" s="226" t="s">
        <v>272</v>
      </c>
      <c r="D176" s="226" t="s">
        <v>153</v>
      </c>
      <c r="E176" s="227" t="s">
        <v>191</v>
      </c>
      <c r="F176" s="228" t="s">
        <v>771</v>
      </c>
      <c r="G176" s="229" t="s">
        <v>198</v>
      </c>
      <c r="H176" s="230">
        <v>19</v>
      </c>
      <c r="I176" s="231"/>
      <c r="J176" s="232">
        <f>ROUND(I176*H176,2)</f>
        <v>0</v>
      </c>
      <c r="K176" s="228" t="s">
        <v>1</v>
      </c>
      <c r="L176" s="44"/>
      <c r="M176" s="233" t="s">
        <v>1</v>
      </c>
      <c r="N176" s="234" t="s">
        <v>38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158</v>
      </c>
      <c r="AT176" s="237" t="s">
        <v>153</v>
      </c>
      <c r="AU176" s="237" t="s">
        <v>80</v>
      </c>
      <c r="AY176" s="17" t="s">
        <v>150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80</v>
      </c>
      <c r="BK176" s="238">
        <f>ROUND(I176*H176,2)</f>
        <v>0</v>
      </c>
      <c r="BL176" s="17" t="s">
        <v>158</v>
      </c>
      <c r="BM176" s="237" t="s">
        <v>387</v>
      </c>
    </row>
    <row r="177" s="2" customFormat="1">
      <c r="A177" s="38"/>
      <c r="B177" s="39"/>
      <c r="C177" s="40"/>
      <c r="D177" s="241" t="s">
        <v>255</v>
      </c>
      <c r="E177" s="40"/>
      <c r="F177" s="261" t="s">
        <v>741</v>
      </c>
      <c r="G177" s="40"/>
      <c r="H177" s="40"/>
      <c r="I177" s="262"/>
      <c r="J177" s="40"/>
      <c r="K177" s="40"/>
      <c r="L177" s="44"/>
      <c r="M177" s="263"/>
      <c r="N177" s="264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255</v>
      </c>
      <c r="AU177" s="17" t="s">
        <v>80</v>
      </c>
    </row>
    <row r="178" s="12" customFormat="1" ht="25.92" customHeight="1">
      <c r="A178" s="12"/>
      <c r="B178" s="210"/>
      <c r="C178" s="211"/>
      <c r="D178" s="212" t="s">
        <v>72</v>
      </c>
      <c r="E178" s="213" t="s">
        <v>359</v>
      </c>
      <c r="F178" s="213" t="s">
        <v>772</v>
      </c>
      <c r="G178" s="211"/>
      <c r="H178" s="211"/>
      <c r="I178" s="214"/>
      <c r="J178" s="215">
        <f>BK178</f>
        <v>0</v>
      </c>
      <c r="K178" s="211"/>
      <c r="L178" s="216"/>
      <c r="M178" s="217"/>
      <c r="N178" s="218"/>
      <c r="O178" s="218"/>
      <c r="P178" s="219">
        <f>P179+SUM(P180:P221)</f>
        <v>0</v>
      </c>
      <c r="Q178" s="218"/>
      <c r="R178" s="219">
        <f>R179+SUM(R180:R221)</f>
        <v>0</v>
      </c>
      <c r="S178" s="218"/>
      <c r="T178" s="220">
        <f>T179+SUM(T180:T221)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80</v>
      </c>
      <c r="AT178" s="222" t="s">
        <v>72</v>
      </c>
      <c r="AU178" s="222" t="s">
        <v>73</v>
      </c>
      <c r="AY178" s="221" t="s">
        <v>150</v>
      </c>
      <c r="BK178" s="223">
        <f>BK179+SUM(BK180:BK221)</f>
        <v>0</v>
      </c>
    </row>
    <row r="179" s="2" customFormat="1" ht="14.4" customHeight="1">
      <c r="A179" s="38"/>
      <c r="B179" s="39"/>
      <c r="C179" s="226" t="s">
        <v>276</v>
      </c>
      <c r="D179" s="226" t="s">
        <v>153</v>
      </c>
      <c r="E179" s="227" t="s">
        <v>167</v>
      </c>
      <c r="F179" s="228" t="s">
        <v>773</v>
      </c>
      <c r="G179" s="229" t="s">
        <v>359</v>
      </c>
      <c r="H179" s="230">
        <v>10</v>
      </c>
      <c r="I179" s="231"/>
      <c r="J179" s="232">
        <f>ROUND(I179*H179,2)</f>
        <v>0</v>
      </c>
      <c r="K179" s="228" t="s">
        <v>1</v>
      </c>
      <c r="L179" s="44"/>
      <c r="M179" s="233" t="s">
        <v>1</v>
      </c>
      <c r="N179" s="234" t="s">
        <v>38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158</v>
      </c>
      <c r="AT179" s="237" t="s">
        <v>153</v>
      </c>
      <c r="AU179" s="237" t="s">
        <v>80</v>
      </c>
      <c r="AY179" s="17" t="s">
        <v>150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80</v>
      </c>
      <c r="BK179" s="238">
        <f>ROUND(I179*H179,2)</f>
        <v>0</v>
      </c>
      <c r="BL179" s="17" t="s">
        <v>158</v>
      </c>
      <c r="BM179" s="237" t="s">
        <v>395</v>
      </c>
    </row>
    <row r="180" s="2" customFormat="1">
      <c r="A180" s="38"/>
      <c r="B180" s="39"/>
      <c r="C180" s="40"/>
      <c r="D180" s="241" t="s">
        <v>255</v>
      </c>
      <c r="E180" s="40"/>
      <c r="F180" s="261" t="s">
        <v>741</v>
      </c>
      <c r="G180" s="40"/>
      <c r="H180" s="40"/>
      <c r="I180" s="262"/>
      <c r="J180" s="40"/>
      <c r="K180" s="40"/>
      <c r="L180" s="44"/>
      <c r="M180" s="263"/>
      <c r="N180" s="264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255</v>
      </c>
      <c r="AU180" s="17" t="s">
        <v>80</v>
      </c>
    </row>
    <row r="181" s="2" customFormat="1" ht="14.4" customHeight="1">
      <c r="A181" s="38"/>
      <c r="B181" s="39"/>
      <c r="C181" s="226" t="s">
        <v>280</v>
      </c>
      <c r="D181" s="226" t="s">
        <v>153</v>
      </c>
      <c r="E181" s="227" t="s">
        <v>774</v>
      </c>
      <c r="F181" s="228" t="s">
        <v>775</v>
      </c>
      <c r="G181" s="229" t="s">
        <v>359</v>
      </c>
      <c r="H181" s="230">
        <v>100</v>
      </c>
      <c r="I181" s="231"/>
      <c r="J181" s="232">
        <f>ROUND(I181*H181,2)</f>
        <v>0</v>
      </c>
      <c r="K181" s="228" t="s">
        <v>1</v>
      </c>
      <c r="L181" s="44"/>
      <c r="M181" s="233" t="s">
        <v>1</v>
      </c>
      <c r="N181" s="234" t="s">
        <v>38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158</v>
      </c>
      <c r="AT181" s="237" t="s">
        <v>153</v>
      </c>
      <c r="AU181" s="237" t="s">
        <v>80</v>
      </c>
      <c r="AY181" s="17" t="s">
        <v>150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80</v>
      </c>
      <c r="BK181" s="238">
        <f>ROUND(I181*H181,2)</f>
        <v>0</v>
      </c>
      <c r="BL181" s="17" t="s">
        <v>158</v>
      </c>
      <c r="BM181" s="237" t="s">
        <v>405</v>
      </c>
    </row>
    <row r="182" s="2" customFormat="1">
      <c r="A182" s="38"/>
      <c r="B182" s="39"/>
      <c r="C182" s="40"/>
      <c r="D182" s="241" t="s">
        <v>255</v>
      </c>
      <c r="E182" s="40"/>
      <c r="F182" s="261" t="s">
        <v>741</v>
      </c>
      <c r="G182" s="40"/>
      <c r="H182" s="40"/>
      <c r="I182" s="262"/>
      <c r="J182" s="40"/>
      <c r="K182" s="40"/>
      <c r="L182" s="44"/>
      <c r="M182" s="263"/>
      <c r="N182" s="264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255</v>
      </c>
      <c r="AU182" s="17" t="s">
        <v>80</v>
      </c>
    </row>
    <row r="183" s="2" customFormat="1" ht="14.4" customHeight="1">
      <c r="A183" s="38"/>
      <c r="B183" s="39"/>
      <c r="C183" s="226" t="s">
        <v>284</v>
      </c>
      <c r="D183" s="226" t="s">
        <v>153</v>
      </c>
      <c r="E183" s="227" t="s">
        <v>776</v>
      </c>
      <c r="F183" s="228" t="s">
        <v>777</v>
      </c>
      <c r="G183" s="229" t="s">
        <v>359</v>
      </c>
      <c r="H183" s="230">
        <v>130</v>
      </c>
      <c r="I183" s="231"/>
      <c r="J183" s="232">
        <f>ROUND(I183*H183,2)</f>
        <v>0</v>
      </c>
      <c r="K183" s="228" t="s">
        <v>1</v>
      </c>
      <c r="L183" s="44"/>
      <c r="M183" s="233" t="s">
        <v>1</v>
      </c>
      <c r="N183" s="234" t="s">
        <v>38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158</v>
      </c>
      <c r="AT183" s="237" t="s">
        <v>153</v>
      </c>
      <c r="AU183" s="237" t="s">
        <v>80</v>
      </c>
      <c r="AY183" s="17" t="s">
        <v>150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80</v>
      </c>
      <c r="BK183" s="238">
        <f>ROUND(I183*H183,2)</f>
        <v>0</v>
      </c>
      <c r="BL183" s="17" t="s">
        <v>158</v>
      </c>
      <c r="BM183" s="237" t="s">
        <v>415</v>
      </c>
    </row>
    <row r="184" s="2" customFormat="1">
      <c r="A184" s="38"/>
      <c r="B184" s="39"/>
      <c r="C184" s="40"/>
      <c r="D184" s="241" t="s">
        <v>255</v>
      </c>
      <c r="E184" s="40"/>
      <c r="F184" s="261" t="s">
        <v>741</v>
      </c>
      <c r="G184" s="40"/>
      <c r="H184" s="40"/>
      <c r="I184" s="262"/>
      <c r="J184" s="40"/>
      <c r="K184" s="40"/>
      <c r="L184" s="44"/>
      <c r="M184" s="263"/>
      <c r="N184" s="264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255</v>
      </c>
      <c r="AU184" s="17" t="s">
        <v>80</v>
      </c>
    </row>
    <row r="185" s="2" customFormat="1" ht="14.4" customHeight="1">
      <c r="A185" s="38"/>
      <c r="B185" s="39"/>
      <c r="C185" s="226" t="s">
        <v>290</v>
      </c>
      <c r="D185" s="226" t="s">
        <v>153</v>
      </c>
      <c r="E185" s="227" t="s">
        <v>778</v>
      </c>
      <c r="F185" s="228" t="s">
        <v>779</v>
      </c>
      <c r="G185" s="229" t="s">
        <v>359</v>
      </c>
      <c r="H185" s="230">
        <v>5</v>
      </c>
      <c r="I185" s="231"/>
      <c r="J185" s="232">
        <f>ROUND(I185*H185,2)</f>
        <v>0</v>
      </c>
      <c r="K185" s="228" t="s">
        <v>1</v>
      </c>
      <c r="L185" s="44"/>
      <c r="M185" s="233" t="s">
        <v>1</v>
      </c>
      <c r="N185" s="234" t="s">
        <v>38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158</v>
      </c>
      <c r="AT185" s="237" t="s">
        <v>153</v>
      </c>
      <c r="AU185" s="237" t="s">
        <v>80</v>
      </c>
      <c r="AY185" s="17" t="s">
        <v>150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80</v>
      </c>
      <c r="BK185" s="238">
        <f>ROUND(I185*H185,2)</f>
        <v>0</v>
      </c>
      <c r="BL185" s="17" t="s">
        <v>158</v>
      </c>
      <c r="BM185" s="237" t="s">
        <v>425</v>
      </c>
    </row>
    <row r="186" s="2" customFormat="1">
      <c r="A186" s="38"/>
      <c r="B186" s="39"/>
      <c r="C186" s="40"/>
      <c r="D186" s="241" t="s">
        <v>255</v>
      </c>
      <c r="E186" s="40"/>
      <c r="F186" s="261" t="s">
        <v>741</v>
      </c>
      <c r="G186" s="40"/>
      <c r="H186" s="40"/>
      <c r="I186" s="262"/>
      <c r="J186" s="40"/>
      <c r="K186" s="40"/>
      <c r="L186" s="44"/>
      <c r="M186" s="263"/>
      <c r="N186" s="264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255</v>
      </c>
      <c r="AU186" s="17" t="s">
        <v>80</v>
      </c>
    </row>
    <row r="187" s="2" customFormat="1" ht="14.4" customHeight="1">
      <c r="A187" s="38"/>
      <c r="B187" s="39"/>
      <c r="C187" s="226" t="s">
        <v>294</v>
      </c>
      <c r="D187" s="226" t="s">
        <v>153</v>
      </c>
      <c r="E187" s="227" t="s">
        <v>780</v>
      </c>
      <c r="F187" s="228" t="s">
        <v>781</v>
      </c>
      <c r="G187" s="229" t="s">
        <v>782</v>
      </c>
      <c r="H187" s="230">
        <v>12</v>
      </c>
      <c r="I187" s="231"/>
      <c r="J187" s="232">
        <f>ROUND(I187*H187,2)</f>
        <v>0</v>
      </c>
      <c r="K187" s="228" t="s">
        <v>1</v>
      </c>
      <c r="L187" s="44"/>
      <c r="M187" s="233" t="s">
        <v>1</v>
      </c>
      <c r="N187" s="234" t="s">
        <v>38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158</v>
      </c>
      <c r="AT187" s="237" t="s">
        <v>153</v>
      </c>
      <c r="AU187" s="237" t="s">
        <v>80</v>
      </c>
      <c r="AY187" s="17" t="s">
        <v>150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80</v>
      </c>
      <c r="BK187" s="238">
        <f>ROUND(I187*H187,2)</f>
        <v>0</v>
      </c>
      <c r="BL187" s="17" t="s">
        <v>158</v>
      </c>
      <c r="BM187" s="237" t="s">
        <v>443</v>
      </c>
    </row>
    <row r="188" s="2" customFormat="1">
      <c r="A188" s="38"/>
      <c r="B188" s="39"/>
      <c r="C188" s="40"/>
      <c r="D188" s="241" t="s">
        <v>255</v>
      </c>
      <c r="E188" s="40"/>
      <c r="F188" s="261" t="s">
        <v>741</v>
      </c>
      <c r="G188" s="40"/>
      <c r="H188" s="40"/>
      <c r="I188" s="262"/>
      <c r="J188" s="40"/>
      <c r="K188" s="40"/>
      <c r="L188" s="44"/>
      <c r="M188" s="263"/>
      <c r="N188" s="264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255</v>
      </c>
      <c r="AU188" s="17" t="s">
        <v>80</v>
      </c>
    </row>
    <row r="189" s="2" customFormat="1" ht="14.4" customHeight="1">
      <c r="A189" s="38"/>
      <c r="B189" s="39"/>
      <c r="C189" s="226" t="s">
        <v>302</v>
      </c>
      <c r="D189" s="226" t="s">
        <v>153</v>
      </c>
      <c r="E189" s="227" t="s">
        <v>783</v>
      </c>
      <c r="F189" s="228" t="s">
        <v>784</v>
      </c>
      <c r="G189" s="229" t="s">
        <v>782</v>
      </c>
      <c r="H189" s="230">
        <v>5</v>
      </c>
      <c r="I189" s="231"/>
      <c r="J189" s="232">
        <f>ROUND(I189*H189,2)</f>
        <v>0</v>
      </c>
      <c r="K189" s="228" t="s">
        <v>1</v>
      </c>
      <c r="L189" s="44"/>
      <c r="M189" s="233" t="s">
        <v>1</v>
      </c>
      <c r="N189" s="234" t="s">
        <v>38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158</v>
      </c>
      <c r="AT189" s="237" t="s">
        <v>153</v>
      </c>
      <c r="AU189" s="237" t="s">
        <v>80</v>
      </c>
      <c r="AY189" s="17" t="s">
        <v>150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80</v>
      </c>
      <c r="BK189" s="238">
        <f>ROUND(I189*H189,2)</f>
        <v>0</v>
      </c>
      <c r="BL189" s="17" t="s">
        <v>158</v>
      </c>
      <c r="BM189" s="237" t="s">
        <v>451</v>
      </c>
    </row>
    <row r="190" s="2" customFormat="1">
      <c r="A190" s="38"/>
      <c r="B190" s="39"/>
      <c r="C190" s="40"/>
      <c r="D190" s="241" t="s">
        <v>255</v>
      </c>
      <c r="E190" s="40"/>
      <c r="F190" s="261" t="s">
        <v>741</v>
      </c>
      <c r="G190" s="40"/>
      <c r="H190" s="40"/>
      <c r="I190" s="262"/>
      <c r="J190" s="40"/>
      <c r="K190" s="40"/>
      <c r="L190" s="44"/>
      <c r="M190" s="263"/>
      <c r="N190" s="264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255</v>
      </c>
      <c r="AU190" s="17" t="s">
        <v>80</v>
      </c>
    </row>
    <row r="191" s="2" customFormat="1" ht="14.4" customHeight="1">
      <c r="A191" s="38"/>
      <c r="B191" s="39"/>
      <c r="C191" s="226" t="s">
        <v>306</v>
      </c>
      <c r="D191" s="226" t="s">
        <v>153</v>
      </c>
      <c r="E191" s="227" t="s">
        <v>207</v>
      </c>
      <c r="F191" s="228" t="s">
        <v>785</v>
      </c>
      <c r="G191" s="229" t="s">
        <v>786</v>
      </c>
      <c r="H191" s="230">
        <v>4</v>
      </c>
      <c r="I191" s="231"/>
      <c r="J191" s="232">
        <f>ROUND(I191*H191,2)</f>
        <v>0</v>
      </c>
      <c r="K191" s="228" t="s">
        <v>1</v>
      </c>
      <c r="L191" s="44"/>
      <c r="M191" s="233" t="s">
        <v>1</v>
      </c>
      <c r="N191" s="234" t="s">
        <v>38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158</v>
      </c>
      <c r="AT191" s="237" t="s">
        <v>153</v>
      </c>
      <c r="AU191" s="237" t="s">
        <v>80</v>
      </c>
      <c r="AY191" s="17" t="s">
        <v>150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80</v>
      </c>
      <c r="BK191" s="238">
        <f>ROUND(I191*H191,2)</f>
        <v>0</v>
      </c>
      <c r="BL191" s="17" t="s">
        <v>158</v>
      </c>
      <c r="BM191" s="237" t="s">
        <v>459</v>
      </c>
    </row>
    <row r="192" s="2" customFormat="1">
      <c r="A192" s="38"/>
      <c r="B192" s="39"/>
      <c r="C192" s="40"/>
      <c r="D192" s="241" t="s">
        <v>255</v>
      </c>
      <c r="E192" s="40"/>
      <c r="F192" s="261" t="s">
        <v>741</v>
      </c>
      <c r="G192" s="40"/>
      <c r="H192" s="40"/>
      <c r="I192" s="262"/>
      <c r="J192" s="40"/>
      <c r="K192" s="40"/>
      <c r="L192" s="44"/>
      <c r="M192" s="263"/>
      <c r="N192" s="264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255</v>
      </c>
      <c r="AU192" s="17" t="s">
        <v>80</v>
      </c>
    </row>
    <row r="193" s="2" customFormat="1" ht="14.4" customHeight="1">
      <c r="A193" s="38"/>
      <c r="B193" s="39"/>
      <c r="C193" s="226" t="s">
        <v>310</v>
      </c>
      <c r="D193" s="226" t="s">
        <v>153</v>
      </c>
      <c r="E193" s="227" t="s">
        <v>213</v>
      </c>
      <c r="F193" s="228" t="s">
        <v>787</v>
      </c>
      <c r="G193" s="229" t="s">
        <v>786</v>
      </c>
      <c r="H193" s="230">
        <v>3</v>
      </c>
      <c r="I193" s="231"/>
      <c r="J193" s="232">
        <f>ROUND(I193*H193,2)</f>
        <v>0</v>
      </c>
      <c r="K193" s="228" t="s">
        <v>1</v>
      </c>
      <c r="L193" s="44"/>
      <c r="M193" s="233" t="s">
        <v>1</v>
      </c>
      <c r="N193" s="234" t="s">
        <v>38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158</v>
      </c>
      <c r="AT193" s="237" t="s">
        <v>153</v>
      </c>
      <c r="AU193" s="237" t="s">
        <v>80</v>
      </c>
      <c r="AY193" s="17" t="s">
        <v>150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80</v>
      </c>
      <c r="BK193" s="238">
        <f>ROUND(I193*H193,2)</f>
        <v>0</v>
      </c>
      <c r="BL193" s="17" t="s">
        <v>158</v>
      </c>
      <c r="BM193" s="237" t="s">
        <v>467</v>
      </c>
    </row>
    <row r="194" s="2" customFormat="1">
      <c r="A194" s="38"/>
      <c r="B194" s="39"/>
      <c r="C194" s="40"/>
      <c r="D194" s="241" t="s">
        <v>255</v>
      </c>
      <c r="E194" s="40"/>
      <c r="F194" s="261" t="s">
        <v>741</v>
      </c>
      <c r="G194" s="40"/>
      <c r="H194" s="40"/>
      <c r="I194" s="262"/>
      <c r="J194" s="40"/>
      <c r="K194" s="40"/>
      <c r="L194" s="44"/>
      <c r="M194" s="263"/>
      <c r="N194" s="264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255</v>
      </c>
      <c r="AU194" s="17" t="s">
        <v>80</v>
      </c>
    </row>
    <row r="195" s="2" customFormat="1" ht="14.4" customHeight="1">
      <c r="A195" s="38"/>
      <c r="B195" s="39"/>
      <c r="C195" s="226" t="s">
        <v>315</v>
      </c>
      <c r="D195" s="226" t="s">
        <v>153</v>
      </c>
      <c r="E195" s="227" t="s">
        <v>788</v>
      </c>
      <c r="F195" s="228" t="s">
        <v>789</v>
      </c>
      <c r="G195" s="229" t="s">
        <v>786</v>
      </c>
      <c r="H195" s="230">
        <v>3</v>
      </c>
      <c r="I195" s="231"/>
      <c r="J195" s="232">
        <f>ROUND(I195*H195,2)</f>
        <v>0</v>
      </c>
      <c r="K195" s="228" t="s">
        <v>1</v>
      </c>
      <c r="L195" s="44"/>
      <c r="M195" s="233" t="s">
        <v>1</v>
      </c>
      <c r="N195" s="234" t="s">
        <v>38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158</v>
      </c>
      <c r="AT195" s="237" t="s">
        <v>153</v>
      </c>
      <c r="AU195" s="237" t="s">
        <v>80</v>
      </c>
      <c r="AY195" s="17" t="s">
        <v>150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80</v>
      </c>
      <c r="BK195" s="238">
        <f>ROUND(I195*H195,2)</f>
        <v>0</v>
      </c>
      <c r="BL195" s="17" t="s">
        <v>158</v>
      </c>
      <c r="BM195" s="237" t="s">
        <v>477</v>
      </c>
    </row>
    <row r="196" s="2" customFormat="1">
      <c r="A196" s="38"/>
      <c r="B196" s="39"/>
      <c r="C196" s="40"/>
      <c r="D196" s="241" t="s">
        <v>255</v>
      </c>
      <c r="E196" s="40"/>
      <c r="F196" s="261" t="s">
        <v>741</v>
      </c>
      <c r="G196" s="40"/>
      <c r="H196" s="40"/>
      <c r="I196" s="262"/>
      <c r="J196" s="40"/>
      <c r="K196" s="40"/>
      <c r="L196" s="44"/>
      <c r="M196" s="263"/>
      <c r="N196" s="264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255</v>
      </c>
      <c r="AU196" s="17" t="s">
        <v>80</v>
      </c>
    </row>
    <row r="197" s="2" customFormat="1" ht="14.4" customHeight="1">
      <c r="A197" s="38"/>
      <c r="B197" s="39"/>
      <c r="C197" s="226" t="s">
        <v>319</v>
      </c>
      <c r="D197" s="226" t="s">
        <v>153</v>
      </c>
      <c r="E197" s="227" t="s">
        <v>790</v>
      </c>
      <c r="F197" s="228" t="s">
        <v>791</v>
      </c>
      <c r="G197" s="229" t="s">
        <v>786</v>
      </c>
      <c r="H197" s="230">
        <v>1</v>
      </c>
      <c r="I197" s="231"/>
      <c r="J197" s="232">
        <f>ROUND(I197*H197,2)</f>
        <v>0</v>
      </c>
      <c r="K197" s="228" t="s">
        <v>1</v>
      </c>
      <c r="L197" s="44"/>
      <c r="M197" s="233" t="s">
        <v>1</v>
      </c>
      <c r="N197" s="234" t="s">
        <v>38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158</v>
      </c>
      <c r="AT197" s="237" t="s">
        <v>153</v>
      </c>
      <c r="AU197" s="237" t="s">
        <v>80</v>
      </c>
      <c r="AY197" s="17" t="s">
        <v>150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80</v>
      </c>
      <c r="BK197" s="238">
        <f>ROUND(I197*H197,2)</f>
        <v>0</v>
      </c>
      <c r="BL197" s="17" t="s">
        <v>158</v>
      </c>
      <c r="BM197" s="237" t="s">
        <v>486</v>
      </c>
    </row>
    <row r="198" s="2" customFormat="1">
      <c r="A198" s="38"/>
      <c r="B198" s="39"/>
      <c r="C198" s="40"/>
      <c r="D198" s="241" t="s">
        <v>255</v>
      </c>
      <c r="E198" s="40"/>
      <c r="F198" s="261" t="s">
        <v>741</v>
      </c>
      <c r="G198" s="40"/>
      <c r="H198" s="40"/>
      <c r="I198" s="262"/>
      <c r="J198" s="40"/>
      <c r="K198" s="40"/>
      <c r="L198" s="44"/>
      <c r="M198" s="263"/>
      <c r="N198" s="264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255</v>
      </c>
      <c r="AU198" s="17" t="s">
        <v>80</v>
      </c>
    </row>
    <row r="199" s="2" customFormat="1" ht="14.4" customHeight="1">
      <c r="A199" s="38"/>
      <c r="B199" s="39"/>
      <c r="C199" s="226" t="s">
        <v>323</v>
      </c>
      <c r="D199" s="226" t="s">
        <v>153</v>
      </c>
      <c r="E199" s="227" t="s">
        <v>792</v>
      </c>
      <c r="F199" s="228" t="s">
        <v>793</v>
      </c>
      <c r="G199" s="229" t="s">
        <v>786</v>
      </c>
      <c r="H199" s="230">
        <v>3</v>
      </c>
      <c r="I199" s="231"/>
      <c r="J199" s="232">
        <f>ROUND(I199*H199,2)</f>
        <v>0</v>
      </c>
      <c r="K199" s="228" t="s">
        <v>1</v>
      </c>
      <c r="L199" s="44"/>
      <c r="M199" s="233" t="s">
        <v>1</v>
      </c>
      <c r="N199" s="234" t="s">
        <v>38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158</v>
      </c>
      <c r="AT199" s="237" t="s">
        <v>153</v>
      </c>
      <c r="AU199" s="237" t="s">
        <v>80</v>
      </c>
      <c r="AY199" s="17" t="s">
        <v>150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80</v>
      </c>
      <c r="BK199" s="238">
        <f>ROUND(I199*H199,2)</f>
        <v>0</v>
      </c>
      <c r="BL199" s="17" t="s">
        <v>158</v>
      </c>
      <c r="BM199" s="237" t="s">
        <v>496</v>
      </c>
    </row>
    <row r="200" s="2" customFormat="1">
      <c r="A200" s="38"/>
      <c r="B200" s="39"/>
      <c r="C200" s="40"/>
      <c r="D200" s="241" t="s">
        <v>255</v>
      </c>
      <c r="E200" s="40"/>
      <c r="F200" s="261" t="s">
        <v>741</v>
      </c>
      <c r="G200" s="40"/>
      <c r="H200" s="40"/>
      <c r="I200" s="262"/>
      <c r="J200" s="40"/>
      <c r="K200" s="40"/>
      <c r="L200" s="44"/>
      <c r="M200" s="263"/>
      <c r="N200" s="264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255</v>
      </c>
      <c r="AU200" s="17" t="s">
        <v>80</v>
      </c>
    </row>
    <row r="201" s="2" customFormat="1" ht="14.4" customHeight="1">
      <c r="A201" s="38"/>
      <c r="B201" s="39"/>
      <c r="C201" s="226" t="s">
        <v>328</v>
      </c>
      <c r="D201" s="226" t="s">
        <v>153</v>
      </c>
      <c r="E201" s="227" t="s">
        <v>246</v>
      </c>
      <c r="F201" s="228" t="s">
        <v>794</v>
      </c>
      <c r="G201" s="229" t="s">
        <v>786</v>
      </c>
      <c r="H201" s="230">
        <v>1</v>
      </c>
      <c r="I201" s="231"/>
      <c r="J201" s="232">
        <f>ROUND(I201*H201,2)</f>
        <v>0</v>
      </c>
      <c r="K201" s="228" t="s">
        <v>1</v>
      </c>
      <c r="L201" s="44"/>
      <c r="M201" s="233" t="s">
        <v>1</v>
      </c>
      <c r="N201" s="234" t="s">
        <v>38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158</v>
      </c>
      <c r="AT201" s="237" t="s">
        <v>153</v>
      </c>
      <c r="AU201" s="237" t="s">
        <v>80</v>
      </c>
      <c r="AY201" s="17" t="s">
        <v>150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80</v>
      </c>
      <c r="BK201" s="238">
        <f>ROUND(I201*H201,2)</f>
        <v>0</v>
      </c>
      <c r="BL201" s="17" t="s">
        <v>158</v>
      </c>
      <c r="BM201" s="237" t="s">
        <v>507</v>
      </c>
    </row>
    <row r="202" s="2" customFormat="1">
      <c r="A202" s="38"/>
      <c r="B202" s="39"/>
      <c r="C202" s="40"/>
      <c r="D202" s="241" t="s">
        <v>255</v>
      </c>
      <c r="E202" s="40"/>
      <c r="F202" s="261" t="s">
        <v>741</v>
      </c>
      <c r="G202" s="40"/>
      <c r="H202" s="40"/>
      <c r="I202" s="262"/>
      <c r="J202" s="40"/>
      <c r="K202" s="40"/>
      <c r="L202" s="44"/>
      <c r="M202" s="263"/>
      <c r="N202" s="264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255</v>
      </c>
      <c r="AU202" s="17" t="s">
        <v>80</v>
      </c>
    </row>
    <row r="203" s="2" customFormat="1" ht="14.4" customHeight="1">
      <c r="A203" s="38"/>
      <c r="B203" s="39"/>
      <c r="C203" s="226" t="s">
        <v>332</v>
      </c>
      <c r="D203" s="226" t="s">
        <v>153</v>
      </c>
      <c r="E203" s="227" t="s">
        <v>7</v>
      </c>
      <c r="F203" s="228" t="s">
        <v>795</v>
      </c>
      <c r="G203" s="229" t="s">
        <v>786</v>
      </c>
      <c r="H203" s="230">
        <v>2</v>
      </c>
      <c r="I203" s="231"/>
      <c r="J203" s="232">
        <f>ROUND(I203*H203,2)</f>
        <v>0</v>
      </c>
      <c r="K203" s="228" t="s">
        <v>1</v>
      </c>
      <c r="L203" s="44"/>
      <c r="M203" s="233" t="s">
        <v>1</v>
      </c>
      <c r="N203" s="234" t="s">
        <v>38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158</v>
      </c>
      <c r="AT203" s="237" t="s">
        <v>153</v>
      </c>
      <c r="AU203" s="237" t="s">
        <v>80</v>
      </c>
      <c r="AY203" s="17" t="s">
        <v>150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80</v>
      </c>
      <c r="BK203" s="238">
        <f>ROUND(I203*H203,2)</f>
        <v>0</v>
      </c>
      <c r="BL203" s="17" t="s">
        <v>158</v>
      </c>
      <c r="BM203" s="237" t="s">
        <v>517</v>
      </c>
    </row>
    <row r="204" s="2" customFormat="1">
      <c r="A204" s="38"/>
      <c r="B204" s="39"/>
      <c r="C204" s="40"/>
      <c r="D204" s="241" t="s">
        <v>255</v>
      </c>
      <c r="E204" s="40"/>
      <c r="F204" s="261" t="s">
        <v>741</v>
      </c>
      <c r="G204" s="40"/>
      <c r="H204" s="40"/>
      <c r="I204" s="262"/>
      <c r="J204" s="40"/>
      <c r="K204" s="40"/>
      <c r="L204" s="44"/>
      <c r="M204" s="263"/>
      <c r="N204" s="264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255</v>
      </c>
      <c r="AU204" s="17" t="s">
        <v>80</v>
      </c>
    </row>
    <row r="205" s="2" customFormat="1" ht="14.4" customHeight="1">
      <c r="A205" s="38"/>
      <c r="B205" s="39"/>
      <c r="C205" s="226" t="s">
        <v>339</v>
      </c>
      <c r="D205" s="226" t="s">
        <v>153</v>
      </c>
      <c r="E205" s="227" t="s">
        <v>796</v>
      </c>
      <c r="F205" s="228" t="s">
        <v>797</v>
      </c>
      <c r="G205" s="229" t="s">
        <v>782</v>
      </c>
      <c r="H205" s="230">
        <v>3</v>
      </c>
      <c r="I205" s="231"/>
      <c r="J205" s="232">
        <f>ROUND(I205*H205,2)</f>
        <v>0</v>
      </c>
      <c r="K205" s="228" t="s">
        <v>1</v>
      </c>
      <c r="L205" s="44"/>
      <c r="M205" s="233" t="s">
        <v>1</v>
      </c>
      <c r="N205" s="234" t="s">
        <v>38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158</v>
      </c>
      <c r="AT205" s="237" t="s">
        <v>153</v>
      </c>
      <c r="AU205" s="237" t="s">
        <v>80</v>
      </c>
      <c r="AY205" s="17" t="s">
        <v>150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80</v>
      </c>
      <c r="BK205" s="238">
        <f>ROUND(I205*H205,2)</f>
        <v>0</v>
      </c>
      <c r="BL205" s="17" t="s">
        <v>158</v>
      </c>
      <c r="BM205" s="237" t="s">
        <v>525</v>
      </c>
    </row>
    <row r="206" s="2" customFormat="1">
      <c r="A206" s="38"/>
      <c r="B206" s="39"/>
      <c r="C206" s="40"/>
      <c r="D206" s="241" t="s">
        <v>255</v>
      </c>
      <c r="E206" s="40"/>
      <c r="F206" s="261" t="s">
        <v>741</v>
      </c>
      <c r="G206" s="40"/>
      <c r="H206" s="40"/>
      <c r="I206" s="262"/>
      <c r="J206" s="40"/>
      <c r="K206" s="40"/>
      <c r="L206" s="44"/>
      <c r="M206" s="263"/>
      <c r="N206" s="264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255</v>
      </c>
      <c r="AU206" s="17" t="s">
        <v>80</v>
      </c>
    </row>
    <row r="207" s="2" customFormat="1" ht="14.4" customHeight="1">
      <c r="A207" s="38"/>
      <c r="B207" s="39"/>
      <c r="C207" s="226" t="s">
        <v>344</v>
      </c>
      <c r="D207" s="226" t="s">
        <v>153</v>
      </c>
      <c r="E207" s="227" t="s">
        <v>798</v>
      </c>
      <c r="F207" s="228" t="s">
        <v>799</v>
      </c>
      <c r="G207" s="229" t="s">
        <v>782</v>
      </c>
      <c r="H207" s="230">
        <v>6</v>
      </c>
      <c r="I207" s="231"/>
      <c r="J207" s="232">
        <f>ROUND(I207*H207,2)</f>
        <v>0</v>
      </c>
      <c r="K207" s="228" t="s">
        <v>1</v>
      </c>
      <c r="L207" s="44"/>
      <c r="M207" s="233" t="s">
        <v>1</v>
      </c>
      <c r="N207" s="234" t="s">
        <v>38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158</v>
      </c>
      <c r="AT207" s="237" t="s">
        <v>153</v>
      </c>
      <c r="AU207" s="237" t="s">
        <v>80</v>
      </c>
      <c r="AY207" s="17" t="s">
        <v>150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80</v>
      </c>
      <c r="BK207" s="238">
        <f>ROUND(I207*H207,2)</f>
        <v>0</v>
      </c>
      <c r="BL207" s="17" t="s">
        <v>158</v>
      </c>
      <c r="BM207" s="237" t="s">
        <v>538</v>
      </c>
    </row>
    <row r="208" s="2" customFormat="1">
      <c r="A208" s="38"/>
      <c r="B208" s="39"/>
      <c r="C208" s="40"/>
      <c r="D208" s="241" t="s">
        <v>255</v>
      </c>
      <c r="E208" s="40"/>
      <c r="F208" s="261" t="s">
        <v>741</v>
      </c>
      <c r="G208" s="40"/>
      <c r="H208" s="40"/>
      <c r="I208" s="262"/>
      <c r="J208" s="40"/>
      <c r="K208" s="40"/>
      <c r="L208" s="44"/>
      <c r="M208" s="263"/>
      <c r="N208" s="264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255</v>
      </c>
      <c r="AU208" s="17" t="s">
        <v>80</v>
      </c>
    </row>
    <row r="209" s="2" customFormat="1" ht="14.4" customHeight="1">
      <c r="A209" s="38"/>
      <c r="B209" s="39"/>
      <c r="C209" s="226" t="s">
        <v>348</v>
      </c>
      <c r="D209" s="226" t="s">
        <v>153</v>
      </c>
      <c r="E209" s="227" t="s">
        <v>800</v>
      </c>
      <c r="F209" s="228" t="s">
        <v>801</v>
      </c>
      <c r="G209" s="229" t="s">
        <v>359</v>
      </c>
      <c r="H209" s="230">
        <v>30</v>
      </c>
      <c r="I209" s="231"/>
      <c r="J209" s="232">
        <f>ROUND(I209*H209,2)</f>
        <v>0</v>
      </c>
      <c r="K209" s="228" t="s">
        <v>1</v>
      </c>
      <c r="L209" s="44"/>
      <c r="M209" s="233" t="s">
        <v>1</v>
      </c>
      <c r="N209" s="234" t="s">
        <v>38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158</v>
      </c>
      <c r="AT209" s="237" t="s">
        <v>153</v>
      </c>
      <c r="AU209" s="237" t="s">
        <v>80</v>
      </c>
      <c r="AY209" s="17" t="s">
        <v>150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80</v>
      </c>
      <c r="BK209" s="238">
        <f>ROUND(I209*H209,2)</f>
        <v>0</v>
      </c>
      <c r="BL209" s="17" t="s">
        <v>158</v>
      </c>
      <c r="BM209" s="237" t="s">
        <v>548</v>
      </c>
    </row>
    <row r="210" s="2" customFormat="1">
      <c r="A210" s="38"/>
      <c r="B210" s="39"/>
      <c r="C210" s="40"/>
      <c r="D210" s="241" t="s">
        <v>255</v>
      </c>
      <c r="E210" s="40"/>
      <c r="F210" s="261" t="s">
        <v>741</v>
      </c>
      <c r="G210" s="40"/>
      <c r="H210" s="40"/>
      <c r="I210" s="262"/>
      <c r="J210" s="40"/>
      <c r="K210" s="40"/>
      <c r="L210" s="44"/>
      <c r="M210" s="263"/>
      <c r="N210" s="264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255</v>
      </c>
      <c r="AU210" s="17" t="s">
        <v>80</v>
      </c>
    </row>
    <row r="211" s="2" customFormat="1" ht="14.4" customHeight="1">
      <c r="A211" s="38"/>
      <c r="B211" s="39"/>
      <c r="C211" s="226" t="s">
        <v>354</v>
      </c>
      <c r="D211" s="226" t="s">
        <v>153</v>
      </c>
      <c r="E211" s="227" t="s">
        <v>290</v>
      </c>
      <c r="F211" s="228" t="s">
        <v>802</v>
      </c>
      <c r="G211" s="229" t="s">
        <v>786</v>
      </c>
      <c r="H211" s="230">
        <v>1</v>
      </c>
      <c r="I211" s="231"/>
      <c r="J211" s="232">
        <f>ROUND(I211*H211,2)</f>
        <v>0</v>
      </c>
      <c r="K211" s="228" t="s">
        <v>1</v>
      </c>
      <c r="L211" s="44"/>
      <c r="M211" s="233" t="s">
        <v>1</v>
      </c>
      <c r="N211" s="234" t="s">
        <v>38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158</v>
      </c>
      <c r="AT211" s="237" t="s">
        <v>153</v>
      </c>
      <c r="AU211" s="237" t="s">
        <v>80</v>
      </c>
      <c r="AY211" s="17" t="s">
        <v>150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80</v>
      </c>
      <c r="BK211" s="238">
        <f>ROUND(I211*H211,2)</f>
        <v>0</v>
      </c>
      <c r="BL211" s="17" t="s">
        <v>158</v>
      </c>
      <c r="BM211" s="237" t="s">
        <v>557</v>
      </c>
    </row>
    <row r="212" s="2" customFormat="1">
      <c r="A212" s="38"/>
      <c r="B212" s="39"/>
      <c r="C212" s="40"/>
      <c r="D212" s="241" t="s">
        <v>255</v>
      </c>
      <c r="E212" s="40"/>
      <c r="F212" s="261" t="s">
        <v>741</v>
      </c>
      <c r="G212" s="40"/>
      <c r="H212" s="40"/>
      <c r="I212" s="262"/>
      <c r="J212" s="40"/>
      <c r="K212" s="40"/>
      <c r="L212" s="44"/>
      <c r="M212" s="263"/>
      <c r="N212" s="264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255</v>
      </c>
      <c r="AU212" s="17" t="s">
        <v>80</v>
      </c>
    </row>
    <row r="213" s="2" customFormat="1" ht="14.4" customHeight="1">
      <c r="A213" s="38"/>
      <c r="B213" s="39"/>
      <c r="C213" s="226" t="s">
        <v>358</v>
      </c>
      <c r="D213" s="226" t="s">
        <v>153</v>
      </c>
      <c r="E213" s="227" t="s">
        <v>302</v>
      </c>
      <c r="F213" s="228" t="s">
        <v>803</v>
      </c>
      <c r="G213" s="229" t="s">
        <v>786</v>
      </c>
      <c r="H213" s="230">
        <v>2</v>
      </c>
      <c r="I213" s="231"/>
      <c r="J213" s="232">
        <f>ROUND(I213*H213,2)</f>
        <v>0</v>
      </c>
      <c r="K213" s="228" t="s">
        <v>1</v>
      </c>
      <c r="L213" s="44"/>
      <c r="M213" s="233" t="s">
        <v>1</v>
      </c>
      <c r="N213" s="234" t="s">
        <v>38</v>
      </c>
      <c r="O213" s="91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158</v>
      </c>
      <c r="AT213" s="237" t="s">
        <v>153</v>
      </c>
      <c r="AU213" s="237" t="s">
        <v>80</v>
      </c>
      <c r="AY213" s="17" t="s">
        <v>150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80</v>
      </c>
      <c r="BK213" s="238">
        <f>ROUND(I213*H213,2)</f>
        <v>0</v>
      </c>
      <c r="BL213" s="17" t="s">
        <v>158</v>
      </c>
      <c r="BM213" s="237" t="s">
        <v>567</v>
      </c>
    </row>
    <row r="214" s="2" customFormat="1">
      <c r="A214" s="38"/>
      <c r="B214" s="39"/>
      <c r="C214" s="40"/>
      <c r="D214" s="241" t="s">
        <v>255</v>
      </c>
      <c r="E214" s="40"/>
      <c r="F214" s="261" t="s">
        <v>741</v>
      </c>
      <c r="G214" s="40"/>
      <c r="H214" s="40"/>
      <c r="I214" s="262"/>
      <c r="J214" s="40"/>
      <c r="K214" s="40"/>
      <c r="L214" s="44"/>
      <c r="M214" s="263"/>
      <c r="N214" s="264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255</v>
      </c>
      <c r="AU214" s="17" t="s">
        <v>80</v>
      </c>
    </row>
    <row r="215" s="2" customFormat="1" ht="14.4" customHeight="1">
      <c r="A215" s="38"/>
      <c r="B215" s="39"/>
      <c r="C215" s="226" t="s">
        <v>365</v>
      </c>
      <c r="D215" s="226" t="s">
        <v>153</v>
      </c>
      <c r="E215" s="227" t="s">
        <v>306</v>
      </c>
      <c r="F215" s="228" t="s">
        <v>804</v>
      </c>
      <c r="G215" s="229" t="s">
        <v>786</v>
      </c>
      <c r="H215" s="230">
        <v>12</v>
      </c>
      <c r="I215" s="231"/>
      <c r="J215" s="232">
        <f>ROUND(I215*H215,2)</f>
        <v>0</v>
      </c>
      <c r="K215" s="228" t="s">
        <v>1</v>
      </c>
      <c r="L215" s="44"/>
      <c r="M215" s="233" t="s">
        <v>1</v>
      </c>
      <c r="N215" s="234" t="s">
        <v>38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158</v>
      </c>
      <c r="AT215" s="237" t="s">
        <v>153</v>
      </c>
      <c r="AU215" s="237" t="s">
        <v>80</v>
      </c>
      <c r="AY215" s="17" t="s">
        <v>150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80</v>
      </c>
      <c r="BK215" s="238">
        <f>ROUND(I215*H215,2)</f>
        <v>0</v>
      </c>
      <c r="BL215" s="17" t="s">
        <v>158</v>
      </c>
      <c r="BM215" s="237" t="s">
        <v>575</v>
      </c>
    </row>
    <row r="216" s="2" customFormat="1">
      <c r="A216" s="38"/>
      <c r="B216" s="39"/>
      <c r="C216" s="40"/>
      <c r="D216" s="241" t="s">
        <v>255</v>
      </c>
      <c r="E216" s="40"/>
      <c r="F216" s="261" t="s">
        <v>741</v>
      </c>
      <c r="G216" s="40"/>
      <c r="H216" s="40"/>
      <c r="I216" s="262"/>
      <c r="J216" s="40"/>
      <c r="K216" s="40"/>
      <c r="L216" s="44"/>
      <c r="M216" s="263"/>
      <c r="N216" s="264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255</v>
      </c>
      <c r="AU216" s="17" t="s">
        <v>80</v>
      </c>
    </row>
    <row r="217" s="2" customFormat="1" ht="14.4" customHeight="1">
      <c r="A217" s="38"/>
      <c r="B217" s="39"/>
      <c r="C217" s="226" t="s">
        <v>369</v>
      </c>
      <c r="D217" s="226" t="s">
        <v>153</v>
      </c>
      <c r="E217" s="227" t="s">
        <v>310</v>
      </c>
      <c r="F217" s="228" t="s">
        <v>805</v>
      </c>
      <c r="G217" s="229" t="s">
        <v>782</v>
      </c>
      <c r="H217" s="230">
        <v>2</v>
      </c>
      <c r="I217" s="231"/>
      <c r="J217" s="232">
        <f>ROUND(I217*H217,2)</f>
        <v>0</v>
      </c>
      <c r="K217" s="228" t="s">
        <v>1</v>
      </c>
      <c r="L217" s="44"/>
      <c r="M217" s="233" t="s">
        <v>1</v>
      </c>
      <c r="N217" s="234" t="s">
        <v>38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158</v>
      </c>
      <c r="AT217" s="237" t="s">
        <v>153</v>
      </c>
      <c r="AU217" s="237" t="s">
        <v>80</v>
      </c>
      <c r="AY217" s="17" t="s">
        <v>150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80</v>
      </c>
      <c r="BK217" s="238">
        <f>ROUND(I217*H217,2)</f>
        <v>0</v>
      </c>
      <c r="BL217" s="17" t="s">
        <v>158</v>
      </c>
      <c r="BM217" s="237" t="s">
        <v>585</v>
      </c>
    </row>
    <row r="218" s="2" customFormat="1">
      <c r="A218" s="38"/>
      <c r="B218" s="39"/>
      <c r="C218" s="40"/>
      <c r="D218" s="241" t="s">
        <v>255</v>
      </c>
      <c r="E218" s="40"/>
      <c r="F218" s="261" t="s">
        <v>741</v>
      </c>
      <c r="G218" s="40"/>
      <c r="H218" s="40"/>
      <c r="I218" s="262"/>
      <c r="J218" s="40"/>
      <c r="K218" s="40"/>
      <c r="L218" s="44"/>
      <c r="M218" s="263"/>
      <c r="N218" s="264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255</v>
      </c>
      <c r="AU218" s="17" t="s">
        <v>80</v>
      </c>
    </row>
    <row r="219" s="2" customFormat="1" ht="14.4" customHeight="1">
      <c r="A219" s="38"/>
      <c r="B219" s="39"/>
      <c r="C219" s="226" t="s">
        <v>373</v>
      </c>
      <c r="D219" s="226" t="s">
        <v>153</v>
      </c>
      <c r="E219" s="227" t="s">
        <v>315</v>
      </c>
      <c r="F219" s="228" t="s">
        <v>806</v>
      </c>
      <c r="G219" s="229" t="s">
        <v>786</v>
      </c>
      <c r="H219" s="230">
        <v>48</v>
      </c>
      <c r="I219" s="231"/>
      <c r="J219" s="232">
        <f>ROUND(I219*H219,2)</f>
        <v>0</v>
      </c>
      <c r="K219" s="228" t="s">
        <v>1</v>
      </c>
      <c r="L219" s="44"/>
      <c r="M219" s="233" t="s">
        <v>1</v>
      </c>
      <c r="N219" s="234" t="s">
        <v>38</v>
      </c>
      <c r="O219" s="91"/>
      <c r="P219" s="235">
        <f>O219*H219</f>
        <v>0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158</v>
      </c>
      <c r="AT219" s="237" t="s">
        <v>153</v>
      </c>
      <c r="AU219" s="237" t="s">
        <v>80</v>
      </c>
      <c r="AY219" s="17" t="s">
        <v>150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80</v>
      </c>
      <c r="BK219" s="238">
        <f>ROUND(I219*H219,2)</f>
        <v>0</v>
      </c>
      <c r="BL219" s="17" t="s">
        <v>158</v>
      </c>
      <c r="BM219" s="237" t="s">
        <v>593</v>
      </c>
    </row>
    <row r="220" s="2" customFormat="1">
      <c r="A220" s="38"/>
      <c r="B220" s="39"/>
      <c r="C220" s="40"/>
      <c r="D220" s="241" t="s">
        <v>255</v>
      </c>
      <c r="E220" s="40"/>
      <c r="F220" s="261" t="s">
        <v>741</v>
      </c>
      <c r="G220" s="40"/>
      <c r="H220" s="40"/>
      <c r="I220" s="262"/>
      <c r="J220" s="40"/>
      <c r="K220" s="40"/>
      <c r="L220" s="44"/>
      <c r="M220" s="263"/>
      <c r="N220" s="264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255</v>
      </c>
      <c r="AU220" s="17" t="s">
        <v>80</v>
      </c>
    </row>
    <row r="221" s="12" customFormat="1" ht="22.8" customHeight="1">
      <c r="A221" s="12"/>
      <c r="B221" s="210"/>
      <c r="C221" s="211"/>
      <c r="D221" s="212" t="s">
        <v>72</v>
      </c>
      <c r="E221" s="224" t="s">
        <v>807</v>
      </c>
      <c r="F221" s="224" t="s">
        <v>808</v>
      </c>
      <c r="G221" s="211"/>
      <c r="H221" s="211"/>
      <c r="I221" s="214"/>
      <c r="J221" s="225">
        <f>BK221</f>
        <v>0</v>
      </c>
      <c r="K221" s="211"/>
      <c r="L221" s="216"/>
      <c r="M221" s="217"/>
      <c r="N221" s="218"/>
      <c r="O221" s="218"/>
      <c r="P221" s="219">
        <f>SUM(P222:P225)</f>
        <v>0</v>
      </c>
      <c r="Q221" s="218"/>
      <c r="R221" s="219">
        <f>SUM(R222:R225)</f>
        <v>0</v>
      </c>
      <c r="S221" s="218"/>
      <c r="T221" s="220">
        <f>SUM(T222:T225)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1" t="s">
        <v>167</v>
      </c>
      <c r="AT221" s="222" t="s">
        <v>72</v>
      </c>
      <c r="AU221" s="222" t="s">
        <v>80</v>
      </c>
      <c r="AY221" s="221" t="s">
        <v>150</v>
      </c>
      <c r="BK221" s="223">
        <f>SUM(BK222:BK225)</f>
        <v>0</v>
      </c>
    </row>
    <row r="222" s="2" customFormat="1" ht="14.4" customHeight="1">
      <c r="A222" s="38"/>
      <c r="B222" s="39"/>
      <c r="C222" s="226" t="s">
        <v>379</v>
      </c>
      <c r="D222" s="226" t="s">
        <v>153</v>
      </c>
      <c r="E222" s="227" t="s">
        <v>809</v>
      </c>
      <c r="F222" s="228" t="s">
        <v>810</v>
      </c>
      <c r="G222" s="229" t="s">
        <v>428</v>
      </c>
      <c r="H222" s="230">
        <v>1</v>
      </c>
      <c r="I222" s="231"/>
      <c r="J222" s="232">
        <f>ROUND(I222*H222,2)</f>
        <v>0</v>
      </c>
      <c r="K222" s="228" t="s">
        <v>1</v>
      </c>
      <c r="L222" s="44"/>
      <c r="M222" s="233" t="s">
        <v>1</v>
      </c>
      <c r="N222" s="234" t="s">
        <v>38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459</v>
      </c>
      <c r="AT222" s="237" t="s">
        <v>153</v>
      </c>
      <c r="AU222" s="237" t="s">
        <v>83</v>
      </c>
      <c r="AY222" s="17" t="s">
        <v>150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80</v>
      </c>
      <c r="BK222" s="238">
        <f>ROUND(I222*H222,2)</f>
        <v>0</v>
      </c>
      <c r="BL222" s="17" t="s">
        <v>459</v>
      </c>
      <c r="BM222" s="237" t="s">
        <v>811</v>
      </c>
    </row>
    <row r="223" s="2" customFormat="1" ht="24.15" customHeight="1">
      <c r="A223" s="38"/>
      <c r="B223" s="39"/>
      <c r="C223" s="226" t="s">
        <v>383</v>
      </c>
      <c r="D223" s="226" t="s">
        <v>153</v>
      </c>
      <c r="E223" s="227" t="s">
        <v>812</v>
      </c>
      <c r="F223" s="228" t="s">
        <v>813</v>
      </c>
      <c r="G223" s="229" t="s">
        <v>428</v>
      </c>
      <c r="H223" s="230">
        <v>1</v>
      </c>
      <c r="I223" s="231"/>
      <c r="J223" s="232">
        <f>ROUND(I223*H223,2)</f>
        <v>0</v>
      </c>
      <c r="K223" s="228" t="s">
        <v>1</v>
      </c>
      <c r="L223" s="44"/>
      <c r="M223" s="233" t="s">
        <v>1</v>
      </c>
      <c r="N223" s="234" t="s">
        <v>38</v>
      </c>
      <c r="O223" s="91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459</v>
      </c>
      <c r="AT223" s="237" t="s">
        <v>153</v>
      </c>
      <c r="AU223" s="237" t="s">
        <v>83</v>
      </c>
      <c r="AY223" s="17" t="s">
        <v>150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80</v>
      </c>
      <c r="BK223" s="238">
        <f>ROUND(I223*H223,2)</f>
        <v>0</v>
      </c>
      <c r="BL223" s="17" t="s">
        <v>459</v>
      </c>
      <c r="BM223" s="237" t="s">
        <v>814</v>
      </c>
    </row>
    <row r="224" s="2" customFormat="1" ht="14.4" customHeight="1">
      <c r="A224" s="38"/>
      <c r="B224" s="39"/>
      <c r="C224" s="226" t="s">
        <v>387</v>
      </c>
      <c r="D224" s="226" t="s">
        <v>153</v>
      </c>
      <c r="E224" s="227" t="s">
        <v>815</v>
      </c>
      <c r="F224" s="228" t="s">
        <v>816</v>
      </c>
      <c r="G224" s="229" t="s">
        <v>428</v>
      </c>
      <c r="H224" s="230">
        <v>1</v>
      </c>
      <c r="I224" s="231"/>
      <c r="J224" s="232">
        <f>ROUND(I224*H224,2)</f>
        <v>0</v>
      </c>
      <c r="K224" s="228" t="s">
        <v>1</v>
      </c>
      <c r="L224" s="44"/>
      <c r="M224" s="233" t="s">
        <v>1</v>
      </c>
      <c r="N224" s="234" t="s">
        <v>38</v>
      </c>
      <c r="O224" s="91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459</v>
      </c>
      <c r="AT224" s="237" t="s">
        <v>153</v>
      </c>
      <c r="AU224" s="237" t="s">
        <v>83</v>
      </c>
      <c r="AY224" s="17" t="s">
        <v>150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80</v>
      </c>
      <c r="BK224" s="238">
        <f>ROUND(I224*H224,2)</f>
        <v>0</v>
      </c>
      <c r="BL224" s="17" t="s">
        <v>459</v>
      </c>
      <c r="BM224" s="237" t="s">
        <v>817</v>
      </c>
    </row>
    <row r="225" s="2" customFormat="1" ht="14.4" customHeight="1">
      <c r="A225" s="38"/>
      <c r="B225" s="39"/>
      <c r="C225" s="226" t="s">
        <v>391</v>
      </c>
      <c r="D225" s="226" t="s">
        <v>153</v>
      </c>
      <c r="E225" s="227" t="s">
        <v>818</v>
      </c>
      <c r="F225" s="228" t="s">
        <v>819</v>
      </c>
      <c r="G225" s="229" t="s">
        <v>428</v>
      </c>
      <c r="H225" s="230">
        <v>1</v>
      </c>
      <c r="I225" s="231"/>
      <c r="J225" s="232">
        <f>ROUND(I225*H225,2)</f>
        <v>0</v>
      </c>
      <c r="K225" s="228" t="s">
        <v>1</v>
      </c>
      <c r="L225" s="44"/>
      <c r="M225" s="233" t="s">
        <v>1</v>
      </c>
      <c r="N225" s="234" t="s">
        <v>38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459</v>
      </c>
      <c r="AT225" s="237" t="s">
        <v>153</v>
      </c>
      <c r="AU225" s="237" t="s">
        <v>83</v>
      </c>
      <c r="AY225" s="17" t="s">
        <v>150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80</v>
      </c>
      <c r="BK225" s="238">
        <f>ROUND(I225*H225,2)</f>
        <v>0</v>
      </c>
      <c r="BL225" s="17" t="s">
        <v>459</v>
      </c>
      <c r="BM225" s="237" t="s">
        <v>820</v>
      </c>
    </row>
    <row r="226" s="12" customFormat="1" ht="25.92" customHeight="1">
      <c r="A226" s="12"/>
      <c r="B226" s="210"/>
      <c r="C226" s="211"/>
      <c r="D226" s="212" t="s">
        <v>72</v>
      </c>
      <c r="E226" s="213" t="s">
        <v>821</v>
      </c>
      <c r="F226" s="213" t="s">
        <v>822</v>
      </c>
      <c r="G226" s="211"/>
      <c r="H226" s="211"/>
      <c r="I226" s="214"/>
      <c r="J226" s="215">
        <f>BK226</f>
        <v>0</v>
      </c>
      <c r="K226" s="211"/>
      <c r="L226" s="216"/>
      <c r="M226" s="217"/>
      <c r="N226" s="218"/>
      <c r="O226" s="218"/>
      <c r="P226" s="219">
        <f>SUM(P227:P229)</f>
        <v>0</v>
      </c>
      <c r="Q226" s="218"/>
      <c r="R226" s="219">
        <f>SUM(R227:R229)</f>
        <v>0</v>
      </c>
      <c r="S226" s="218"/>
      <c r="T226" s="220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1" t="s">
        <v>80</v>
      </c>
      <c r="AT226" s="222" t="s">
        <v>72</v>
      </c>
      <c r="AU226" s="222" t="s">
        <v>73</v>
      </c>
      <c r="AY226" s="221" t="s">
        <v>150</v>
      </c>
      <c r="BK226" s="223">
        <f>SUM(BK227:BK229)</f>
        <v>0</v>
      </c>
    </row>
    <row r="227" s="2" customFormat="1" ht="14.4" customHeight="1">
      <c r="A227" s="38"/>
      <c r="B227" s="39"/>
      <c r="C227" s="226" t="s">
        <v>395</v>
      </c>
      <c r="D227" s="226" t="s">
        <v>153</v>
      </c>
      <c r="E227" s="227" t="s">
        <v>823</v>
      </c>
      <c r="F227" s="228" t="s">
        <v>824</v>
      </c>
      <c r="G227" s="229" t="s">
        <v>786</v>
      </c>
      <c r="H227" s="230">
        <v>1</v>
      </c>
      <c r="I227" s="231"/>
      <c r="J227" s="232">
        <f>ROUND(I227*H227,2)</f>
        <v>0</v>
      </c>
      <c r="K227" s="228" t="s">
        <v>1</v>
      </c>
      <c r="L227" s="44"/>
      <c r="M227" s="233" t="s">
        <v>1</v>
      </c>
      <c r="N227" s="234" t="s">
        <v>38</v>
      </c>
      <c r="O227" s="91"/>
      <c r="P227" s="235">
        <f>O227*H227</f>
        <v>0</v>
      </c>
      <c r="Q227" s="235">
        <v>0</v>
      </c>
      <c r="R227" s="235">
        <f>Q227*H227</f>
        <v>0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158</v>
      </c>
      <c r="AT227" s="237" t="s">
        <v>153</v>
      </c>
      <c r="AU227" s="237" t="s">
        <v>80</v>
      </c>
      <c r="AY227" s="17" t="s">
        <v>150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80</v>
      </c>
      <c r="BK227" s="238">
        <f>ROUND(I227*H227,2)</f>
        <v>0</v>
      </c>
      <c r="BL227" s="17" t="s">
        <v>158</v>
      </c>
      <c r="BM227" s="237" t="s">
        <v>602</v>
      </c>
    </row>
    <row r="228" s="2" customFormat="1">
      <c r="A228" s="38"/>
      <c r="B228" s="39"/>
      <c r="C228" s="40"/>
      <c r="D228" s="241" t="s">
        <v>255</v>
      </c>
      <c r="E228" s="40"/>
      <c r="F228" s="261" t="s">
        <v>825</v>
      </c>
      <c r="G228" s="40"/>
      <c r="H228" s="40"/>
      <c r="I228" s="262"/>
      <c r="J228" s="40"/>
      <c r="K228" s="40"/>
      <c r="L228" s="44"/>
      <c r="M228" s="263"/>
      <c r="N228" s="264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255</v>
      </c>
      <c r="AU228" s="17" t="s">
        <v>80</v>
      </c>
    </row>
    <row r="229" s="2" customFormat="1" ht="14.4" customHeight="1">
      <c r="A229" s="38"/>
      <c r="B229" s="39"/>
      <c r="C229" s="226" t="s">
        <v>401</v>
      </c>
      <c r="D229" s="226" t="s">
        <v>153</v>
      </c>
      <c r="E229" s="227" t="s">
        <v>826</v>
      </c>
      <c r="F229" s="228" t="s">
        <v>827</v>
      </c>
      <c r="G229" s="229" t="s">
        <v>782</v>
      </c>
      <c r="H229" s="230">
        <v>1</v>
      </c>
      <c r="I229" s="231"/>
      <c r="J229" s="232">
        <f>ROUND(I229*H229,2)</f>
        <v>0</v>
      </c>
      <c r="K229" s="228" t="s">
        <v>1</v>
      </c>
      <c r="L229" s="44"/>
      <c r="M229" s="233" t="s">
        <v>1</v>
      </c>
      <c r="N229" s="234" t="s">
        <v>38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158</v>
      </c>
      <c r="AT229" s="237" t="s">
        <v>153</v>
      </c>
      <c r="AU229" s="237" t="s">
        <v>80</v>
      </c>
      <c r="AY229" s="17" t="s">
        <v>150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80</v>
      </c>
      <c r="BK229" s="238">
        <f>ROUND(I229*H229,2)</f>
        <v>0</v>
      </c>
      <c r="BL229" s="17" t="s">
        <v>158</v>
      </c>
      <c r="BM229" s="237" t="s">
        <v>258</v>
      </c>
    </row>
    <row r="230" s="12" customFormat="1" ht="25.92" customHeight="1">
      <c r="A230" s="12"/>
      <c r="B230" s="210"/>
      <c r="C230" s="211"/>
      <c r="D230" s="212" t="s">
        <v>72</v>
      </c>
      <c r="E230" s="213" t="s">
        <v>718</v>
      </c>
      <c r="F230" s="213" t="s">
        <v>828</v>
      </c>
      <c r="G230" s="211"/>
      <c r="H230" s="211"/>
      <c r="I230" s="214"/>
      <c r="J230" s="215">
        <f>BK230</f>
        <v>0</v>
      </c>
      <c r="K230" s="211"/>
      <c r="L230" s="216"/>
      <c r="M230" s="217"/>
      <c r="N230" s="218"/>
      <c r="O230" s="218"/>
      <c r="P230" s="219">
        <f>SUM(P231:P233)</f>
        <v>0</v>
      </c>
      <c r="Q230" s="218"/>
      <c r="R230" s="219">
        <f>SUM(R231:R233)</f>
        <v>0</v>
      </c>
      <c r="S230" s="218"/>
      <c r="T230" s="220">
        <f>SUM(T231:T233)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1" t="s">
        <v>80</v>
      </c>
      <c r="AT230" s="222" t="s">
        <v>72</v>
      </c>
      <c r="AU230" s="222" t="s">
        <v>73</v>
      </c>
      <c r="AY230" s="221" t="s">
        <v>150</v>
      </c>
      <c r="BK230" s="223">
        <f>SUM(BK231:BK233)</f>
        <v>0</v>
      </c>
    </row>
    <row r="231" s="2" customFormat="1" ht="14.4" customHeight="1">
      <c r="A231" s="38"/>
      <c r="B231" s="39"/>
      <c r="C231" s="226" t="s">
        <v>405</v>
      </c>
      <c r="D231" s="226" t="s">
        <v>153</v>
      </c>
      <c r="E231" s="227" t="s">
        <v>829</v>
      </c>
      <c r="F231" s="228" t="s">
        <v>830</v>
      </c>
      <c r="G231" s="229" t="s">
        <v>831</v>
      </c>
      <c r="H231" s="230">
        <v>2</v>
      </c>
      <c r="I231" s="231"/>
      <c r="J231" s="232">
        <f>ROUND(I231*H231,2)</f>
        <v>0</v>
      </c>
      <c r="K231" s="228" t="s">
        <v>1</v>
      </c>
      <c r="L231" s="44"/>
      <c r="M231" s="233" t="s">
        <v>1</v>
      </c>
      <c r="N231" s="234" t="s">
        <v>38</v>
      </c>
      <c r="O231" s="91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158</v>
      </c>
      <c r="AT231" s="237" t="s">
        <v>153</v>
      </c>
      <c r="AU231" s="237" t="s">
        <v>80</v>
      </c>
      <c r="AY231" s="17" t="s">
        <v>150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80</v>
      </c>
      <c r="BK231" s="238">
        <f>ROUND(I231*H231,2)</f>
        <v>0</v>
      </c>
      <c r="BL231" s="17" t="s">
        <v>158</v>
      </c>
      <c r="BM231" s="237" t="s">
        <v>624</v>
      </c>
    </row>
    <row r="232" s="2" customFormat="1" ht="14.4" customHeight="1">
      <c r="A232" s="38"/>
      <c r="B232" s="39"/>
      <c r="C232" s="226" t="s">
        <v>411</v>
      </c>
      <c r="D232" s="226" t="s">
        <v>153</v>
      </c>
      <c r="E232" s="227" t="s">
        <v>832</v>
      </c>
      <c r="F232" s="228" t="s">
        <v>833</v>
      </c>
      <c r="G232" s="229" t="s">
        <v>831</v>
      </c>
      <c r="H232" s="230">
        <v>5</v>
      </c>
      <c r="I232" s="231"/>
      <c r="J232" s="232">
        <f>ROUND(I232*H232,2)</f>
        <v>0</v>
      </c>
      <c r="K232" s="228" t="s">
        <v>1</v>
      </c>
      <c r="L232" s="44"/>
      <c r="M232" s="233" t="s">
        <v>1</v>
      </c>
      <c r="N232" s="234" t="s">
        <v>38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158</v>
      </c>
      <c r="AT232" s="237" t="s">
        <v>153</v>
      </c>
      <c r="AU232" s="237" t="s">
        <v>80</v>
      </c>
      <c r="AY232" s="17" t="s">
        <v>150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80</v>
      </c>
      <c r="BK232" s="238">
        <f>ROUND(I232*H232,2)</f>
        <v>0</v>
      </c>
      <c r="BL232" s="17" t="s">
        <v>158</v>
      </c>
      <c r="BM232" s="237" t="s">
        <v>634</v>
      </c>
    </row>
    <row r="233" s="2" customFormat="1" ht="14.4" customHeight="1">
      <c r="A233" s="38"/>
      <c r="B233" s="39"/>
      <c r="C233" s="226" t="s">
        <v>415</v>
      </c>
      <c r="D233" s="226" t="s">
        <v>153</v>
      </c>
      <c r="E233" s="227" t="s">
        <v>834</v>
      </c>
      <c r="F233" s="228" t="s">
        <v>835</v>
      </c>
      <c r="G233" s="229" t="s">
        <v>831</v>
      </c>
      <c r="H233" s="230">
        <v>8</v>
      </c>
      <c r="I233" s="231"/>
      <c r="J233" s="232">
        <f>ROUND(I233*H233,2)</f>
        <v>0</v>
      </c>
      <c r="K233" s="228" t="s">
        <v>1</v>
      </c>
      <c r="L233" s="44"/>
      <c r="M233" s="233" t="s">
        <v>1</v>
      </c>
      <c r="N233" s="234" t="s">
        <v>38</v>
      </c>
      <c r="O233" s="91"/>
      <c r="P233" s="235">
        <f>O233*H233</f>
        <v>0</v>
      </c>
      <c r="Q233" s="235">
        <v>0</v>
      </c>
      <c r="R233" s="235">
        <f>Q233*H233</f>
        <v>0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158</v>
      </c>
      <c r="AT233" s="237" t="s">
        <v>153</v>
      </c>
      <c r="AU233" s="237" t="s">
        <v>80</v>
      </c>
      <c r="AY233" s="17" t="s">
        <v>150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80</v>
      </c>
      <c r="BK233" s="238">
        <f>ROUND(I233*H233,2)</f>
        <v>0</v>
      </c>
      <c r="BL233" s="17" t="s">
        <v>158</v>
      </c>
      <c r="BM233" s="237" t="s">
        <v>720</v>
      </c>
    </row>
    <row r="234" s="12" customFormat="1" ht="25.92" customHeight="1">
      <c r="A234" s="12"/>
      <c r="B234" s="210"/>
      <c r="C234" s="211"/>
      <c r="D234" s="212" t="s">
        <v>72</v>
      </c>
      <c r="E234" s="213" t="s">
        <v>836</v>
      </c>
      <c r="F234" s="213" t="s">
        <v>837</v>
      </c>
      <c r="G234" s="211"/>
      <c r="H234" s="211"/>
      <c r="I234" s="214"/>
      <c r="J234" s="215">
        <f>BK234</f>
        <v>0</v>
      </c>
      <c r="K234" s="211"/>
      <c r="L234" s="216"/>
      <c r="M234" s="217"/>
      <c r="N234" s="218"/>
      <c r="O234" s="218"/>
      <c r="P234" s="219">
        <f>P235</f>
        <v>0</v>
      </c>
      <c r="Q234" s="218"/>
      <c r="R234" s="219">
        <f>R235</f>
        <v>0</v>
      </c>
      <c r="S234" s="218"/>
      <c r="T234" s="220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1" t="s">
        <v>80</v>
      </c>
      <c r="AT234" s="222" t="s">
        <v>72</v>
      </c>
      <c r="AU234" s="222" t="s">
        <v>73</v>
      </c>
      <c r="AY234" s="221" t="s">
        <v>150</v>
      </c>
      <c r="BK234" s="223">
        <f>BK235</f>
        <v>0</v>
      </c>
    </row>
    <row r="235" s="2" customFormat="1" ht="14.4" customHeight="1">
      <c r="A235" s="38"/>
      <c r="B235" s="39"/>
      <c r="C235" s="226" t="s">
        <v>419</v>
      </c>
      <c r="D235" s="226" t="s">
        <v>153</v>
      </c>
      <c r="E235" s="227" t="s">
        <v>838</v>
      </c>
      <c r="F235" s="228" t="s">
        <v>839</v>
      </c>
      <c r="G235" s="229" t="s">
        <v>786</v>
      </c>
      <c r="H235" s="230">
        <v>1</v>
      </c>
      <c r="I235" s="231"/>
      <c r="J235" s="232">
        <f>ROUND(I235*H235,2)</f>
        <v>0</v>
      </c>
      <c r="K235" s="228" t="s">
        <v>1</v>
      </c>
      <c r="L235" s="44"/>
      <c r="M235" s="293" t="s">
        <v>1</v>
      </c>
      <c r="N235" s="294" t="s">
        <v>38</v>
      </c>
      <c r="O235" s="295"/>
      <c r="P235" s="296">
        <f>O235*H235</f>
        <v>0</v>
      </c>
      <c r="Q235" s="296">
        <v>0</v>
      </c>
      <c r="R235" s="296">
        <f>Q235*H235</f>
        <v>0</v>
      </c>
      <c r="S235" s="296">
        <v>0</v>
      </c>
      <c r="T235" s="29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158</v>
      </c>
      <c r="AT235" s="237" t="s">
        <v>153</v>
      </c>
      <c r="AU235" s="237" t="s">
        <v>80</v>
      </c>
      <c r="AY235" s="17" t="s">
        <v>150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80</v>
      </c>
      <c r="BK235" s="238">
        <f>ROUND(I235*H235,2)</f>
        <v>0</v>
      </c>
      <c r="BL235" s="17" t="s">
        <v>158</v>
      </c>
      <c r="BM235" s="237" t="s">
        <v>840</v>
      </c>
    </row>
    <row r="236" s="2" customFormat="1" ht="6.96" customHeight="1">
      <c r="A236" s="38"/>
      <c r="B236" s="66"/>
      <c r="C236" s="67"/>
      <c r="D236" s="67"/>
      <c r="E236" s="67"/>
      <c r="F236" s="67"/>
      <c r="G236" s="67"/>
      <c r="H236" s="67"/>
      <c r="I236" s="67"/>
      <c r="J236" s="67"/>
      <c r="K236" s="67"/>
      <c r="L236" s="44"/>
      <c r="M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</row>
  </sheetData>
  <sheetProtection sheet="1" autoFilter="0" formatColumns="0" formatRows="0" objects="1" scenarios="1" spinCount="100000" saltValue="9KmsvrwWaGV3Hl5GvFypfp/NtLiwqCNfGWlKp5q2LM5lboBl7gX92qpfPL67c+tQ39IxSQHTqe3j7EUnEqvmcQ==" hashValue="Fum/FGLgGDwrEd/uuuzlyXhxVg5ypSM7GDGKAT0lL1p0D2tquA6LBCxz38tuIiheUY0waHUiezBm+Kif5FiQ5A==" algorithmName="SHA-512" password="CC35"/>
  <autoFilter ref="C126:K2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hidden="1" s="1" customFormat="1" ht="24.96" customHeight="1">
      <c r="B4" s="20"/>
      <c r="D4" s="148" t="s">
        <v>104</v>
      </c>
      <c r="L4" s="20"/>
      <c r="M4" s="14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0" t="s">
        <v>16</v>
      </c>
      <c r="L6" s="20"/>
    </row>
    <row r="7" hidden="1" s="1" customFormat="1" ht="26.25" customHeight="1">
      <c r="B7" s="20"/>
      <c r="E7" s="151" t="str">
        <f>'Rekapitulace stavby'!K6</f>
        <v>Rekonstrukce odborných učeben ZŠ Karviná - školy III - ZŠ cihelní stavba</v>
      </c>
      <c r="F7" s="150"/>
      <c r="G7" s="150"/>
      <c r="H7" s="150"/>
      <c r="L7" s="20"/>
    </row>
    <row r="8" hidden="1" s="1" customFormat="1" ht="12" customHeight="1">
      <c r="B8" s="20"/>
      <c r="D8" s="150" t="s">
        <v>105</v>
      </c>
      <c r="L8" s="20"/>
    </row>
    <row r="9" hidden="1" s="2" customFormat="1" ht="23.25" customHeight="1">
      <c r="A9" s="38"/>
      <c r="B9" s="44"/>
      <c r="C9" s="38"/>
      <c r="D9" s="38"/>
      <c r="E9" s="151" t="s">
        <v>106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0" t="s">
        <v>107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2" t="s">
        <v>841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4. 9. 2017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ROUND((SUM(BE125:BE220)),  2)</f>
        <v>0</v>
      </c>
      <c r="G35" s="38"/>
      <c r="H35" s="38"/>
      <c r="I35" s="164">
        <v>0.20999999999999999</v>
      </c>
      <c r="J35" s="163">
        <f>ROUND(((SUM(BE125:BE220))*I35),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39</v>
      </c>
      <c r="F36" s="163">
        <f>ROUND((SUM(BF125:BF220)),  2)</f>
        <v>0</v>
      </c>
      <c r="G36" s="38"/>
      <c r="H36" s="38"/>
      <c r="I36" s="164">
        <v>0.14999999999999999</v>
      </c>
      <c r="J36" s="163">
        <f>ROUND(((SUM(BF125:BF220))*I36),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ROUND((SUM(BG125:BG220)),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ROUND((SUM(BH125:BH220)),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ROUND((SUM(BI125:BI220)),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Rekonstrukce odborných učeben ZŠ Karviná - školy III - ZŠ cihelní stavba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3" t="s">
        <v>106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004 - Elektro učebna informatiky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4. 9. 2017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110</v>
      </c>
      <c r="D96" s="185"/>
      <c r="E96" s="185"/>
      <c r="F96" s="185"/>
      <c r="G96" s="185"/>
      <c r="H96" s="185"/>
      <c r="I96" s="185"/>
      <c r="J96" s="186" t="s">
        <v>111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112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113</v>
      </c>
    </row>
    <row r="99" s="9" customFormat="1" ht="24.96" customHeight="1">
      <c r="A99" s="9"/>
      <c r="B99" s="188"/>
      <c r="C99" s="189"/>
      <c r="D99" s="190" t="s">
        <v>731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732</v>
      </c>
      <c r="E100" s="191"/>
      <c r="F100" s="191"/>
      <c r="G100" s="191"/>
      <c r="H100" s="191"/>
      <c r="I100" s="191"/>
      <c r="J100" s="192">
        <f>J161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733</v>
      </c>
      <c r="E101" s="191"/>
      <c r="F101" s="191"/>
      <c r="G101" s="191"/>
      <c r="H101" s="191"/>
      <c r="I101" s="191"/>
      <c r="J101" s="192">
        <f>J172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4"/>
      <c r="C102" s="133"/>
      <c r="D102" s="195" t="s">
        <v>734</v>
      </c>
      <c r="E102" s="196"/>
      <c r="F102" s="196"/>
      <c r="G102" s="196"/>
      <c r="H102" s="196"/>
      <c r="I102" s="196"/>
      <c r="J102" s="197">
        <f>J213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842</v>
      </c>
      <c r="E103" s="191"/>
      <c r="F103" s="191"/>
      <c r="G103" s="191"/>
      <c r="H103" s="191"/>
      <c r="I103" s="191"/>
      <c r="J103" s="192">
        <f>J217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83" t="str">
        <f>E7</f>
        <v>Rekonstrukce odborných učeben ZŠ Karviná - školy III - ZŠ cihelní stavba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105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23.25" customHeight="1">
      <c r="A115" s="38"/>
      <c r="B115" s="39"/>
      <c r="C115" s="40"/>
      <c r="D115" s="40"/>
      <c r="E115" s="183" t="s">
        <v>106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004 - Elektro učebna informatiky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 xml:space="preserve"> </v>
      </c>
      <c r="G119" s="40"/>
      <c r="H119" s="40"/>
      <c r="I119" s="32" t="s">
        <v>22</v>
      </c>
      <c r="J119" s="79" t="str">
        <f>IF(J14="","",J14)</f>
        <v>4. 9. 2017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E17</f>
        <v xml:space="preserve"> </v>
      </c>
      <c r="G121" s="40"/>
      <c r="H121" s="40"/>
      <c r="I121" s="32" t="s">
        <v>29</v>
      </c>
      <c r="J121" s="36" t="str">
        <f>E23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IF(E20="","",E20)</f>
        <v>Vyplň údaj</v>
      </c>
      <c r="G122" s="40"/>
      <c r="H122" s="40"/>
      <c r="I122" s="32" t="s">
        <v>31</v>
      </c>
      <c r="J122" s="36" t="str">
        <f>E26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136</v>
      </c>
      <c r="D124" s="202" t="s">
        <v>58</v>
      </c>
      <c r="E124" s="202" t="s">
        <v>54</v>
      </c>
      <c r="F124" s="202" t="s">
        <v>55</v>
      </c>
      <c r="G124" s="202" t="s">
        <v>137</v>
      </c>
      <c r="H124" s="202" t="s">
        <v>138</v>
      </c>
      <c r="I124" s="202" t="s">
        <v>139</v>
      </c>
      <c r="J124" s="202" t="s">
        <v>111</v>
      </c>
      <c r="K124" s="203" t="s">
        <v>140</v>
      </c>
      <c r="L124" s="204"/>
      <c r="M124" s="100" t="s">
        <v>1</v>
      </c>
      <c r="N124" s="101" t="s">
        <v>37</v>
      </c>
      <c r="O124" s="101" t="s">
        <v>141</v>
      </c>
      <c r="P124" s="101" t="s">
        <v>142</v>
      </c>
      <c r="Q124" s="101" t="s">
        <v>143</v>
      </c>
      <c r="R124" s="101" t="s">
        <v>144</v>
      </c>
      <c r="S124" s="101" t="s">
        <v>145</v>
      </c>
      <c r="T124" s="102" t="s">
        <v>146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147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P126+P161+P172+P217</f>
        <v>0</v>
      </c>
      <c r="Q125" s="104"/>
      <c r="R125" s="207">
        <f>R126+R161+R172+R217</f>
        <v>0</v>
      </c>
      <c r="S125" s="104"/>
      <c r="T125" s="208">
        <f>T126+T161+T172+T217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113</v>
      </c>
      <c r="BK125" s="209">
        <f>BK126+BK161+BK172+BK217</f>
        <v>0</v>
      </c>
    </row>
    <row r="126" s="12" customFormat="1" ht="25.92" customHeight="1">
      <c r="A126" s="12"/>
      <c r="B126" s="210"/>
      <c r="C126" s="211"/>
      <c r="D126" s="212" t="s">
        <v>72</v>
      </c>
      <c r="E126" s="213" t="s">
        <v>738</v>
      </c>
      <c r="F126" s="213" t="s">
        <v>739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SUM(P127:P160)</f>
        <v>0</v>
      </c>
      <c r="Q126" s="218"/>
      <c r="R126" s="219">
        <f>SUM(R127:R160)</f>
        <v>0</v>
      </c>
      <c r="S126" s="218"/>
      <c r="T126" s="220">
        <f>SUM(T127:T160)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72</v>
      </c>
      <c r="AU126" s="222" t="s">
        <v>73</v>
      </c>
      <c r="AY126" s="221" t="s">
        <v>150</v>
      </c>
      <c r="BK126" s="223">
        <f>SUM(BK127:BK160)</f>
        <v>0</v>
      </c>
    </row>
    <row r="127" s="2" customFormat="1" ht="14.4" customHeight="1">
      <c r="A127" s="38"/>
      <c r="B127" s="39"/>
      <c r="C127" s="226" t="s">
        <v>80</v>
      </c>
      <c r="D127" s="226" t="s">
        <v>153</v>
      </c>
      <c r="E127" s="227" t="s">
        <v>158</v>
      </c>
      <c r="F127" s="228" t="s">
        <v>843</v>
      </c>
      <c r="G127" s="229" t="s">
        <v>743</v>
      </c>
      <c r="H127" s="230">
        <v>10</v>
      </c>
      <c r="I127" s="231"/>
      <c r="J127" s="232">
        <f>ROUND(I127*H127,2)</f>
        <v>0</v>
      </c>
      <c r="K127" s="228" t="s">
        <v>1</v>
      </c>
      <c r="L127" s="44"/>
      <c r="M127" s="233" t="s">
        <v>1</v>
      </c>
      <c r="N127" s="234" t="s">
        <v>38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158</v>
      </c>
      <c r="AT127" s="237" t="s">
        <v>153</v>
      </c>
      <c r="AU127" s="237" t="s">
        <v>80</v>
      </c>
      <c r="AY127" s="17" t="s">
        <v>150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80</v>
      </c>
      <c r="BK127" s="238">
        <f>ROUND(I127*H127,2)</f>
        <v>0</v>
      </c>
      <c r="BL127" s="17" t="s">
        <v>158</v>
      </c>
      <c r="BM127" s="237" t="s">
        <v>83</v>
      </c>
    </row>
    <row r="128" s="2" customFormat="1">
      <c r="A128" s="38"/>
      <c r="B128" s="39"/>
      <c r="C128" s="40"/>
      <c r="D128" s="241" t="s">
        <v>255</v>
      </c>
      <c r="E128" s="40"/>
      <c r="F128" s="261" t="s">
        <v>741</v>
      </c>
      <c r="G128" s="40"/>
      <c r="H128" s="40"/>
      <c r="I128" s="262"/>
      <c r="J128" s="40"/>
      <c r="K128" s="40"/>
      <c r="L128" s="44"/>
      <c r="M128" s="263"/>
      <c r="N128" s="264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255</v>
      </c>
      <c r="AU128" s="17" t="s">
        <v>80</v>
      </c>
    </row>
    <row r="129" s="2" customFormat="1" ht="14.4" customHeight="1">
      <c r="A129" s="38"/>
      <c r="B129" s="39"/>
      <c r="C129" s="226" t="s">
        <v>83</v>
      </c>
      <c r="D129" s="226" t="s">
        <v>153</v>
      </c>
      <c r="E129" s="227" t="s">
        <v>175</v>
      </c>
      <c r="F129" s="228" t="s">
        <v>844</v>
      </c>
      <c r="G129" s="229" t="s">
        <v>743</v>
      </c>
      <c r="H129" s="230">
        <v>5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38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158</v>
      </c>
      <c r="AT129" s="237" t="s">
        <v>153</v>
      </c>
      <c r="AU129" s="237" t="s">
        <v>80</v>
      </c>
      <c r="AY129" s="17" t="s">
        <v>150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80</v>
      </c>
      <c r="BK129" s="238">
        <f>ROUND(I129*H129,2)</f>
        <v>0</v>
      </c>
      <c r="BL129" s="17" t="s">
        <v>158</v>
      </c>
      <c r="BM129" s="237" t="s">
        <v>158</v>
      </c>
    </row>
    <row r="130" s="2" customFormat="1">
      <c r="A130" s="38"/>
      <c r="B130" s="39"/>
      <c r="C130" s="40"/>
      <c r="D130" s="241" t="s">
        <v>255</v>
      </c>
      <c r="E130" s="40"/>
      <c r="F130" s="261" t="s">
        <v>741</v>
      </c>
      <c r="G130" s="40"/>
      <c r="H130" s="40"/>
      <c r="I130" s="262"/>
      <c r="J130" s="40"/>
      <c r="K130" s="40"/>
      <c r="L130" s="44"/>
      <c r="M130" s="263"/>
      <c r="N130" s="264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255</v>
      </c>
      <c r="AU130" s="17" t="s">
        <v>80</v>
      </c>
    </row>
    <row r="131" s="2" customFormat="1" ht="14.4" customHeight="1">
      <c r="A131" s="38"/>
      <c r="B131" s="39"/>
      <c r="C131" s="226" t="s">
        <v>167</v>
      </c>
      <c r="D131" s="226" t="s">
        <v>153</v>
      </c>
      <c r="E131" s="227" t="s">
        <v>151</v>
      </c>
      <c r="F131" s="228" t="s">
        <v>745</v>
      </c>
      <c r="G131" s="229" t="s">
        <v>743</v>
      </c>
      <c r="H131" s="230">
        <v>6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38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158</v>
      </c>
      <c r="AT131" s="237" t="s">
        <v>153</v>
      </c>
      <c r="AU131" s="237" t="s">
        <v>80</v>
      </c>
      <c r="AY131" s="17" t="s">
        <v>150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80</v>
      </c>
      <c r="BK131" s="238">
        <f>ROUND(I131*H131,2)</f>
        <v>0</v>
      </c>
      <c r="BL131" s="17" t="s">
        <v>158</v>
      </c>
      <c r="BM131" s="237" t="s">
        <v>151</v>
      </c>
    </row>
    <row r="132" s="2" customFormat="1">
      <c r="A132" s="38"/>
      <c r="B132" s="39"/>
      <c r="C132" s="40"/>
      <c r="D132" s="241" t="s">
        <v>255</v>
      </c>
      <c r="E132" s="40"/>
      <c r="F132" s="261" t="s">
        <v>741</v>
      </c>
      <c r="G132" s="40"/>
      <c r="H132" s="40"/>
      <c r="I132" s="262"/>
      <c r="J132" s="40"/>
      <c r="K132" s="40"/>
      <c r="L132" s="44"/>
      <c r="M132" s="263"/>
      <c r="N132" s="26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255</v>
      </c>
      <c r="AU132" s="17" t="s">
        <v>80</v>
      </c>
    </row>
    <row r="133" s="2" customFormat="1" ht="14.4" customHeight="1">
      <c r="A133" s="38"/>
      <c r="B133" s="39"/>
      <c r="C133" s="226" t="s">
        <v>158</v>
      </c>
      <c r="D133" s="226" t="s">
        <v>153</v>
      </c>
      <c r="E133" s="227" t="s">
        <v>182</v>
      </c>
      <c r="F133" s="228" t="s">
        <v>746</v>
      </c>
      <c r="G133" s="229" t="s">
        <v>743</v>
      </c>
      <c r="H133" s="230">
        <v>6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158</v>
      </c>
      <c r="AT133" s="237" t="s">
        <v>153</v>
      </c>
      <c r="AU133" s="237" t="s">
        <v>80</v>
      </c>
      <c r="AY133" s="17" t="s">
        <v>150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158</v>
      </c>
      <c r="BM133" s="237" t="s">
        <v>187</v>
      </c>
    </row>
    <row r="134" s="2" customFormat="1">
      <c r="A134" s="38"/>
      <c r="B134" s="39"/>
      <c r="C134" s="40"/>
      <c r="D134" s="241" t="s">
        <v>255</v>
      </c>
      <c r="E134" s="40"/>
      <c r="F134" s="261" t="s">
        <v>741</v>
      </c>
      <c r="G134" s="40"/>
      <c r="H134" s="40"/>
      <c r="I134" s="262"/>
      <c r="J134" s="40"/>
      <c r="K134" s="40"/>
      <c r="L134" s="44"/>
      <c r="M134" s="263"/>
      <c r="N134" s="264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255</v>
      </c>
      <c r="AU134" s="17" t="s">
        <v>80</v>
      </c>
    </row>
    <row r="135" s="2" customFormat="1" ht="14.4" customHeight="1">
      <c r="A135" s="38"/>
      <c r="B135" s="39"/>
      <c r="C135" s="226" t="s">
        <v>175</v>
      </c>
      <c r="D135" s="226" t="s">
        <v>153</v>
      </c>
      <c r="E135" s="227" t="s">
        <v>187</v>
      </c>
      <c r="F135" s="228" t="s">
        <v>747</v>
      </c>
      <c r="G135" s="229" t="s">
        <v>743</v>
      </c>
      <c r="H135" s="230">
        <v>3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38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158</v>
      </c>
      <c r="AT135" s="237" t="s">
        <v>153</v>
      </c>
      <c r="AU135" s="237" t="s">
        <v>80</v>
      </c>
      <c r="AY135" s="17" t="s">
        <v>150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80</v>
      </c>
      <c r="BK135" s="238">
        <f>ROUND(I135*H135,2)</f>
        <v>0</v>
      </c>
      <c r="BL135" s="17" t="s">
        <v>158</v>
      </c>
      <c r="BM135" s="237" t="s">
        <v>195</v>
      </c>
    </row>
    <row r="136" s="2" customFormat="1">
      <c r="A136" s="38"/>
      <c r="B136" s="39"/>
      <c r="C136" s="40"/>
      <c r="D136" s="241" t="s">
        <v>255</v>
      </c>
      <c r="E136" s="40"/>
      <c r="F136" s="261" t="s">
        <v>741</v>
      </c>
      <c r="G136" s="40"/>
      <c r="H136" s="40"/>
      <c r="I136" s="262"/>
      <c r="J136" s="40"/>
      <c r="K136" s="40"/>
      <c r="L136" s="44"/>
      <c r="M136" s="263"/>
      <c r="N136" s="264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255</v>
      </c>
      <c r="AU136" s="17" t="s">
        <v>80</v>
      </c>
    </row>
    <row r="137" s="2" customFormat="1" ht="14.4" customHeight="1">
      <c r="A137" s="38"/>
      <c r="B137" s="39"/>
      <c r="C137" s="226" t="s">
        <v>151</v>
      </c>
      <c r="D137" s="226" t="s">
        <v>153</v>
      </c>
      <c r="E137" s="227" t="s">
        <v>191</v>
      </c>
      <c r="F137" s="228" t="s">
        <v>845</v>
      </c>
      <c r="G137" s="229" t="s">
        <v>743</v>
      </c>
      <c r="H137" s="230">
        <v>1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38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158</v>
      </c>
      <c r="AT137" s="237" t="s">
        <v>153</v>
      </c>
      <c r="AU137" s="237" t="s">
        <v>80</v>
      </c>
      <c r="AY137" s="17" t="s">
        <v>150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80</v>
      </c>
      <c r="BK137" s="238">
        <f>ROUND(I137*H137,2)</f>
        <v>0</v>
      </c>
      <c r="BL137" s="17" t="s">
        <v>158</v>
      </c>
      <c r="BM137" s="237" t="s">
        <v>207</v>
      </c>
    </row>
    <row r="138" s="2" customFormat="1">
      <c r="A138" s="38"/>
      <c r="B138" s="39"/>
      <c r="C138" s="40"/>
      <c r="D138" s="241" t="s">
        <v>255</v>
      </c>
      <c r="E138" s="40"/>
      <c r="F138" s="261" t="s">
        <v>741</v>
      </c>
      <c r="G138" s="40"/>
      <c r="H138" s="40"/>
      <c r="I138" s="262"/>
      <c r="J138" s="40"/>
      <c r="K138" s="40"/>
      <c r="L138" s="44"/>
      <c r="M138" s="263"/>
      <c r="N138" s="264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255</v>
      </c>
      <c r="AU138" s="17" t="s">
        <v>80</v>
      </c>
    </row>
    <row r="139" s="2" customFormat="1" ht="14.4" customHeight="1">
      <c r="A139" s="38"/>
      <c r="B139" s="39"/>
      <c r="C139" s="226" t="s">
        <v>182</v>
      </c>
      <c r="D139" s="226" t="s">
        <v>153</v>
      </c>
      <c r="E139" s="227" t="s">
        <v>195</v>
      </c>
      <c r="F139" s="228" t="s">
        <v>846</v>
      </c>
      <c r="G139" s="229" t="s">
        <v>743</v>
      </c>
      <c r="H139" s="230">
        <v>3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38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158</v>
      </c>
      <c r="AT139" s="237" t="s">
        <v>153</v>
      </c>
      <c r="AU139" s="237" t="s">
        <v>80</v>
      </c>
      <c r="AY139" s="17" t="s">
        <v>150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80</v>
      </c>
      <c r="BK139" s="238">
        <f>ROUND(I139*H139,2)</f>
        <v>0</v>
      </c>
      <c r="BL139" s="17" t="s">
        <v>158</v>
      </c>
      <c r="BM139" s="237" t="s">
        <v>217</v>
      </c>
    </row>
    <row r="140" s="2" customFormat="1">
      <c r="A140" s="38"/>
      <c r="B140" s="39"/>
      <c r="C140" s="40"/>
      <c r="D140" s="241" t="s">
        <v>255</v>
      </c>
      <c r="E140" s="40"/>
      <c r="F140" s="261" t="s">
        <v>741</v>
      </c>
      <c r="G140" s="40"/>
      <c r="H140" s="40"/>
      <c r="I140" s="262"/>
      <c r="J140" s="40"/>
      <c r="K140" s="40"/>
      <c r="L140" s="44"/>
      <c r="M140" s="263"/>
      <c r="N140" s="264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255</v>
      </c>
      <c r="AU140" s="17" t="s">
        <v>80</v>
      </c>
    </row>
    <row r="141" s="2" customFormat="1" ht="14.4" customHeight="1">
      <c r="A141" s="38"/>
      <c r="B141" s="39"/>
      <c r="C141" s="226" t="s">
        <v>187</v>
      </c>
      <c r="D141" s="226" t="s">
        <v>153</v>
      </c>
      <c r="E141" s="227" t="s">
        <v>202</v>
      </c>
      <c r="F141" s="228" t="s">
        <v>749</v>
      </c>
      <c r="G141" s="229" t="s">
        <v>743</v>
      </c>
      <c r="H141" s="230">
        <v>3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38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158</v>
      </c>
      <c r="AT141" s="237" t="s">
        <v>153</v>
      </c>
      <c r="AU141" s="237" t="s">
        <v>80</v>
      </c>
      <c r="AY141" s="17" t="s">
        <v>150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80</v>
      </c>
      <c r="BK141" s="238">
        <f>ROUND(I141*H141,2)</f>
        <v>0</v>
      </c>
      <c r="BL141" s="17" t="s">
        <v>158</v>
      </c>
      <c r="BM141" s="237" t="s">
        <v>227</v>
      </c>
    </row>
    <row r="142" s="2" customFormat="1">
      <c r="A142" s="38"/>
      <c r="B142" s="39"/>
      <c r="C142" s="40"/>
      <c r="D142" s="241" t="s">
        <v>255</v>
      </c>
      <c r="E142" s="40"/>
      <c r="F142" s="261" t="s">
        <v>741</v>
      </c>
      <c r="G142" s="40"/>
      <c r="H142" s="40"/>
      <c r="I142" s="262"/>
      <c r="J142" s="40"/>
      <c r="K142" s="40"/>
      <c r="L142" s="44"/>
      <c r="M142" s="263"/>
      <c r="N142" s="264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255</v>
      </c>
      <c r="AU142" s="17" t="s">
        <v>80</v>
      </c>
    </row>
    <row r="143" s="2" customFormat="1" ht="14.4" customHeight="1">
      <c r="A143" s="38"/>
      <c r="B143" s="39"/>
      <c r="C143" s="226" t="s">
        <v>191</v>
      </c>
      <c r="D143" s="226" t="s">
        <v>153</v>
      </c>
      <c r="E143" s="227" t="s">
        <v>217</v>
      </c>
      <c r="F143" s="228" t="s">
        <v>750</v>
      </c>
      <c r="G143" s="229" t="s">
        <v>743</v>
      </c>
      <c r="H143" s="230">
        <v>1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38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158</v>
      </c>
      <c r="AT143" s="237" t="s">
        <v>153</v>
      </c>
      <c r="AU143" s="237" t="s">
        <v>80</v>
      </c>
      <c r="AY143" s="17" t="s">
        <v>150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80</v>
      </c>
      <c r="BK143" s="238">
        <f>ROUND(I143*H143,2)</f>
        <v>0</v>
      </c>
      <c r="BL143" s="17" t="s">
        <v>158</v>
      </c>
      <c r="BM143" s="237" t="s">
        <v>237</v>
      </c>
    </row>
    <row r="144" s="2" customFormat="1">
      <c r="A144" s="38"/>
      <c r="B144" s="39"/>
      <c r="C144" s="40"/>
      <c r="D144" s="241" t="s">
        <v>255</v>
      </c>
      <c r="E144" s="40"/>
      <c r="F144" s="261" t="s">
        <v>741</v>
      </c>
      <c r="G144" s="40"/>
      <c r="H144" s="40"/>
      <c r="I144" s="262"/>
      <c r="J144" s="40"/>
      <c r="K144" s="40"/>
      <c r="L144" s="44"/>
      <c r="M144" s="263"/>
      <c r="N144" s="264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255</v>
      </c>
      <c r="AU144" s="17" t="s">
        <v>80</v>
      </c>
    </row>
    <row r="145" s="2" customFormat="1" ht="14.4" customHeight="1">
      <c r="A145" s="38"/>
      <c r="B145" s="39"/>
      <c r="C145" s="226" t="s">
        <v>195</v>
      </c>
      <c r="D145" s="226" t="s">
        <v>153</v>
      </c>
      <c r="E145" s="227" t="s">
        <v>227</v>
      </c>
      <c r="F145" s="228" t="s">
        <v>751</v>
      </c>
      <c r="G145" s="229" t="s">
        <v>743</v>
      </c>
      <c r="H145" s="230">
        <v>1</v>
      </c>
      <c r="I145" s="231"/>
      <c r="J145" s="232">
        <f>ROUND(I145*H145,2)</f>
        <v>0</v>
      </c>
      <c r="K145" s="228" t="s">
        <v>1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158</v>
      </c>
      <c r="AT145" s="237" t="s">
        <v>153</v>
      </c>
      <c r="AU145" s="237" t="s">
        <v>80</v>
      </c>
      <c r="AY145" s="17" t="s">
        <v>150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80</v>
      </c>
      <c r="BK145" s="238">
        <f>ROUND(I145*H145,2)</f>
        <v>0</v>
      </c>
      <c r="BL145" s="17" t="s">
        <v>158</v>
      </c>
      <c r="BM145" s="237" t="s">
        <v>246</v>
      </c>
    </row>
    <row r="146" s="2" customFormat="1">
      <c r="A146" s="38"/>
      <c r="B146" s="39"/>
      <c r="C146" s="40"/>
      <c r="D146" s="241" t="s">
        <v>255</v>
      </c>
      <c r="E146" s="40"/>
      <c r="F146" s="261" t="s">
        <v>741</v>
      </c>
      <c r="G146" s="40"/>
      <c r="H146" s="40"/>
      <c r="I146" s="262"/>
      <c r="J146" s="40"/>
      <c r="K146" s="40"/>
      <c r="L146" s="44"/>
      <c r="M146" s="263"/>
      <c r="N146" s="264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255</v>
      </c>
      <c r="AU146" s="17" t="s">
        <v>80</v>
      </c>
    </row>
    <row r="147" s="2" customFormat="1" ht="14.4" customHeight="1">
      <c r="A147" s="38"/>
      <c r="B147" s="39"/>
      <c r="C147" s="226" t="s">
        <v>202</v>
      </c>
      <c r="D147" s="226" t="s">
        <v>153</v>
      </c>
      <c r="E147" s="227" t="s">
        <v>232</v>
      </c>
      <c r="F147" s="228" t="s">
        <v>752</v>
      </c>
      <c r="G147" s="229" t="s">
        <v>743</v>
      </c>
      <c r="H147" s="230">
        <v>2</v>
      </c>
      <c r="I147" s="231"/>
      <c r="J147" s="232">
        <f>ROUND(I147*H147,2)</f>
        <v>0</v>
      </c>
      <c r="K147" s="228" t="s">
        <v>1</v>
      </c>
      <c r="L147" s="44"/>
      <c r="M147" s="233" t="s">
        <v>1</v>
      </c>
      <c r="N147" s="234" t="s">
        <v>38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158</v>
      </c>
      <c r="AT147" s="237" t="s">
        <v>153</v>
      </c>
      <c r="AU147" s="237" t="s">
        <v>80</v>
      </c>
      <c r="AY147" s="17" t="s">
        <v>150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80</v>
      </c>
      <c r="BK147" s="238">
        <f>ROUND(I147*H147,2)</f>
        <v>0</v>
      </c>
      <c r="BL147" s="17" t="s">
        <v>158</v>
      </c>
      <c r="BM147" s="237" t="s">
        <v>262</v>
      </c>
    </row>
    <row r="148" s="2" customFormat="1">
      <c r="A148" s="38"/>
      <c r="B148" s="39"/>
      <c r="C148" s="40"/>
      <c r="D148" s="241" t="s">
        <v>255</v>
      </c>
      <c r="E148" s="40"/>
      <c r="F148" s="261" t="s">
        <v>741</v>
      </c>
      <c r="G148" s="40"/>
      <c r="H148" s="40"/>
      <c r="I148" s="262"/>
      <c r="J148" s="40"/>
      <c r="K148" s="40"/>
      <c r="L148" s="44"/>
      <c r="M148" s="263"/>
      <c r="N148" s="264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255</v>
      </c>
      <c r="AU148" s="17" t="s">
        <v>80</v>
      </c>
    </row>
    <row r="149" s="2" customFormat="1" ht="14.4" customHeight="1">
      <c r="A149" s="38"/>
      <c r="B149" s="39"/>
      <c r="C149" s="226" t="s">
        <v>207</v>
      </c>
      <c r="D149" s="226" t="s">
        <v>153</v>
      </c>
      <c r="E149" s="227" t="s">
        <v>242</v>
      </c>
      <c r="F149" s="228" t="s">
        <v>753</v>
      </c>
      <c r="G149" s="229" t="s">
        <v>743</v>
      </c>
      <c r="H149" s="230">
        <v>15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38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158</v>
      </c>
      <c r="AT149" s="237" t="s">
        <v>153</v>
      </c>
      <c r="AU149" s="237" t="s">
        <v>80</v>
      </c>
      <c r="AY149" s="17" t="s">
        <v>150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80</v>
      </c>
      <c r="BK149" s="238">
        <f>ROUND(I149*H149,2)</f>
        <v>0</v>
      </c>
      <c r="BL149" s="17" t="s">
        <v>158</v>
      </c>
      <c r="BM149" s="237" t="s">
        <v>272</v>
      </c>
    </row>
    <row r="150" s="2" customFormat="1">
      <c r="A150" s="38"/>
      <c r="B150" s="39"/>
      <c r="C150" s="40"/>
      <c r="D150" s="241" t="s">
        <v>255</v>
      </c>
      <c r="E150" s="40"/>
      <c r="F150" s="261" t="s">
        <v>741</v>
      </c>
      <c r="G150" s="40"/>
      <c r="H150" s="40"/>
      <c r="I150" s="262"/>
      <c r="J150" s="40"/>
      <c r="K150" s="40"/>
      <c r="L150" s="44"/>
      <c r="M150" s="263"/>
      <c r="N150" s="264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255</v>
      </c>
      <c r="AU150" s="17" t="s">
        <v>80</v>
      </c>
    </row>
    <row r="151" s="2" customFormat="1" ht="14.4" customHeight="1">
      <c r="A151" s="38"/>
      <c r="B151" s="39"/>
      <c r="C151" s="226" t="s">
        <v>213</v>
      </c>
      <c r="D151" s="226" t="s">
        <v>153</v>
      </c>
      <c r="E151" s="227" t="s">
        <v>262</v>
      </c>
      <c r="F151" s="228" t="s">
        <v>754</v>
      </c>
      <c r="G151" s="229" t="s">
        <v>198</v>
      </c>
      <c r="H151" s="230">
        <v>120</v>
      </c>
      <c r="I151" s="231"/>
      <c r="J151" s="232">
        <f>ROUND(I151*H151,2)</f>
        <v>0</v>
      </c>
      <c r="K151" s="228" t="s">
        <v>1</v>
      </c>
      <c r="L151" s="44"/>
      <c r="M151" s="233" t="s">
        <v>1</v>
      </c>
      <c r="N151" s="234" t="s">
        <v>38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158</v>
      </c>
      <c r="AT151" s="237" t="s">
        <v>153</v>
      </c>
      <c r="AU151" s="237" t="s">
        <v>80</v>
      </c>
      <c r="AY151" s="17" t="s">
        <v>150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80</v>
      </c>
      <c r="BK151" s="238">
        <f>ROUND(I151*H151,2)</f>
        <v>0</v>
      </c>
      <c r="BL151" s="17" t="s">
        <v>158</v>
      </c>
      <c r="BM151" s="237" t="s">
        <v>280</v>
      </c>
    </row>
    <row r="152" s="2" customFormat="1">
      <c r="A152" s="38"/>
      <c r="B152" s="39"/>
      <c r="C152" s="40"/>
      <c r="D152" s="241" t="s">
        <v>255</v>
      </c>
      <c r="E152" s="40"/>
      <c r="F152" s="261" t="s">
        <v>741</v>
      </c>
      <c r="G152" s="40"/>
      <c r="H152" s="40"/>
      <c r="I152" s="262"/>
      <c r="J152" s="40"/>
      <c r="K152" s="40"/>
      <c r="L152" s="44"/>
      <c r="M152" s="263"/>
      <c r="N152" s="264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255</v>
      </c>
      <c r="AU152" s="17" t="s">
        <v>80</v>
      </c>
    </row>
    <row r="153" s="2" customFormat="1" ht="14.4" customHeight="1">
      <c r="A153" s="38"/>
      <c r="B153" s="39"/>
      <c r="C153" s="226" t="s">
        <v>217</v>
      </c>
      <c r="D153" s="226" t="s">
        <v>153</v>
      </c>
      <c r="E153" s="227" t="s">
        <v>267</v>
      </c>
      <c r="F153" s="228" t="s">
        <v>755</v>
      </c>
      <c r="G153" s="229" t="s">
        <v>198</v>
      </c>
      <c r="H153" s="230">
        <v>12</v>
      </c>
      <c r="I153" s="231"/>
      <c r="J153" s="232">
        <f>ROUND(I153*H153,2)</f>
        <v>0</v>
      </c>
      <c r="K153" s="228" t="s">
        <v>1</v>
      </c>
      <c r="L153" s="44"/>
      <c r="M153" s="233" t="s">
        <v>1</v>
      </c>
      <c r="N153" s="234" t="s">
        <v>38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158</v>
      </c>
      <c r="AT153" s="237" t="s">
        <v>153</v>
      </c>
      <c r="AU153" s="237" t="s">
        <v>80</v>
      </c>
      <c r="AY153" s="17" t="s">
        <v>150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80</v>
      </c>
      <c r="BK153" s="238">
        <f>ROUND(I153*H153,2)</f>
        <v>0</v>
      </c>
      <c r="BL153" s="17" t="s">
        <v>158</v>
      </c>
      <c r="BM153" s="237" t="s">
        <v>290</v>
      </c>
    </row>
    <row r="154" s="2" customFormat="1">
      <c r="A154" s="38"/>
      <c r="B154" s="39"/>
      <c r="C154" s="40"/>
      <c r="D154" s="241" t="s">
        <v>255</v>
      </c>
      <c r="E154" s="40"/>
      <c r="F154" s="261" t="s">
        <v>741</v>
      </c>
      <c r="G154" s="40"/>
      <c r="H154" s="40"/>
      <c r="I154" s="262"/>
      <c r="J154" s="40"/>
      <c r="K154" s="40"/>
      <c r="L154" s="44"/>
      <c r="M154" s="263"/>
      <c r="N154" s="264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255</v>
      </c>
      <c r="AU154" s="17" t="s">
        <v>80</v>
      </c>
    </row>
    <row r="155" s="2" customFormat="1" ht="14.4" customHeight="1">
      <c r="A155" s="38"/>
      <c r="B155" s="39"/>
      <c r="C155" s="226" t="s">
        <v>8</v>
      </c>
      <c r="D155" s="226" t="s">
        <v>153</v>
      </c>
      <c r="E155" s="227" t="s">
        <v>272</v>
      </c>
      <c r="F155" s="228" t="s">
        <v>756</v>
      </c>
      <c r="G155" s="229" t="s">
        <v>198</v>
      </c>
      <c r="H155" s="230">
        <v>160</v>
      </c>
      <c r="I155" s="231"/>
      <c r="J155" s="232">
        <f>ROUND(I155*H155,2)</f>
        <v>0</v>
      </c>
      <c r="K155" s="228" t="s">
        <v>1</v>
      </c>
      <c r="L155" s="44"/>
      <c r="M155" s="233" t="s">
        <v>1</v>
      </c>
      <c r="N155" s="234" t="s">
        <v>38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158</v>
      </c>
      <c r="AT155" s="237" t="s">
        <v>153</v>
      </c>
      <c r="AU155" s="237" t="s">
        <v>80</v>
      </c>
      <c r="AY155" s="17" t="s">
        <v>150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80</v>
      </c>
      <c r="BK155" s="238">
        <f>ROUND(I155*H155,2)</f>
        <v>0</v>
      </c>
      <c r="BL155" s="17" t="s">
        <v>158</v>
      </c>
      <c r="BM155" s="237" t="s">
        <v>302</v>
      </c>
    </row>
    <row r="156" s="2" customFormat="1">
      <c r="A156" s="38"/>
      <c r="B156" s="39"/>
      <c r="C156" s="40"/>
      <c r="D156" s="241" t="s">
        <v>255</v>
      </c>
      <c r="E156" s="40"/>
      <c r="F156" s="261" t="s">
        <v>741</v>
      </c>
      <c r="G156" s="40"/>
      <c r="H156" s="40"/>
      <c r="I156" s="262"/>
      <c r="J156" s="40"/>
      <c r="K156" s="40"/>
      <c r="L156" s="44"/>
      <c r="M156" s="263"/>
      <c r="N156" s="264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255</v>
      </c>
      <c r="AU156" s="17" t="s">
        <v>80</v>
      </c>
    </row>
    <row r="157" s="2" customFormat="1" ht="14.4" customHeight="1">
      <c r="A157" s="38"/>
      <c r="B157" s="39"/>
      <c r="C157" s="226" t="s">
        <v>227</v>
      </c>
      <c r="D157" s="226" t="s">
        <v>153</v>
      </c>
      <c r="E157" s="227" t="s">
        <v>280</v>
      </c>
      <c r="F157" s="228" t="s">
        <v>758</v>
      </c>
      <c r="G157" s="229" t="s">
        <v>743</v>
      </c>
      <c r="H157" s="230">
        <v>30</v>
      </c>
      <c r="I157" s="231"/>
      <c r="J157" s="232">
        <f>ROUND(I157*H157,2)</f>
        <v>0</v>
      </c>
      <c r="K157" s="228" t="s">
        <v>1</v>
      </c>
      <c r="L157" s="44"/>
      <c r="M157" s="233" t="s">
        <v>1</v>
      </c>
      <c r="N157" s="234" t="s">
        <v>38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158</v>
      </c>
      <c r="AT157" s="237" t="s">
        <v>153</v>
      </c>
      <c r="AU157" s="237" t="s">
        <v>80</v>
      </c>
      <c r="AY157" s="17" t="s">
        <v>150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80</v>
      </c>
      <c r="BK157" s="238">
        <f>ROUND(I157*H157,2)</f>
        <v>0</v>
      </c>
      <c r="BL157" s="17" t="s">
        <v>158</v>
      </c>
      <c r="BM157" s="237" t="s">
        <v>310</v>
      </c>
    </row>
    <row r="158" s="2" customFormat="1">
      <c r="A158" s="38"/>
      <c r="B158" s="39"/>
      <c r="C158" s="40"/>
      <c r="D158" s="241" t="s">
        <v>255</v>
      </c>
      <c r="E158" s="40"/>
      <c r="F158" s="261" t="s">
        <v>741</v>
      </c>
      <c r="G158" s="40"/>
      <c r="H158" s="40"/>
      <c r="I158" s="262"/>
      <c r="J158" s="40"/>
      <c r="K158" s="40"/>
      <c r="L158" s="44"/>
      <c r="M158" s="263"/>
      <c r="N158" s="264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255</v>
      </c>
      <c r="AU158" s="17" t="s">
        <v>80</v>
      </c>
    </row>
    <row r="159" s="2" customFormat="1" ht="14.4" customHeight="1">
      <c r="A159" s="38"/>
      <c r="B159" s="39"/>
      <c r="C159" s="226" t="s">
        <v>232</v>
      </c>
      <c r="D159" s="226" t="s">
        <v>153</v>
      </c>
      <c r="E159" s="227" t="s">
        <v>284</v>
      </c>
      <c r="F159" s="228" t="s">
        <v>759</v>
      </c>
      <c r="G159" s="229" t="s">
        <v>743</v>
      </c>
      <c r="H159" s="230">
        <v>1</v>
      </c>
      <c r="I159" s="231"/>
      <c r="J159" s="232">
        <f>ROUND(I159*H159,2)</f>
        <v>0</v>
      </c>
      <c r="K159" s="228" t="s">
        <v>1</v>
      </c>
      <c r="L159" s="44"/>
      <c r="M159" s="233" t="s">
        <v>1</v>
      </c>
      <c r="N159" s="234" t="s">
        <v>38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158</v>
      </c>
      <c r="AT159" s="237" t="s">
        <v>153</v>
      </c>
      <c r="AU159" s="237" t="s">
        <v>80</v>
      </c>
      <c r="AY159" s="17" t="s">
        <v>150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80</v>
      </c>
      <c r="BK159" s="238">
        <f>ROUND(I159*H159,2)</f>
        <v>0</v>
      </c>
      <c r="BL159" s="17" t="s">
        <v>158</v>
      </c>
      <c r="BM159" s="237" t="s">
        <v>319</v>
      </c>
    </row>
    <row r="160" s="2" customFormat="1">
      <c r="A160" s="38"/>
      <c r="B160" s="39"/>
      <c r="C160" s="40"/>
      <c r="D160" s="241" t="s">
        <v>255</v>
      </c>
      <c r="E160" s="40"/>
      <c r="F160" s="261" t="s">
        <v>741</v>
      </c>
      <c r="G160" s="40"/>
      <c r="H160" s="40"/>
      <c r="I160" s="262"/>
      <c r="J160" s="40"/>
      <c r="K160" s="40"/>
      <c r="L160" s="44"/>
      <c r="M160" s="263"/>
      <c r="N160" s="264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255</v>
      </c>
      <c r="AU160" s="17" t="s">
        <v>80</v>
      </c>
    </row>
    <row r="161" s="12" customFormat="1" ht="25.92" customHeight="1">
      <c r="A161" s="12"/>
      <c r="B161" s="210"/>
      <c r="C161" s="211"/>
      <c r="D161" s="212" t="s">
        <v>72</v>
      </c>
      <c r="E161" s="213" t="s">
        <v>760</v>
      </c>
      <c r="F161" s="213" t="s">
        <v>761</v>
      </c>
      <c r="G161" s="211"/>
      <c r="H161" s="211"/>
      <c r="I161" s="214"/>
      <c r="J161" s="215">
        <f>BK161</f>
        <v>0</v>
      </c>
      <c r="K161" s="211"/>
      <c r="L161" s="216"/>
      <c r="M161" s="217"/>
      <c r="N161" s="218"/>
      <c r="O161" s="218"/>
      <c r="P161" s="219">
        <f>SUM(P162:P171)</f>
        <v>0</v>
      </c>
      <c r="Q161" s="218"/>
      <c r="R161" s="219">
        <f>SUM(R162:R171)</f>
        <v>0</v>
      </c>
      <c r="S161" s="218"/>
      <c r="T161" s="220">
        <f>SUM(T162:T171)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80</v>
      </c>
      <c r="AT161" s="222" t="s">
        <v>72</v>
      </c>
      <c r="AU161" s="222" t="s">
        <v>73</v>
      </c>
      <c r="AY161" s="221" t="s">
        <v>150</v>
      </c>
      <c r="BK161" s="223">
        <f>SUM(BK162:BK171)</f>
        <v>0</v>
      </c>
    </row>
    <row r="162" s="2" customFormat="1" ht="14.4" customHeight="1">
      <c r="A162" s="38"/>
      <c r="B162" s="39"/>
      <c r="C162" s="226" t="s">
        <v>237</v>
      </c>
      <c r="D162" s="226" t="s">
        <v>153</v>
      </c>
      <c r="E162" s="227" t="s">
        <v>83</v>
      </c>
      <c r="F162" s="228" t="s">
        <v>764</v>
      </c>
      <c r="G162" s="229" t="s">
        <v>743</v>
      </c>
      <c r="H162" s="230">
        <v>1</v>
      </c>
      <c r="I162" s="231"/>
      <c r="J162" s="232">
        <f>ROUND(I162*H162,2)</f>
        <v>0</v>
      </c>
      <c r="K162" s="228" t="s">
        <v>1</v>
      </c>
      <c r="L162" s="44"/>
      <c r="M162" s="233" t="s">
        <v>1</v>
      </c>
      <c r="N162" s="234" t="s">
        <v>38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158</v>
      </c>
      <c r="AT162" s="237" t="s">
        <v>153</v>
      </c>
      <c r="AU162" s="237" t="s">
        <v>80</v>
      </c>
      <c r="AY162" s="17" t="s">
        <v>150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80</v>
      </c>
      <c r="BK162" s="238">
        <f>ROUND(I162*H162,2)</f>
        <v>0</v>
      </c>
      <c r="BL162" s="17" t="s">
        <v>158</v>
      </c>
      <c r="BM162" s="237" t="s">
        <v>328</v>
      </c>
    </row>
    <row r="163" s="2" customFormat="1">
      <c r="A163" s="38"/>
      <c r="B163" s="39"/>
      <c r="C163" s="40"/>
      <c r="D163" s="241" t="s">
        <v>255</v>
      </c>
      <c r="E163" s="40"/>
      <c r="F163" s="261" t="s">
        <v>741</v>
      </c>
      <c r="G163" s="40"/>
      <c r="H163" s="40"/>
      <c r="I163" s="262"/>
      <c r="J163" s="40"/>
      <c r="K163" s="40"/>
      <c r="L163" s="44"/>
      <c r="M163" s="263"/>
      <c r="N163" s="264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255</v>
      </c>
      <c r="AU163" s="17" t="s">
        <v>80</v>
      </c>
    </row>
    <row r="164" s="2" customFormat="1" ht="14.4" customHeight="1">
      <c r="A164" s="38"/>
      <c r="B164" s="39"/>
      <c r="C164" s="226" t="s">
        <v>242</v>
      </c>
      <c r="D164" s="226" t="s">
        <v>153</v>
      </c>
      <c r="E164" s="227" t="s">
        <v>765</v>
      </c>
      <c r="F164" s="228" t="s">
        <v>766</v>
      </c>
      <c r="G164" s="229" t="s">
        <v>743</v>
      </c>
      <c r="H164" s="230">
        <v>15</v>
      </c>
      <c r="I164" s="231"/>
      <c r="J164" s="232">
        <f>ROUND(I164*H164,2)</f>
        <v>0</v>
      </c>
      <c r="K164" s="228" t="s">
        <v>1</v>
      </c>
      <c r="L164" s="44"/>
      <c r="M164" s="233" t="s">
        <v>1</v>
      </c>
      <c r="N164" s="234" t="s">
        <v>38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158</v>
      </c>
      <c r="AT164" s="237" t="s">
        <v>153</v>
      </c>
      <c r="AU164" s="237" t="s">
        <v>80</v>
      </c>
      <c r="AY164" s="17" t="s">
        <v>150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80</v>
      </c>
      <c r="BK164" s="238">
        <f>ROUND(I164*H164,2)</f>
        <v>0</v>
      </c>
      <c r="BL164" s="17" t="s">
        <v>158</v>
      </c>
      <c r="BM164" s="237" t="s">
        <v>339</v>
      </c>
    </row>
    <row r="165" s="2" customFormat="1">
      <c r="A165" s="38"/>
      <c r="B165" s="39"/>
      <c r="C165" s="40"/>
      <c r="D165" s="241" t="s">
        <v>255</v>
      </c>
      <c r="E165" s="40"/>
      <c r="F165" s="261" t="s">
        <v>741</v>
      </c>
      <c r="G165" s="40"/>
      <c r="H165" s="40"/>
      <c r="I165" s="262"/>
      <c r="J165" s="40"/>
      <c r="K165" s="40"/>
      <c r="L165" s="44"/>
      <c r="M165" s="263"/>
      <c r="N165" s="264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255</v>
      </c>
      <c r="AU165" s="17" t="s">
        <v>80</v>
      </c>
    </row>
    <row r="166" s="2" customFormat="1" ht="14.4" customHeight="1">
      <c r="A166" s="38"/>
      <c r="B166" s="39"/>
      <c r="C166" s="226" t="s">
        <v>246</v>
      </c>
      <c r="D166" s="226" t="s">
        <v>153</v>
      </c>
      <c r="E166" s="227" t="s">
        <v>767</v>
      </c>
      <c r="F166" s="228" t="s">
        <v>768</v>
      </c>
      <c r="G166" s="229" t="s">
        <v>198</v>
      </c>
      <c r="H166" s="230">
        <v>15</v>
      </c>
      <c r="I166" s="231"/>
      <c r="J166" s="232">
        <f>ROUND(I166*H166,2)</f>
        <v>0</v>
      </c>
      <c r="K166" s="228" t="s">
        <v>1</v>
      </c>
      <c r="L166" s="44"/>
      <c r="M166" s="233" t="s">
        <v>1</v>
      </c>
      <c r="N166" s="234" t="s">
        <v>38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158</v>
      </c>
      <c r="AT166" s="237" t="s">
        <v>153</v>
      </c>
      <c r="AU166" s="237" t="s">
        <v>80</v>
      </c>
      <c r="AY166" s="17" t="s">
        <v>150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80</v>
      </c>
      <c r="BK166" s="238">
        <f>ROUND(I166*H166,2)</f>
        <v>0</v>
      </c>
      <c r="BL166" s="17" t="s">
        <v>158</v>
      </c>
      <c r="BM166" s="237" t="s">
        <v>348</v>
      </c>
    </row>
    <row r="167" s="2" customFormat="1">
      <c r="A167" s="38"/>
      <c r="B167" s="39"/>
      <c r="C167" s="40"/>
      <c r="D167" s="241" t="s">
        <v>255</v>
      </c>
      <c r="E167" s="40"/>
      <c r="F167" s="261" t="s">
        <v>741</v>
      </c>
      <c r="G167" s="40"/>
      <c r="H167" s="40"/>
      <c r="I167" s="262"/>
      <c r="J167" s="40"/>
      <c r="K167" s="40"/>
      <c r="L167" s="44"/>
      <c r="M167" s="263"/>
      <c r="N167" s="264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255</v>
      </c>
      <c r="AU167" s="17" t="s">
        <v>80</v>
      </c>
    </row>
    <row r="168" s="2" customFormat="1" ht="14.4" customHeight="1">
      <c r="A168" s="38"/>
      <c r="B168" s="39"/>
      <c r="C168" s="226" t="s">
        <v>7</v>
      </c>
      <c r="D168" s="226" t="s">
        <v>153</v>
      </c>
      <c r="E168" s="227" t="s">
        <v>769</v>
      </c>
      <c r="F168" s="228" t="s">
        <v>770</v>
      </c>
      <c r="G168" s="229" t="s">
        <v>198</v>
      </c>
      <c r="H168" s="230">
        <v>15</v>
      </c>
      <c r="I168" s="231"/>
      <c r="J168" s="232">
        <f>ROUND(I168*H168,2)</f>
        <v>0</v>
      </c>
      <c r="K168" s="228" t="s">
        <v>1</v>
      </c>
      <c r="L168" s="44"/>
      <c r="M168" s="233" t="s">
        <v>1</v>
      </c>
      <c r="N168" s="234" t="s">
        <v>38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158</v>
      </c>
      <c r="AT168" s="237" t="s">
        <v>153</v>
      </c>
      <c r="AU168" s="237" t="s">
        <v>80</v>
      </c>
      <c r="AY168" s="17" t="s">
        <v>150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80</v>
      </c>
      <c r="BK168" s="238">
        <f>ROUND(I168*H168,2)</f>
        <v>0</v>
      </c>
      <c r="BL168" s="17" t="s">
        <v>158</v>
      </c>
      <c r="BM168" s="237" t="s">
        <v>358</v>
      </c>
    </row>
    <row r="169" s="2" customFormat="1">
      <c r="A169" s="38"/>
      <c r="B169" s="39"/>
      <c r="C169" s="40"/>
      <c r="D169" s="241" t="s">
        <v>255</v>
      </c>
      <c r="E169" s="40"/>
      <c r="F169" s="261" t="s">
        <v>741</v>
      </c>
      <c r="G169" s="40"/>
      <c r="H169" s="40"/>
      <c r="I169" s="262"/>
      <c r="J169" s="40"/>
      <c r="K169" s="40"/>
      <c r="L169" s="44"/>
      <c r="M169" s="263"/>
      <c r="N169" s="264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255</v>
      </c>
      <c r="AU169" s="17" t="s">
        <v>80</v>
      </c>
    </row>
    <row r="170" s="2" customFormat="1" ht="14.4" customHeight="1">
      <c r="A170" s="38"/>
      <c r="B170" s="39"/>
      <c r="C170" s="226" t="s">
        <v>262</v>
      </c>
      <c r="D170" s="226" t="s">
        <v>153</v>
      </c>
      <c r="E170" s="227" t="s">
        <v>847</v>
      </c>
      <c r="F170" s="228" t="s">
        <v>771</v>
      </c>
      <c r="G170" s="229" t="s">
        <v>198</v>
      </c>
      <c r="H170" s="230">
        <v>19</v>
      </c>
      <c r="I170" s="231"/>
      <c r="J170" s="232">
        <f>ROUND(I170*H170,2)</f>
        <v>0</v>
      </c>
      <c r="K170" s="228" t="s">
        <v>1</v>
      </c>
      <c r="L170" s="44"/>
      <c r="M170" s="233" t="s">
        <v>1</v>
      </c>
      <c r="N170" s="234" t="s">
        <v>38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158</v>
      </c>
      <c r="AT170" s="237" t="s">
        <v>153</v>
      </c>
      <c r="AU170" s="237" t="s">
        <v>80</v>
      </c>
      <c r="AY170" s="17" t="s">
        <v>150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80</v>
      </c>
      <c r="BK170" s="238">
        <f>ROUND(I170*H170,2)</f>
        <v>0</v>
      </c>
      <c r="BL170" s="17" t="s">
        <v>158</v>
      </c>
      <c r="BM170" s="237" t="s">
        <v>369</v>
      </c>
    </row>
    <row r="171" s="2" customFormat="1">
      <c r="A171" s="38"/>
      <c r="B171" s="39"/>
      <c r="C171" s="40"/>
      <c r="D171" s="241" t="s">
        <v>255</v>
      </c>
      <c r="E171" s="40"/>
      <c r="F171" s="261" t="s">
        <v>741</v>
      </c>
      <c r="G171" s="40"/>
      <c r="H171" s="40"/>
      <c r="I171" s="262"/>
      <c r="J171" s="40"/>
      <c r="K171" s="40"/>
      <c r="L171" s="44"/>
      <c r="M171" s="263"/>
      <c r="N171" s="264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255</v>
      </c>
      <c r="AU171" s="17" t="s">
        <v>80</v>
      </c>
    </row>
    <row r="172" s="12" customFormat="1" ht="25.92" customHeight="1">
      <c r="A172" s="12"/>
      <c r="B172" s="210"/>
      <c r="C172" s="211"/>
      <c r="D172" s="212" t="s">
        <v>72</v>
      </c>
      <c r="E172" s="213" t="s">
        <v>359</v>
      </c>
      <c r="F172" s="213" t="s">
        <v>772</v>
      </c>
      <c r="G172" s="211"/>
      <c r="H172" s="211"/>
      <c r="I172" s="214"/>
      <c r="J172" s="215">
        <f>BK172</f>
        <v>0</v>
      </c>
      <c r="K172" s="211"/>
      <c r="L172" s="216"/>
      <c r="M172" s="217"/>
      <c r="N172" s="218"/>
      <c r="O172" s="218"/>
      <c r="P172" s="219">
        <f>P173+SUM(P174:P213)</f>
        <v>0</v>
      </c>
      <c r="Q172" s="218"/>
      <c r="R172" s="219">
        <f>R173+SUM(R174:R213)</f>
        <v>0</v>
      </c>
      <c r="S172" s="218"/>
      <c r="T172" s="220">
        <f>T173+SUM(T174:T213)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1" t="s">
        <v>80</v>
      </c>
      <c r="AT172" s="222" t="s">
        <v>72</v>
      </c>
      <c r="AU172" s="222" t="s">
        <v>73</v>
      </c>
      <c r="AY172" s="221" t="s">
        <v>150</v>
      </c>
      <c r="BK172" s="223">
        <f>BK173+SUM(BK174:BK213)</f>
        <v>0</v>
      </c>
    </row>
    <row r="173" s="2" customFormat="1" ht="14.4" customHeight="1">
      <c r="A173" s="38"/>
      <c r="B173" s="39"/>
      <c r="C173" s="226" t="s">
        <v>267</v>
      </c>
      <c r="D173" s="226" t="s">
        <v>153</v>
      </c>
      <c r="E173" s="227" t="s">
        <v>167</v>
      </c>
      <c r="F173" s="228" t="s">
        <v>773</v>
      </c>
      <c r="G173" s="229" t="s">
        <v>359</v>
      </c>
      <c r="H173" s="230">
        <v>12</v>
      </c>
      <c r="I173" s="231"/>
      <c r="J173" s="232">
        <f>ROUND(I173*H173,2)</f>
        <v>0</v>
      </c>
      <c r="K173" s="228" t="s">
        <v>1</v>
      </c>
      <c r="L173" s="44"/>
      <c r="M173" s="233" t="s">
        <v>1</v>
      </c>
      <c r="N173" s="234" t="s">
        <v>38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158</v>
      </c>
      <c r="AT173" s="237" t="s">
        <v>153</v>
      </c>
      <c r="AU173" s="237" t="s">
        <v>80</v>
      </c>
      <c r="AY173" s="17" t="s">
        <v>150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80</v>
      </c>
      <c r="BK173" s="238">
        <f>ROUND(I173*H173,2)</f>
        <v>0</v>
      </c>
      <c r="BL173" s="17" t="s">
        <v>158</v>
      </c>
      <c r="BM173" s="237" t="s">
        <v>379</v>
      </c>
    </row>
    <row r="174" s="2" customFormat="1">
      <c r="A174" s="38"/>
      <c r="B174" s="39"/>
      <c r="C174" s="40"/>
      <c r="D174" s="241" t="s">
        <v>255</v>
      </c>
      <c r="E174" s="40"/>
      <c r="F174" s="261" t="s">
        <v>741</v>
      </c>
      <c r="G174" s="40"/>
      <c r="H174" s="40"/>
      <c r="I174" s="262"/>
      <c r="J174" s="40"/>
      <c r="K174" s="40"/>
      <c r="L174" s="44"/>
      <c r="M174" s="263"/>
      <c r="N174" s="264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255</v>
      </c>
      <c r="AU174" s="17" t="s">
        <v>80</v>
      </c>
    </row>
    <row r="175" s="2" customFormat="1" ht="14.4" customHeight="1">
      <c r="A175" s="38"/>
      <c r="B175" s="39"/>
      <c r="C175" s="226" t="s">
        <v>272</v>
      </c>
      <c r="D175" s="226" t="s">
        <v>153</v>
      </c>
      <c r="E175" s="227" t="s">
        <v>774</v>
      </c>
      <c r="F175" s="228" t="s">
        <v>775</v>
      </c>
      <c r="G175" s="229" t="s">
        <v>359</v>
      </c>
      <c r="H175" s="230">
        <v>130</v>
      </c>
      <c r="I175" s="231"/>
      <c r="J175" s="232">
        <f>ROUND(I175*H175,2)</f>
        <v>0</v>
      </c>
      <c r="K175" s="228" t="s">
        <v>1</v>
      </c>
      <c r="L175" s="44"/>
      <c r="M175" s="233" t="s">
        <v>1</v>
      </c>
      <c r="N175" s="234" t="s">
        <v>38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158</v>
      </c>
      <c r="AT175" s="237" t="s">
        <v>153</v>
      </c>
      <c r="AU175" s="237" t="s">
        <v>80</v>
      </c>
      <c r="AY175" s="17" t="s">
        <v>150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80</v>
      </c>
      <c r="BK175" s="238">
        <f>ROUND(I175*H175,2)</f>
        <v>0</v>
      </c>
      <c r="BL175" s="17" t="s">
        <v>158</v>
      </c>
      <c r="BM175" s="237" t="s">
        <v>387</v>
      </c>
    </row>
    <row r="176" s="2" customFormat="1">
      <c r="A176" s="38"/>
      <c r="B176" s="39"/>
      <c r="C176" s="40"/>
      <c r="D176" s="241" t="s">
        <v>255</v>
      </c>
      <c r="E176" s="40"/>
      <c r="F176" s="261" t="s">
        <v>741</v>
      </c>
      <c r="G176" s="40"/>
      <c r="H176" s="40"/>
      <c r="I176" s="262"/>
      <c r="J176" s="40"/>
      <c r="K176" s="40"/>
      <c r="L176" s="44"/>
      <c r="M176" s="263"/>
      <c r="N176" s="264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255</v>
      </c>
      <c r="AU176" s="17" t="s">
        <v>80</v>
      </c>
    </row>
    <row r="177" s="2" customFormat="1" ht="14.4" customHeight="1">
      <c r="A177" s="38"/>
      <c r="B177" s="39"/>
      <c r="C177" s="226" t="s">
        <v>276</v>
      </c>
      <c r="D177" s="226" t="s">
        <v>153</v>
      </c>
      <c r="E177" s="227" t="s">
        <v>776</v>
      </c>
      <c r="F177" s="228" t="s">
        <v>777</v>
      </c>
      <c r="G177" s="229" t="s">
        <v>359</v>
      </c>
      <c r="H177" s="230">
        <v>160</v>
      </c>
      <c r="I177" s="231"/>
      <c r="J177" s="232">
        <f>ROUND(I177*H177,2)</f>
        <v>0</v>
      </c>
      <c r="K177" s="228" t="s">
        <v>1</v>
      </c>
      <c r="L177" s="44"/>
      <c r="M177" s="233" t="s">
        <v>1</v>
      </c>
      <c r="N177" s="234" t="s">
        <v>38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158</v>
      </c>
      <c r="AT177" s="237" t="s">
        <v>153</v>
      </c>
      <c r="AU177" s="237" t="s">
        <v>80</v>
      </c>
      <c r="AY177" s="17" t="s">
        <v>150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80</v>
      </c>
      <c r="BK177" s="238">
        <f>ROUND(I177*H177,2)</f>
        <v>0</v>
      </c>
      <c r="BL177" s="17" t="s">
        <v>158</v>
      </c>
      <c r="BM177" s="237" t="s">
        <v>395</v>
      </c>
    </row>
    <row r="178" s="2" customFormat="1">
      <c r="A178" s="38"/>
      <c r="B178" s="39"/>
      <c r="C178" s="40"/>
      <c r="D178" s="241" t="s">
        <v>255</v>
      </c>
      <c r="E178" s="40"/>
      <c r="F178" s="261" t="s">
        <v>741</v>
      </c>
      <c r="G178" s="40"/>
      <c r="H178" s="40"/>
      <c r="I178" s="262"/>
      <c r="J178" s="40"/>
      <c r="K178" s="40"/>
      <c r="L178" s="44"/>
      <c r="M178" s="263"/>
      <c r="N178" s="264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255</v>
      </c>
      <c r="AU178" s="17" t="s">
        <v>80</v>
      </c>
    </row>
    <row r="179" s="2" customFormat="1" ht="14.4" customHeight="1">
      <c r="A179" s="38"/>
      <c r="B179" s="39"/>
      <c r="C179" s="226" t="s">
        <v>280</v>
      </c>
      <c r="D179" s="226" t="s">
        <v>153</v>
      </c>
      <c r="E179" s="227" t="s">
        <v>780</v>
      </c>
      <c r="F179" s="228" t="s">
        <v>781</v>
      </c>
      <c r="G179" s="229" t="s">
        <v>782</v>
      </c>
      <c r="H179" s="230">
        <v>12</v>
      </c>
      <c r="I179" s="231"/>
      <c r="J179" s="232">
        <f>ROUND(I179*H179,2)</f>
        <v>0</v>
      </c>
      <c r="K179" s="228" t="s">
        <v>1</v>
      </c>
      <c r="L179" s="44"/>
      <c r="M179" s="233" t="s">
        <v>1</v>
      </c>
      <c r="N179" s="234" t="s">
        <v>38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158</v>
      </c>
      <c r="AT179" s="237" t="s">
        <v>153</v>
      </c>
      <c r="AU179" s="237" t="s">
        <v>80</v>
      </c>
      <c r="AY179" s="17" t="s">
        <v>150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80</v>
      </c>
      <c r="BK179" s="238">
        <f>ROUND(I179*H179,2)</f>
        <v>0</v>
      </c>
      <c r="BL179" s="17" t="s">
        <v>158</v>
      </c>
      <c r="BM179" s="237" t="s">
        <v>443</v>
      </c>
    </row>
    <row r="180" s="2" customFormat="1">
      <c r="A180" s="38"/>
      <c r="B180" s="39"/>
      <c r="C180" s="40"/>
      <c r="D180" s="241" t="s">
        <v>255</v>
      </c>
      <c r="E180" s="40"/>
      <c r="F180" s="261" t="s">
        <v>741</v>
      </c>
      <c r="G180" s="40"/>
      <c r="H180" s="40"/>
      <c r="I180" s="262"/>
      <c r="J180" s="40"/>
      <c r="K180" s="40"/>
      <c r="L180" s="44"/>
      <c r="M180" s="263"/>
      <c r="N180" s="264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255</v>
      </c>
      <c r="AU180" s="17" t="s">
        <v>80</v>
      </c>
    </row>
    <row r="181" s="2" customFormat="1" ht="14.4" customHeight="1">
      <c r="A181" s="38"/>
      <c r="B181" s="39"/>
      <c r="C181" s="226" t="s">
        <v>284</v>
      </c>
      <c r="D181" s="226" t="s">
        <v>153</v>
      </c>
      <c r="E181" s="227" t="s">
        <v>783</v>
      </c>
      <c r="F181" s="228" t="s">
        <v>784</v>
      </c>
      <c r="G181" s="229" t="s">
        <v>782</v>
      </c>
      <c r="H181" s="230">
        <v>5</v>
      </c>
      <c r="I181" s="231"/>
      <c r="J181" s="232">
        <f>ROUND(I181*H181,2)</f>
        <v>0</v>
      </c>
      <c r="K181" s="228" t="s">
        <v>1</v>
      </c>
      <c r="L181" s="44"/>
      <c r="M181" s="233" t="s">
        <v>1</v>
      </c>
      <c r="N181" s="234" t="s">
        <v>38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158</v>
      </c>
      <c r="AT181" s="237" t="s">
        <v>153</v>
      </c>
      <c r="AU181" s="237" t="s">
        <v>80</v>
      </c>
      <c r="AY181" s="17" t="s">
        <v>150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80</v>
      </c>
      <c r="BK181" s="238">
        <f>ROUND(I181*H181,2)</f>
        <v>0</v>
      </c>
      <c r="BL181" s="17" t="s">
        <v>158</v>
      </c>
      <c r="BM181" s="237" t="s">
        <v>451</v>
      </c>
    </row>
    <row r="182" s="2" customFormat="1">
      <c r="A182" s="38"/>
      <c r="B182" s="39"/>
      <c r="C182" s="40"/>
      <c r="D182" s="241" t="s">
        <v>255</v>
      </c>
      <c r="E182" s="40"/>
      <c r="F182" s="261" t="s">
        <v>741</v>
      </c>
      <c r="G182" s="40"/>
      <c r="H182" s="40"/>
      <c r="I182" s="262"/>
      <c r="J182" s="40"/>
      <c r="K182" s="40"/>
      <c r="L182" s="44"/>
      <c r="M182" s="263"/>
      <c r="N182" s="264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255</v>
      </c>
      <c r="AU182" s="17" t="s">
        <v>80</v>
      </c>
    </row>
    <row r="183" s="2" customFormat="1" ht="14.4" customHeight="1">
      <c r="A183" s="38"/>
      <c r="B183" s="39"/>
      <c r="C183" s="226" t="s">
        <v>290</v>
      </c>
      <c r="D183" s="226" t="s">
        <v>153</v>
      </c>
      <c r="E183" s="227" t="s">
        <v>207</v>
      </c>
      <c r="F183" s="228" t="s">
        <v>785</v>
      </c>
      <c r="G183" s="229" t="s">
        <v>786</v>
      </c>
      <c r="H183" s="230">
        <v>4</v>
      </c>
      <c r="I183" s="231"/>
      <c r="J183" s="232">
        <f>ROUND(I183*H183,2)</f>
        <v>0</v>
      </c>
      <c r="K183" s="228" t="s">
        <v>1</v>
      </c>
      <c r="L183" s="44"/>
      <c r="M183" s="233" t="s">
        <v>1</v>
      </c>
      <c r="N183" s="234" t="s">
        <v>38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158</v>
      </c>
      <c r="AT183" s="237" t="s">
        <v>153</v>
      </c>
      <c r="AU183" s="237" t="s">
        <v>80</v>
      </c>
      <c r="AY183" s="17" t="s">
        <v>150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80</v>
      </c>
      <c r="BK183" s="238">
        <f>ROUND(I183*H183,2)</f>
        <v>0</v>
      </c>
      <c r="BL183" s="17" t="s">
        <v>158</v>
      </c>
      <c r="BM183" s="237" t="s">
        <v>459</v>
      </c>
    </row>
    <row r="184" s="2" customFormat="1">
      <c r="A184" s="38"/>
      <c r="B184" s="39"/>
      <c r="C184" s="40"/>
      <c r="D184" s="241" t="s">
        <v>255</v>
      </c>
      <c r="E184" s="40"/>
      <c r="F184" s="261" t="s">
        <v>741</v>
      </c>
      <c r="G184" s="40"/>
      <c r="H184" s="40"/>
      <c r="I184" s="262"/>
      <c r="J184" s="40"/>
      <c r="K184" s="40"/>
      <c r="L184" s="44"/>
      <c r="M184" s="263"/>
      <c r="N184" s="264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255</v>
      </c>
      <c r="AU184" s="17" t="s">
        <v>80</v>
      </c>
    </row>
    <row r="185" s="2" customFormat="1" ht="14.4" customHeight="1">
      <c r="A185" s="38"/>
      <c r="B185" s="39"/>
      <c r="C185" s="226" t="s">
        <v>294</v>
      </c>
      <c r="D185" s="226" t="s">
        <v>153</v>
      </c>
      <c r="E185" s="227" t="s">
        <v>213</v>
      </c>
      <c r="F185" s="228" t="s">
        <v>787</v>
      </c>
      <c r="G185" s="229" t="s">
        <v>786</v>
      </c>
      <c r="H185" s="230">
        <v>3</v>
      </c>
      <c r="I185" s="231"/>
      <c r="J185" s="232">
        <f>ROUND(I185*H185,2)</f>
        <v>0</v>
      </c>
      <c r="K185" s="228" t="s">
        <v>1</v>
      </c>
      <c r="L185" s="44"/>
      <c r="M185" s="233" t="s">
        <v>1</v>
      </c>
      <c r="N185" s="234" t="s">
        <v>38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158</v>
      </c>
      <c r="AT185" s="237" t="s">
        <v>153</v>
      </c>
      <c r="AU185" s="237" t="s">
        <v>80</v>
      </c>
      <c r="AY185" s="17" t="s">
        <v>150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80</v>
      </c>
      <c r="BK185" s="238">
        <f>ROUND(I185*H185,2)</f>
        <v>0</v>
      </c>
      <c r="BL185" s="17" t="s">
        <v>158</v>
      </c>
      <c r="BM185" s="237" t="s">
        <v>467</v>
      </c>
    </row>
    <row r="186" s="2" customFormat="1">
      <c r="A186" s="38"/>
      <c r="B186" s="39"/>
      <c r="C186" s="40"/>
      <c r="D186" s="241" t="s">
        <v>255</v>
      </c>
      <c r="E186" s="40"/>
      <c r="F186" s="261" t="s">
        <v>741</v>
      </c>
      <c r="G186" s="40"/>
      <c r="H186" s="40"/>
      <c r="I186" s="262"/>
      <c r="J186" s="40"/>
      <c r="K186" s="40"/>
      <c r="L186" s="44"/>
      <c r="M186" s="263"/>
      <c r="N186" s="264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255</v>
      </c>
      <c r="AU186" s="17" t="s">
        <v>80</v>
      </c>
    </row>
    <row r="187" s="2" customFormat="1" ht="14.4" customHeight="1">
      <c r="A187" s="38"/>
      <c r="B187" s="39"/>
      <c r="C187" s="226" t="s">
        <v>302</v>
      </c>
      <c r="D187" s="226" t="s">
        <v>153</v>
      </c>
      <c r="E187" s="227" t="s">
        <v>788</v>
      </c>
      <c r="F187" s="228" t="s">
        <v>789</v>
      </c>
      <c r="G187" s="229" t="s">
        <v>786</v>
      </c>
      <c r="H187" s="230">
        <v>3</v>
      </c>
      <c r="I187" s="231"/>
      <c r="J187" s="232">
        <f>ROUND(I187*H187,2)</f>
        <v>0</v>
      </c>
      <c r="K187" s="228" t="s">
        <v>1</v>
      </c>
      <c r="L187" s="44"/>
      <c r="M187" s="233" t="s">
        <v>1</v>
      </c>
      <c r="N187" s="234" t="s">
        <v>38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158</v>
      </c>
      <c r="AT187" s="237" t="s">
        <v>153</v>
      </c>
      <c r="AU187" s="237" t="s">
        <v>80</v>
      </c>
      <c r="AY187" s="17" t="s">
        <v>150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80</v>
      </c>
      <c r="BK187" s="238">
        <f>ROUND(I187*H187,2)</f>
        <v>0</v>
      </c>
      <c r="BL187" s="17" t="s">
        <v>158</v>
      </c>
      <c r="BM187" s="237" t="s">
        <v>477</v>
      </c>
    </row>
    <row r="188" s="2" customFormat="1">
      <c r="A188" s="38"/>
      <c r="B188" s="39"/>
      <c r="C188" s="40"/>
      <c r="D188" s="241" t="s">
        <v>255</v>
      </c>
      <c r="E188" s="40"/>
      <c r="F188" s="261" t="s">
        <v>741</v>
      </c>
      <c r="G188" s="40"/>
      <c r="H188" s="40"/>
      <c r="I188" s="262"/>
      <c r="J188" s="40"/>
      <c r="K188" s="40"/>
      <c r="L188" s="44"/>
      <c r="M188" s="263"/>
      <c r="N188" s="264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255</v>
      </c>
      <c r="AU188" s="17" t="s">
        <v>80</v>
      </c>
    </row>
    <row r="189" s="2" customFormat="1" ht="14.4" customHeight="1">
      <c r="A189" s="38"/>
      <c r="B189" s="39"/>
      <c r="C189" s="226" t="s">
        <v>306</v>
      </c>
      <c r="D189" s="226" t="s">
        <v>153</v>
      </c>
      <c r="E189" s="227" t="s">
        <v>8</v>
      </c>
      <c r="F189" s="228" t="s">
        <v>789</v>
      </c>
      <c r="G189" s="229" t="s">
        <v>786</v>
      </c>
      <c r="H189" s="230">
        <v>1</v>
      </c>
      <c r="I189" s="231"/>
      <c r="J189" s="232">
        <f>ROUND(I189*H189,2)</f>
        <v>0</v>
      </c>
      <c r="K189" s="228" t="s">
        <v>1</v>
      </c>
      <c r="L189" s="44"/>
      <c r="M189" s="233" t="s">
        <v>1</v>
      </c>
      <c r="N189" s="234" t="s">
        <v>38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158</v>
      </c>
      <c r="AT189" s="237" t="s">
        <v>153</v>
      </c>
      <c r="AU189" s="237" t="s">
        <v>80</v>
      </c>
      <c r="AY189" s="17" t="s">
        <v>150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80</v>
      </c>
      <c r="BK189" s="238">
        <f>ROUND(I189*H189,2)</f>
        <v>0</v>
      </c>
      <c r="BL189" s="17" t="s">
        <v>158</v>
      </c>
      <c r="BM189" s="237" t="s">
        <v>486</v>
      </c>
    </row>
    <row r="190" s="2" customFormat="1">
      <c r="A190" s="38"/>
      <c r="B190" s="39"/>
      <c r="C190" s="40"/>
      <c r="D190" s="241" t="s">
        <v>255</v>
      </c>
      <c r="E190" s="40"/>
      <c r="F190" s="261" t="s">
        <v>741</v>
      </c>
      <c r="G190" s="40"/>
      <c r="H190" s="40"/>
      <c r="I190" s="262"/>
      <c r="J190" s="40"/>
      <c r="K190" s="40"/>
      <c r="L190" s="44"/>
      <c r="M190" s="263"/>
      <c r="N190" s="264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255</v>
      </c>
      <c r="AU190" s="17" t="s">
        <v>80</v>
      </c>
    </row>
    <row r="191" s="2" customFormat="1" ht="14.4" customHeight="1">
      <c r="A191" s="38"/>
      <c r="B191" s="39"/>
      <c r="C191" s="226" t="s">
        <v>310</v>
      </c>
      <c r="D191" s="226" t="s">
        <v>153</v>
      </c>
      <c r="E191" s="227" t="s">
        <v>237</v>
      </c>
      <c r="F191" s="228" t="s">
        <v>793</v>
      </c>
      <c r="G191" s="229" t="s">
        <v>786</v>
      </c>
      <c r="H191" s="230">
        <v>2</v>
      </c>
      <c r="I191" s="231"/>
      <c r="J191" s="232">
        <f>ROUND(I191*H191,2)</f>
        <v>0</v>
      </c>
      <c r="K191" s="228" t="s">
        <v>1</v>
      </c>
      <c r="L191" s="44"/>
      <c r="M191" s="233" t="s">
        <v>1</v>
      </c>
      <c r="N191" s="234" t="s">
        <v>38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158</v>
      </c>
      <c r="AT191" s="237" t="s">
        <v>153</v>
      </c>
      <c r="AU191" s="237" t="s">
        <v>80</v>
      </c>
      <c r="AY191" s="17" t="s">
        <v>150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80</v>
      </c>
      <c r="BK191" s="238">
        <f>ROUND(I191*H191,2)</f>
        <v>0</v>
      </c>
      <c r="BL191" s="17" t="s">
        <v>158</v>
      </c>
      <c r="BM191" s="237" t="s">
        <v>517</v>
      </c>
    </row>
    <row r="192" s="2" customFormat="1">
      <c r="A192" s="38"/>
      <c r="B192" s="39"/>
      <c r="C192" s="40"/>
      <c r="D192" s="241" t="s">
        <v>255</v>
      </c>
      <c r="E192" s="40"/>
      <c r="F192" s="261" t="s">
        <v>741</v>
      </c>
      <c r="G192" s="40"/>
      <c r="H192" s="40"/>
      <c r="I192" s="262"/>
      <c r="J192" s="40"/>
      <c r="K192" s="40"/>
      <c r="L192" s="44"/>
      <c r="M192" s="263"/>
      <c r="N192" s="264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255</v>
      </c>
      <c r="AU192" s="17" t="s">
        <v>80</v>
      </c>
    </row>
    <row r="193" s="2" customFormat="1" ht="14.4" customHeight="1">
      <c r="A193" s="38"/>
      <c r="B193" s="39"/>
      <c r="C193" s="226" t="s">
        <v>315</v>
      </c>
      <c r="D193" s="226" t="s">
        <v>153</v>
      </c>
      <c r="E193" s="227" t="s">
        <v>246</v>
      </c>
      <c r="F193" s="228" t="s">
        <v>848</v>
      </c>
      <c r="G193" s="229" t="s">
        <v>786</v>
      </c>
      <c r="H193" s="230">
        <v>3</v>
      </c>
      <c r="I193" s="231"/>
      <c r="J193" s="232">
        <f>ROUND(I193*H193,2)</f>
        <v>0</v>
      </c>
      <c r="K193" s="228" t="s">
        <v>1</v>
      </c>
      <c r="L193" s="44"/>
      <c r="M193" s="233" t="s">
        <v>1</v>
      </c>
      <c r="N193" s="234" t="s">
        <v>38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158</v>
      </c>
      <c r="AT193" s="237" t="s">
        <v>153</v>
      </c>
      <c r="AU193" s="237" t="s">
        <v>80</v>
      </c>
      <c r="AY193" s="17" t="s">
        <v>150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80</v>
      </c>
      <c r="BK193" s="238">
        <f>ROUND(I193*H193,2)</f>
        <v>0</v>
      </c>
      <c r="BL193" s="17" t="s">
        <v>158</v>
      </c>
      <c r="BM193" s="237" t="s">
        <v>538</v>
      </c>
    </row>
    <row r="194" s="2" customFormat="1">
      <c r="A194" s="38"/>
      <c r="B194" s="39"/>
      <c r="C194" s="40"/>
      <c r="D194" s="241" t="s">
        <v>255</v>
      </c>
      <c r="E194" s="40"/>
      <c r="F194" s="261" t="s">
        <v>741</v>
      </c>
      <c r="G194" s="40"/>
      <c r="H194" s="40"/>
      <c r="I194" s="262"/>
      <c r="J194" s="40"/>
      <c r="K194" s="40"/>
      <c r="L194" s="44"/>
      <c r="M194" s="263"/>
      <c r="N194" s="264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255</v>
      </c>
      <c r="AU194" s="17" t="s">
        <v>80</v>
      </c>
    </row>
    <row r="195" s="2" customFormat="1" ht="14.4" customHeight="1">
      <c r="A195" s="38"/>
      <c r="B195" s="39"/>
      <c r="C195" s="226" t="s">
        <v>319</v>
      </c>
      <c r="D195" s="226" t="s">
        <v>153</v>
      </c>
      <c r="E195" s="227" t="s">
        <v>7</v>
      </c>
      <c r="F195" s="228" t="s">
        <v>795</v>
      </c>
      <c r="G195" s="229" t="s">
        <v>786</v>
      </c>
      <c r="H195" s="230">
        <v>3</v>
      </c>
      <c r="I195" s="231"/>
      <c r="J195" s="232">
        <f>ROUND(I195*H195,2)</f>
        <v>0</v>
      </c>
      <c r="K195" s="228" t="s">
        <v>1</v>
      </c>
      <c r="L195" s="44"/>
      <c r="M195" s="233" t="s">
        <v>1</v>
      </c>
      <c r="N195" s="234" t="s">
        <v>38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158</v>
      </c>
      <c r="AT195" s="237" t="s">
        <v>153</v>
      </c>
      <c r="AU195" s="237" t="s">
        <v>80</v>
      </c>
      <c r="AY195" s="17" t="s">
        <v>150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80</v>
      </c>
      <c r="BK195" s="238">
        <f>ROUND(I195*H195,2)</f>
        <v>0</v>
      </c>
      <c r="BL195" s="17" t="s">
        <v>158</v>
      </c>
      <c r="BM195" s="237" t="s">
        <v>548</v>
      </c>
    </row>
    <row r="196" s="2" customFormat="1">
      <c r="A196" s="38"/>
      <c r="B196" s="39"/>
      <c r="C196" s="40"/>
      <c r="D196" s="241" t="s">
        <v>255</v>
      </c>
      <c r="E196" s="40"/>
      <c r="F196" s="261" t="s">
        <v>741</v>
      </c>
      <c r="G196" s="40"/>
      <c r="H196" s="40"/>
      <c r="I196" s="262"/>
      <c r="J196" s="40"/>
      <c r="K196" s="40"/>
      <c r="L196" s="44"/>
      <c r="M196" s="263"/>
      <c r="N196" s="264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255</v>
      </c>
      <c r="AU196" s="17" t="s">
        <v>80</v>
      </c>
    </row>
    <row r="197" s="2" customFormat="1" ht="14.4" customHeight="1">
      <c r="A197" s="38"/>
      <c r="B197" s="39"/>
      <c r="C197" s="226" t="s">
        <v>323</v>
      </c>
      <c r="D197" s="226" t="s">
        <v>153</v>
      </c>
      <c r="E197" s="227" t="s">
        <v>796</v>
      </c>
      <c r="F197" s="228" t="s">
        <v>799</v>
      </c>
      <c r="G197" s="229" t="s">
        <v>782</v>
      </c>
      <c r="H197" s="230">
        <v>5</v>
      </c>
      <c r="I197" s="231"/>
      <c r="J197" s="232">
        <f>ROUND(I197*H197,2)</f>
        <v>0</v>
      </c>
      <c r="K197" s="228" t="s">
        <v>1</v>
      </c>
      <c r="L197" s="44"/>
      <c r="M197" s="233" t="s">
        <v>1</v>
      </c>
      <c r="N197" s="234" t="s">
        <v>38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158</v>
      </c>
      <c r="AT197" s="237" t="s">
        <v>153</v>
      </c>
      <c r="AU197" s="237" t="s">
        <v>80</v>
      </c>
      <c r="AY197" s="17" t="s">
        <v>150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80</v>
      </c>
      <c r="BK197" s="238">
        <f>ROUND(I197*H197,2)</f>
        <v>0</v>
      </c>
      <c r="BL197" s="17" t="s">
        <v>158</v>
      </c>
      <c r="BM197" s="237" t="s">
        <v>557</v>
      </c>
    </row>
    <row r="198" s="2" customFormat="1">
      <c r="A198" s="38"/>
      <c r="B198" s="39"/>
      <c r="C198" s="40"/>
      <c r="D198" s="241" t="s">
        <v>255</v>
      </c>
      <c r="E198" s="40"/>
      <c r="F198" s="261" t="s">
        <v>741</v>
      </c>
      <c r="G198" s="40"/>
      <c r="H198" s="40"/>
      <c r="I198" s="262"/>
      <c r="J198" s="40"/>
      <c r="K198" s="40"/>
      <c r="L198" s="44"/>
      <c r="M198" s="263"/>
      <c r="N198" s="264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255</v>
      </c>
      <c r="AU198" s="17" t="s">
        <v>80</v>
      </c>
    </row>
    <row r="199" s="2" customFormat="1" ht="14.4" customHeight="1">
      <c r="A199" s="38"/>
      <c r="B199" s="39"/>
      <c r="C199" s="226" t="s">
        <v>328</v>
      </c>
      <c r="D199" s="226" t="s">
        <v>153</v>
      </c>
      <c r="E199" s="227" t="s">
        <v>798</v>
      </c>
      <c r="F199" s="228" t="s">
        <v>799</v>
      </c>
      <c r="G199" s="229" t="s">
        <v>782</v>
      </c>
      <c r="H199" s="230">
        <v>10</v>
      </c>
      <c r="I199" s="231"/>
      <c r="J199" s="232">
        <f>ROUND(I199*H199,2)</f>
        <v>0</v>
      </c>
      <c r="K199" s="228" t="s">
        <v>1</v>
      </c>
      <c r="L199" s="44"/>
      <c r="M199" s="233" t="s">
        <v>1</v>
      </c>
      <c r="N199" s="234" t="s">
        <v>38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158</v>
      </c>
      <c r="AT199" s="237" t="s">
        <v>153</v>
      </c>
      <c r="AU199" s="237" t="s">
        <v>80</v>
      </c>
      <c r="AY199" s="17" t="s">
        <v>150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80</v>
      </c>
      <c r="BK199" s="238">
        <f>ROUND(I199*H199,2)</f>
        <v>0</v>
      </c>
      <c r="BL199" s="17" t="s">
        <v>158</v>
      </c>
      <c r="BM199" s="237" t="s">
        <v>567</v>
      </c>
    </row>
    <row r="200" s="2" customFormat="1">
      <c r="A200" s="38"/>
      <c r="B200" s="39"/>
      <c r="C200" s="40"/>
      <c r="D200" s="241" t="s">
        <v>255</v>
      </c>
      <c r="E200" s="40"/>
      <c r="F200" s="261" t="s">
        <v>741</v>
      </c>
      <c r="G200" s="40"/>
      <c r="H200" s="40"/>
      <c r="I200" s="262"/>
      <c r="J200" s="40"/>
      <c r="K200" s="40"/>
      <c r="L200" s="44"/>
      <c r="M200" s="263"/>
      <c r="N200" s="264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255</v>
      </c>
      <c r="AU200" s="17" t="s">
        <v>80</v>
      </c>
    </row>
    <row r="201" s="2" customFormat="1" ht="14.4" customHeight="1">
      <c r="A201" s="38"/>
      <c r="B201" s="39"/>
      <c r="C201" s="226" t="s">
        <v>332</v>
      </c>
      <c r="D201" s="226" t="s">
        <v>153</v>
      </c>
      <c r="E201" s="227" t="s">
        <v>276</v>
      </c>
      <c r="F201" s="228" t="s">
        <v>849</v>
      </c>
      <c r="G201" s="229" t="s">
        <v>359</v>
      </c>
      <c r="H201" s="230">
        <v>30</v>
      </c>
      <c r="I201" s="231"/>
      <c r="J201" s="232">
        <f>ROUND(I201*H201,2)</f>
        <v>0</v>
      </c>
      <c r="K201" s="228" t="s">
        <v>1</v>
      </c>
      <c r="L201" s="44"/>
      <c r="M201" s="233" t="s">
        <v>1</v>
      </c>
      <c r="N201" s="234" t="s">
        <v>38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158</v>
      </c>
      <c r="AT201" s="237" t="s">
        <v>153</v>
      </c>
      <c r="AU201" s="237" t="s">
        <v>80</v>
      </c>
      <c r="AY201" s="17" t="s">
        <v>150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80</v>
      </c>
      <c r="BK201" s="238">
        <f>ROUND(I201*H201,2)</f>
        <v>0</v>
      </c>
      <c r="BL201" s="17" t="s">
        <v>158</v>
      </c>
      <c r="BM201" s="237" t="s">
        <v>585</v>
      </c>
    </row>
    <row r="202" s="2" customFormat="1">
      <c r="A202" s="38"/>
      <c r="B202" s="39"/>
      <c r="C202" s="40"/>
      <c r="D202" s="241" t="s">
        <v>255</v>
      </c>
      <c r="E202" s="40"/>
      <c r="F202" s="261" t="s">
        <v>741</v>
      </c>
      <c r="G202" s="40"/>
      <c r="H202" s="40"/>
      <c r="I202" s="262"/>
      <c r="J202" s="40"/>
      <c r="K202" s="40"/>
      <c r="L202" s="44"/>
      <c r="M202" s="263"/>
      <c r="N202" s="264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255</v>
      </c>
      <c r="AU202" s="17" t="s">
        <v>80</v>
      </c>
    </row>
    <row r="203" s="2" customFormat="1" ht="14.4" customHeight="1">
      <c r="A203" s="38"/>
      <c r="B203" s="39"/>
      <c r="C203" s="226" t="s">
        <v>339</v>
      </c>
      <c r="D203" s="226" t="s">
        <v>153</v>
      </c>
      <c r="E203" s="227" t="s">
        <v>290</v>
      </c>
      <c r="F203" s="228" t="s">
        <v>802</v>
      </c>
      <c r="G203" s="229" t="s">
        <v>786</v>
      </c>
      <c r="H203" s="230">
        <v>1</v>
      </c>
      <c r="I203" s="231"/>
      <c r="J203" s="232">
        <f>ROUND(I203*H203,2)</f>
        <v>0</v>
      </c>
      <c r="K203" s="228" t="s">
        <v>1</v>
      </c>
      <c r="L203" s="44"/>
      <c r="M203" s="233" t="s">
        <v>1</v>
      </c>
      <c r="N203" s="234" t="s">
        <v>38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158</v>
      </c>
      <c r="AT203" s="237" t="s">
        <v>153</v>
      </c>
      <c r="AU203" s="237" t="s">
        <v>80</v>
      </c>
      <c r="AY203" s="17" t="s">
        <v>150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80</v>
      </c>
      <c r="BK203" s="238">
        <f>ROUND(I203*H203,2)</f>
        <v>0</v>
      </c>
      <c r="BL203" s="17" t="s">
        <v>158</v>
      </c>
      <c r="BM203" s="237" t="s">
        <v>258</v>
      </c>
    </row>
    <row r="204" s="2" customFormat="1">
      <c r="A204" s="38"/>
      <c r="B204" s="39"/>
      <c r="C204" s="40"/>
      <c r="D204" s="241" t="s">
        <v>255</v>
      </c>
      <c r="E204" s="40"/>
      <c r="F204" s="261" t="s">
        <v>741</v>
      </c>
      <c r="G204" s="40"/>
      <c r="H204" s="40"/>
      <c r="I204" s="262"/>
      <c r="J204" s="40"/>
      <c r="K204" s="40"/>
      <c r="L204" s="44"/>
      <c r="M204" s="263"/>
      <c r="N204" s="264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255</v>
      </c>
      <c r="AU204" s="17" t="s">
        <v>80</v>
      </c>
    </row>
    <row r="205" s="2" customFormat="1" ht="14.4" customHeight="1">
      <c r="A205" s="38"/>
      <c r="B205" s="39"/>
      <c r="C205" s="226" t="s">
        <v>344</v>
      </c>
      <c r="D205" s="226" t="s">
        <v>153</v>
      </c>
      <c r="E205" s="227" t="s">
        <v>302</v>
      </c>
      <c r="F205" s="228" t="s">
        <v>803</v>
      </c>
      <c r="G205" s="229" t="s">
        <v>786</v>
      </c>
      <c r="H205" s="230">
        <v>2</v>
      </c>
      <c r="I205" s="231"/>
      <c r="J205" s="232">
        <f>ROUND(I205*H205,2)</f>
        <v>0</v>
      </c>
      <c r="K205" s="228" t="s">
        <v>1</v>
      </c>
      <c r="L205" s="44"/>
      <c r="M205" s="233" t="s">
        <v>1</v>
      </c>
      <c r="N205" s="234" t="s">
        <v>38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158</v>
      </c>
      <c r="AT205" s="237" t="s">
        <v>153</v>
      </c>
      <c r="AU205" s="237" t="s">
        <v>80</v>
      </c>
      <c r="AY205" s="17" t="s">
        <v>150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80</v>
      </c>
      <c r="BK205" s="238">
        <f>ROUND(I205*H205,2)</f>
        <v>0</v>
      </c>
      <c r="BL205" s="17" t="s">
        <v>158</v>
      </c>
      <c r="BM205" s="237" t="s">
        <v>634</v>
      </c>
    </row>
    <row r="206" s="2" customFormat="1">
      <c r="A206" s="38"/>
      <c r="B206" s="39"/>
      <c r="C206" s="40"/>
      <c r="D206" s="241" t="s">
        <v>255</v>
      </c>
      <c r="E206" s="40"/>
      <c r="F206" s="261" t="s">
        <v>741</v>
      </c>
      <c r="G206" s="40"/>
      <c r="H206" s="40"/>
      <c r="I206" s="262"/>
      <c r="J206" s="40"/>
      <c r="K206" s="40"/>
      <c r="L206" s="44"/>
      <c r="M206" s="263"/>
      <c r="N206" s="264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255</v>
      </c>
      <c r="AU206" s="17" t="s">
        <v>80</v>
      </c>
    </row>
    <row r="207" s="2" customFormat="1" ht="24.15" customHeight="1">
      <c r="A207" s="38"/>
      <c r="B207" s="39"/>
      <c r="C207" s="226" t="s">
        <v>348</v>
      </c>
      <c r="D207" s="226" t="s">
        <v>153</v>
      </c>
      <c r="E207" s="227" t="s">
        <v>306</v>
      </c>
      <c r="F207" s="228" t="s">
        <v>850</v>
      </c>
      <c r="G207" s="229" t="s">
        <v>786</v>
      </c>
      <c r="H207" s="230">
        <v>15</v>
      </c>
      <c r="I207" s="231"/>
      <c r="J207" s="232">
        <f>ROUND(I207*H207,2)</f>
        <v>0</v>
      </c>
      <c r="K207" s="228" t="s">
        <v>1</v>
      </c>
      <c r="L207" s="44"/>
      <c r="M207" s="233" t="s">
        <v>1</v>
      </c>
      <c r="N207" s="234" t="s">
        <v>38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158</v>
      </c>
      <c r="AT207" s="237" t="s">
        <v>153</v>
      </c>
      <c r="AU207" s="237" t="s">
        <v>80</v>
      </c>
      <c r="AY207" s="17" t="s">
        <v>150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80</v>
      </c>
      <c r="BK207" s="238">
        <f>ROUND(I207*H207,2)</f>
        <v>0</v>
      </c>
      <c r="BL207" s="17" t="s">
        <v>158</v>
      </c>
      <c r="BM207" s="237" t="s">
        <v>720</v>
      </c>
    </row>
    <row r="208" s="2" customFormat="1">
      <c r="A208" s="38"/>
      <c r="B208" s="39"/>
      <c r="C208" s="40"/>
      <c r="D208" s="241" t="s">
        <v>255</v>
      </c>
      <c r="E208" s="40"/>
      <c r="F208" s="261" t="s">
        <v>741</v>
      </c>
      <c r="G208" s="40"/>
      <c r="H208" s="40"/>
      <c r="I208" s="262"/>
      <c r="J208" s="40"/>
      <c r="K208" s="40"/>
      <c r="L208" s="44"/>
      <c r="M208" s="263"/>
      <c r="N208" s="264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255</v>
      </c>
      <c r="AU208" s="17" t="s">
        <v>80</v>
      </c>
    </row>
    <row r="209" s="2" customFormat="1" ht="14.4" customHeight="1">
      <c r="A209" s="38"/>
      <c r="B209" s="39"/>
      <c r="C209" s="226" t="s">
        <v>354</v>
      </c>
      <c r="D209" s="226" t="s">
        <v>153</v>
      </c>
      <c r="E209" s="227" t="s">
        <v>310</v>
      </c>
      <c r="F209" s="228" t="s">
        <v>805</v>
      </c>
      <c r="G209" s="229" t="s">
        <v>782</v>
      </c>
      <c r="H209" s="230">
        <v>2</v>
      </c>
      <c r="I209" s="231"/>
      <c r="J209" s="232">
        <f>ROUND(I209*H209,2)</f>
        <v>0</v>
      </c>
      <c r="K209" s="228" t="s">
        <v>1</v>
      </c>
      <c r="L209" s="44"/>
      <c r="M209" s="233" t="s">
        <v>1</v>
      </c>
      <c r="N209" s="234" t="s">
        <v>38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158</v>
      </c>
      <c r="AT209" s="237" t="s">
        <v>153</v>
      </c>
      <c r="AU209" s="237" t="s">
        <v>80</v>
      </c>
      <c r="AY209" s="17" t="s">
        <v>150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80</v>
      </c>
      <c r="BK209" s="238">
        <f>ROUND(I209*H209,2)</f>
        <v>0</v>
      </c>
      <c r="BL209" s="17" t="s">
        <v>158</v>
      </c>
      <c r="BM209" s="237" t="s">
        <v>723</v>
      </c>
    </row>
    <row r="210" s="2" customFormat="1">
      <c r="A210" s="38"/>
      <c r="B210" s="39"/>
      <c r="C210" s="40"/>
      <c r="D210" s="241" t="s">
        <v>255</v>
      </c>
      <c r="E210" s="40"/>
      <c r="F210" s="261" t="s">
        <v>741</v>
      </c>
      <c r="G210" s="40"/>
      <c r="H210" s="40"/>
      <c r="I210" s="262"/>
      <c r="J210" s="40"/>
      <c r="K210" s="40"/>
      <c r="L210" s="44"/>
      <c r="M210" s="263"/>
      <c r="N210" s="264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255</v>
      </c>
      <c r="AU210" s="17" t="s">
        <v>80</v>
      </c>
    </row>
    <row r="211" s="2" customFormat="1" ht="14.4" customHeight="1">
      <c r="A211" s="38"/>
      <c r="B211" s="39"/>
      <c r="C211" s="226" t="s">
        <v>358</v>
      </c>
      <c r="D211" s="226" t="s">
        <v>153</v>
      </c>
      <c r="E211" s="227" t="s">
        <v>315</v>
      </c>
      <c r="F211" s="228" t="s">
        <v>806</v>
      </c>
      <c r="G211" s="229" t="s">
        <v>786</v>
      </c>
      <c r="H211" s="230">
        <v>45</v>
      </c>
      <c r="I211" s="231"/>
      <c r="J211" s="232">
        <f>ROUND(I211*H211,2)</f>
        <v>0</v>
      </c>
      <c r="K211" s="228" t="s">
        <v>1</v>
      </c>
      <c r="L211" s="44"/>
      <c r="M211" s="233" t="s">
        <v>1</v>
      </c>
      <c r="N211" s="234" t="s">
        <v>38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158</v>
      </c>
      <c r="AT211" s="237" t="s">
        <v>153</v>
      </c>
      <c r="AU211" s="237" t="s">
        <v>80</v>
      </c>
      <c r="AY211" s="17" t="s">
        <v>150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80</v>
      </c>
      <c r="BK211" s="238">
        <f>ROUND(I211*H211,2)</f>
        <v>0</v>
      </c>
      <c r="BL211" s="17" t="s">
        <v>158</v>
      </c>
      <c r="BM211" s="237" t="s">
        <v>726</v>
      </c>
    </row>
    <row r="212" s="2" customFormat="1">
      <c r="A212" s="38"/>
      <c r="B212" s="39"/>
      <c r="C212" s="40"/>
      <c r="D212" s="241" t="s">
        <v>255</v>
      </c>
      <c r="E212" s="40"/>
      <c r="F212" s="261" t="s">
        <v>741</v>
      </c>
      <c r="G212" s="40"/>
      <c r="H212" s="40"/>
      <c r="I212" s="262"/>
      <c r="J212" s="40"/>
      <c r="K212" s="40"/>
      <c r="L212" s="44"/>
      <c r="M212" s="263"/>
      <c r="N212" s="264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255</v>
      </c>
      <c r="AU212" s="17" t="s">
        <v>80</v>
      </c>
    </row>
    <row r="213" s="12" customFormat="1" ht="22.8" customHeight="1">
      <c r="A213" s="12"/>
      <c r="B213" s="210"/>
      <c r="C213" s="211"/>
      <c r="D213" s="212" t="s">
        <v>72</v>
      </c>
      <c r="E213" s="224" t="s">
        <v>807</v>
      </c>
      <c r="F213" s="224" t="s">
        <v>808</v>
      </c>
      <c r="G213" s="211"/>
      <c r="H213" s="211"/>
      <c r="I213" s="214"/>
      <c r="J213" s="225">
        <f>BK213</f>
        <v>0</v>
      </c>
      <c r="K213" s="211"/>
      <c r="L213" s="216"/>
      <c r="M213" s="217"/>
      <c r="N213" s="218"/>
      <c r="O213" s="218"/>
      <c r="P213" s="219">
        <f>SUM(P214:P216)</f>
        <v>0</v>
      </c>
      <c r="Q213" s="218"/>
      <c r="R213" s="219">
        <f>SUM(R214:R216)</f>
        <v>0</v>
      </c>
      <c r="S213" s="218"/>
      <c r="T213" s="220">
        <f>SUM(T214:T216)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1" t="s">
        <v>167</v>
      </c>
      <c r="AT213" s="222" t="s">
        <v>72</v>
      </c>
      <c r="AU213" s="222" t="s">
        <v>80</v>
      </c>
      <c r="AY213" s="221" t="s">
        <v>150</v>
      </c>
      <c r="BK213" s="223">
        <f>SUM(BK214:BK216)</f>
        <v>0</v>
      </c>
    </row>
    <row r="214" s="2" customFormat="1" ht="14.4" customHeight="1">
      <c r="A214" s="38"/>
      <c r="B214" s="39"/>
      <c r="C214" s="226" t="s">
        <v>365</v>
      </c>
      <c r="D214" s="226" t="s">
        <v>153</v>
      </c>
      <c r="E214" s="227" t="s">
        <v>809</v>
      </c>
      <c r="F214" s="228" t="s">
        <v>810</v>
      </c>
      <c r="G214" s="229" t="s">
        <v>428</v>
      </c>
      <c r="H214" s="230">
        <v>1</v>
      </c>
      <c r="I214" s="231"/>
      <c r="J214" s="232">
        <f>ROUND(I214*H214,2)</f>
        <v>0</v>
      </c>
      <c r="K214" s="228" t="s">
        <v>1</v>
      </c>
      <c r="L214" s="44"/>
      <c r="M214" s="233" t="s">
        <v>1</v>
      </c>
      <c r="N214" s="234" t="s">
        <v>38</v>
      </c>
      <c r="O214" s="91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459</v>
      </c>
      <c r="AT214" s="237" t="s">
        <v>153</v>
      </c>
      <c r="AU214" s="237" t="s">
        <v>83</v>
      </c>
      <c r="AY214" s="17" t="s">
        <v>150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80</v>
      </c>
      <c r="BK214" s="238">
        <f>ROUND(I214*H214,2)</f>
        <v>0</v>
      </c>
      <c r="BL214" s="17" t="s">
        <v>459</v>
      </c>
      <c r="BM214" s="237" t="s">
        <v>851</v>
      </c>
    </row>
    <row r="215" s="2" customFormat="1" ht="24.15" customHeight="1">
      <c r="A215" s="38"/>
      <c r="B215" s="39"/>
      <c r="C215" s="226" t="s">
        <v>369</v>
      </c>
      <c r="D215" s="226" t="s">
        <v>153</v>
      </c>
      <c r="E215" s="227" t="s">
        <v>812</v>
      </c>
      <c r="F215" s="228" t="s">
        <v>813</v>
      </c>
      <c r="G215" s="229" t="s">
        <v>428</v>
      </c>
      <c r="H215" s="230">
        <v>1</v>
      </c>
      <c r="I215" s="231"/>
      <c r="J215" s="232">
        <f>ROUND(I215*H215,2)</f>
        <v>0</v>
      </c>
      <c r="K215" s="228" t="s">
        <v>1</v>
      </c>
      <c r="L215" s="44"/>
      <c r="M215" s="233" t="s">
        <v>1</v>
      </c>
      <c r="N215" s="234" t="s">
        <v>38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459</v>
      </c>
      <c r="AT215" s="237" t="s">
        <v>153</v>
      </c>
      <c r="AU215" s="237" t="s">
        <v>83</v>
      </c>
      <c r="AY215" s="17" t="s">
        <v>150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80</v>
      </c>
      <c r="BK215" s="238">
        <f>ROUND(I215*H215,2)</f>
        <v>0</v>
      </c>
      <c r="BL215" s="17" t="s">
        <v>459</v>
      </c>
      <c r="BM215" s="237" t="s">
        <v>852</v>
      </c>
    </row>
    <row r="216" s="2" customFormat="1" ht="14.4" customHeight="1">
      <c r="A216" s="38"/>
      <c r="B216" s="39"/>
      <c r="C216" s="226" t="s">
        <v>373</v>
      </c>
      <c r="D216" s="226" t="s">
        <v>153</v>
      </c>
      <c r="E216" s="227" t="s">
        <v>815</v>
      </c>
      <c r="F216" s="228" t="s">
        <v>816</v>
      </c>
      <c r="G216" s="229" t="s">
        <v>428</v>
      </c>
      <c r="H216" s="230">
        <v>1</v>
      </c>
      <c r="I216" s="231"/>
      <c r="J216" s="232">
        <f>ROUND(I216*H216,2)</f>
        <v>0</v>
      </c>
      <c r="K216" s="228" t="s">
        <v>1</v>
      </c>
      <c r="L216" s="44"/>
      <c r="M216" s="233" t="s">
        <v>1</v>
      </c>
      <c r="N216" s="234" t="s">
        <v>38</v>
      </c>
      <c r="O216" s="91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459</v>
      </c>
      <c r="AT216" s="237" t="s">
        <v>153</v>
      </c>
      <c r="AU216" s="237" t="s">
        <v>83</v>
      </c>
      <c r="AY216" s="17" t="s">
        <v>150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80</v>
      </c>
      <c r="BK216" s="238">
        <f>ROUND(I216*H216,2)</f>
        <v>0</v>
      </c>
      <c r="BL216" s="17" t="s">
        <v>459</v>
      </c>
      <c r="BM216" s="237" t="s">
        <v>853</v>
      </c>
    </row>
    <row r="217" s="12" customFormat="1" ht="25.92" customHeight="1">
      <c r="A217" s="12"/>
      <c r="B217" s="210"/>
      <c r="C217" s="211"/>
      <c r="D217" s="212" t="s">
        <v>72</v>
      </c>
      <c r="E217" s="213" t="s">
        <v>718</v>
      </c>
      <c r="F217" s="213" t="s">
        <v>854</v>
      </c>
      <c r="G217" s="211"/>
      <c r="H217" s="211"/>
      <c r="I217" s="214"/>
      <c r="J217" s="215">
        <f>BK217</f>
        <v>0</v>
      </c>
      <c r="K217" s="211"/>
      <c r="L217" s="216"/>
      <c r="M217" s="217"/>
      <c r="N217" s="218"/>
      <c r="O217" s="218"/>
      <c r="P217" s="219">
        <f>SUM(P218:P220)</f>
        <v>0</v>
      </c>
      <c r="Q217" s="218"/>
      <c r="R217" s="219">
        <f>SUM(R218:R220)</f>
        <v>0</v>
      </c>
      <c r="S217" s="218"/>
      <c r="T217" s="220">
        <f>SUM(T218:T220)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1" t="s">
        <v>80</v>
      </c>
      <c r="AT217" s="222" t="s">
        <v>72</v>
      </c>
      <c r="AU217" s="222" t="s">
        <v>73</v>
      </c>
      <c r="AY217" s="221" t="s">
        <v>150</v>
      </c>
      <c r="BK217" s="223">
        <f>SUM(BK218:BK220)</f>
        <v>0</v>
      </c>
    </row>
    <row r="218" s="2" customFormat="1" ht="14.4" customHeight="1">
      <c r="A218" s="38"/>
      <c r="B218" s="39"/>
      <c r="C218" s="226" t="s">
        <v>379</v>
      </c>
      <c r="D218" s="226" t="s">
        <v>153</v>
      </c>
      <c r="E218" s="227" t="s">
        <v>80</v>
      </c>
      <c r="F218" s="228" t="s">
        <v>830</v>
      </c>
      <c r="G218" s="229" t="s">
        <v>831</v>
      </c>
      <c r="H218" s="230">
        <v>3</v>
      </c>
      <c r="I218" s="231"/>
      <c r="J218" s="232">
        <f>ROUND(I218*H218,2)</f>
        <v>0</v>
      </c>
      <c r="K218" s="228" t="s">
        <v>1</v>
      </c>
      <c r="L218" s="44"/>
      <c r="M218" s="233" t="s">
        <v>1</v>
      </c>
      <c r="N218" s="234" t="s">
        <v>38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158</v>
      </c>
      <c r="AT218" s="237" t="s">
        <v>153</v>
      </c>
      <c r="AU218" s="237" t="s">
        <v>80</v>
      </c>
      <c r="AY218" s="17" t="s">
        <v>150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80</v>
      </c>
      <c r="BK218" s="238">
        <f>ROUND(I218*H218,2)</f>
        <v>0</v>
      </c>
      <c r="BL218" s="17" t="s">
        <v>158</v>
      </c>
      <c r="BM218" s="237" t="s">
        <v>855</v>
      </c>
    </row>
    <row r="219" s="2" customFormat="1" ht="14.4" customHeight="1">
      <c r="A219" s="38"/>
      <c r="B219" s="39"/>
      <c r="C219" s="226" t="s">
        <v>383</v>
      </c>
      <c r="D219" s="226" t="s">
        <v>153</v>
      </c>
      <c r="E219" s="227" t="s">
        <v>832</v>
      </c>
      <c r="F219" s="228" t="s">
        <v>833</v>
      </c>
      <c r="G219" s="229" t="s">
        <v>831</v>
      </c>
      <c r="H219" s="230">
        <v>5</v>
      </c>
      <c r="I219" s="231"/>
      <c r="J219" s="232">
        <f>ROUND(I219*H219,2)</f>
        <v>0</v>
      </c>
      <c r="K219" s="228" t="s">
        <v>1</v>
      </c>
      <c r="L219" s="44"/>
      <c r="M219" s="233" t="s">
        <v>1</v>
      </c>
      <c r="N219" s="234" t="s">
        <v>38</v>
      </c>
      <c r="O219" s="91"/>
      <c r="P219" s="235">
        <f>O219*H219</f>
        <v>0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158</v>
      </c>
      <c r="AT219" s="237" t="s">
        <v>153</v>
      </c>
      <c r="AU219" s="237" t="s">
        <v>80</v>
      </c>
      <c r="AY219" s="17" t="s">
        <v>150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80</v>
      </c>
      <c r="BK219" s="238">
        <f>ROUND(I219*H219,2)</f>
        <v>0</v>
      </c>
      <c r="BL219" s="17" t="s">
        <v>158</v>
      </c>
      <c r="BM219" s="237" t="s">
        <v>856</v>
      </c>
    </row>
    <row r="220" s="2" customFormat="1" ht="14.4" customHeight="1">
      <c r="A220" s="38"/>
      <c r="B220" s="39"/>
      <c r="C220" s="226" t="s">
        <v>387</v>
      </c>
      <c r="D220" s="226" t="s">
        <v>153</v>
      </c>
      <c r="E220" s="227" t="s">
        <v>826</v>
      </c>
      <c r="F220" s="228" t="s">
        <v>835</v>
      </c>
      <c r="G220" s="229" t="s">
        <v>831</v>
      </c>
      <c r="H220" s="230">
        <v>8</v>
      </c>
      <c r="I220" s="231"/>
      <c r="J220" s="232">
        <f>ROUND(I220*H220,2)</f>
        <v>0</v>
      </c>
      <c r="K220" s="228" t="s">
        <v>1</v>
      </c>
      <c r="L220" s="44"/>
      <c r="M220" s="293" t="s">
        <v>1</v>
      </c>
      <c r="N220" s="294" t="s">
        <v>38</v>
      </c>
      <c r="O220" s="295"/>
      <c r="P220" s="296">
        <f>O220*H220</f>
        <v>0</v>
      </c>
      <c r="Q220" s="296">
        <v>0</v>
      </c>
      <c r="R220" s="296">
        <f>Q220*H220</f>
        <v>0</v>
      </c>
      <c r="S220" s="296">
        <v>0</v>
      </c>
      <c r="T220" s="29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158</v>
      </c>
      <c r="AT220" s="237" t="s">
        <v>153</v>
      </c>
      <c r="AU220" s="237" t="s">
        <v>80</v>
      </c>
      <c r="AY220" s="17" t="s">
        <v>150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80</v>
      </c>
      <c r="BK220" s="238">
        <f>ROUND(I220*H220,2)</f>
        <v>0</v>
      </c>
      <c r="BL220" s="17" t="s">
        <v>158</v>
      </c>
      <c r="BM220" s="237" t="s">
        <v>857</v>
      </c>
    </row>
    <row r="221" s="2" customFormat="1" ht="6.96" customHeight="1">
      <c r="A221" s="38"/>
      <c r="B221" s="66"/>
      <c r="C221" s="67"/>
      <c r="D221" s="67"/>
      <c r="E221" s="67"/>
      <c r="F221" s="67"/>
      <c r="G221" s="67"/>
      <c r="H221" s="67"/>
      <c r="I221" s="67"/>
      <c r="J221" s="67"/>
      <c r="K221" s="67"/>
      <c r="L221" s="44"/>
      <c r="M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</row>
  </sheetData>
  <sheetProtection sheet="1" autoFilter="0" formatColumns="0" formatRows="0" objects="1" scenarios="1" spinCount="100000" saltValue="hs3n08/LDLcyDij6GIzA7wMHyl3piykLiGmcP6rWEU0jyMHSl9yh1sqr/JmBkKySBA4Zgwkeo8UqXGxJrDZXVQ==" hashValue="+X7OuEX08b0D56ZQ98HP9F/TyMROkEq7Cuz6U0+nvUjTdNecF821z73sYUl8lzZrT24s861S0/varrDG+zLMZg==" algorithmName="SHA-512" password="CC35"/>
  <autoFilter ref="C124:K22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hidden="1" s="1" customFormat="1" ht="24.96" customHeight="1">
      <c r="B4" s="20"/>
      <c r="D4" s="148" t="s">
        <v>104</v>
      </c>
      <c r="L4" s="20"/>
      <c r="M4" s="14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0" t="s">
        <v>16</v>
      </c>
      <c r="L6" s="20"/>
    </row>
    <row r="7" hidden="1" s="1" customFormat="1" ht="26.25" customHeight="1">
      <c r="B7" s="20"/>
      <c r="E7" s="151" t="str">
        <f>'Rekapitulace stavby'!K6</f>
        <v>Rekonstrukce odborných učeben ZŠ Karviná - školy III - ZŠ cihelní stavba</v>
      </c>
      <c r="F7" s="150"/>
      <c r="G7" s="150"/>
      <c r="H7" s="150"/>
      <c r="L7" s="20"/>
    </row>
    <row r="8" hidden="1" s="1" customFormat="1" ht="12" customHeight="1">
      <c r="B8" s="20"/>
      <c r="D8" s="150" t="s">
        <v>105</v>
      </c>
      <c r="L8" s="20"/>
    </row>
    <row r="9" hidden="1" s="2" customFormat="1" ht="23.25" customHeight="1">
      <c r="A9" s="38"/>
      <c r="B9" s="44"/>
      <c r="C9" s="38"/>
      <c r="D9" s="38"/>
      <c r="E9" s="151" t="s">
        <v>106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0" t="s">
        <v>107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2" t="s">
        <v>858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4. 9. 2017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ROUND((SUM(BE120:BE126)),  2)</f>
        <v>0</v>
      </c>
      <c r="G35" s="38"/>
      <c r="H35" s="38"/>
      <c r="I35" s="164">
        <v>0.20999999999999999</v>
      </c>
      <c r="J35" s="163">
        <f>ROUND(((SUM(BE120:BE126))*I35),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39</v>
      </c>
      <c r="F36" s="163">
        <f>ROUND((SUM(BF120:BF126)),  2)</f>
        <v>0</v>
      </c>
      <c r="G36" s="38"/>
      <c r="H36" s="38"/>
      <c r="I36" s="164">
        <v>0.14999999999999999</v>
      </c>
      <c r="J36" s="163">
        <f>ROUND(((SUM(BF120:BF126))*I36),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ROUND((SUM(BG120:BG126)),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ROUND((SUM(BH120:BH126)),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ROUND((SUM(BI120:BI126)),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Rekonstrukce odborných učeben ZŠ Karviná - školy III - ZŠ cihelní stavba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3" t="s">
        <v>106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 xml:space="preserve">005 - IT do stavby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4. 9. 2017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110</v>
      </c>
      <c r="D96" s="185"/>
      <c r="E96" s="185"/>
      <c r="F96" s="185"/>
      <c r="G96" s="185"/>
      <c r="H96" s="185"/>
      <c r="I96" s="185"/>
      <c r="J96" s="186" t="s">
        <v>111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112</v>
      </c>
      <c r="D98" s="40"/>
      <c r="E98" s="40"/>
      <c r="F98" s="40"/>
      <c r="G98" s="40"/>
      <c r="H98" s="40"/>
      <c r="I98" s="40"/>
      <c r="J98" s="110">
        <f>J120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113</v>
      </c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135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83" t="str">
        <f>E7</f>
        <v>Rekonstrukce odborných učeben ZŠ Karviná - školy III - ZŠ cihelní stavba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1" customFormat="1" ht="12" customHeight="1">
      <c r="B109" s="21"/>
      <c r="C109" s="32" t="s">
        <v>105</v>
      </c>
      <c r="D109" s="22"/>
      <c r="E109" s="22"/>
      <c r="F109" s="22"/>
      <c r="G109" s="22"/>
      <c r="H109" s="22"/>
      <c r="I109" s="22"/>
      <c r="J109" s="22"/>
      <c r="K109" s="22"/>
      <c r="L109" s="20"/>
    </row>
    <row r="110" s="2" customFormat="1" ht="23.25" customHeight="1">
      <c r="A110" s="38"/>
      <c r="B110" s="39"/>
      <c r="C110" s="40"/>
      <c r="D110" s="40"/>
      <c r="E110" s="183" t="s">
        <v>106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E11</f>
        <v xml:space="preserve">005 - IT do stavby 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F14</f>
        <v xml:space="preserve"> </v>
      </c>
      <c r="G114" s="40"/>
      <c r="H114" s="40"/>
      <c r="I114" s="32" t="s">
        <v>22</v>
      </c>
      <c r="J114" s="79" t="str">
        <f>IF(J14="","",J14)</f>
        <v>4. 9. 2017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E17</f>
        <v xml:space="preserve"> </v>
      </c>
      <c r="G116" s="40"/>
      <c r="H116" s="40"/>
      <c r="I116" s="32" t="s">
        <v>29</v>
      </c>
      <c r="J116" s="36" t="str">
        <f>E23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IF(E20="","",E20)</f>
        <v>Vyplň údaj</v>
      </c>
      <c r="G117" s="40"/>
      <c r="H117" s="40"/>
      <c r="I117" s="32" t="s">
        <v>31</v>
      </c>
      <c r="J117" s="36" t="str">
        <f>E26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9"/>
      <c r="B119" s="200"/>
      <c r="C119" s="201" t="s">
        <v>136</v>
      </c>
      <c r="D119" s="202" t="s">
        <v>58</v>
      </c>
      <c r="E119" s="202" t="s">
        <v>54</v>
      </c>
      <c r="F119" s="202" t="s">
        <v>55</v>
      </c>
      <c r="G119" s="202" t="s">
        <v>137</v>
      </c>
      <c r="H119" s="202" t="s">
        <v>138</v>
      </c>
      <c r="I119" s="202" t="s">
        <v>139</v>
      </c>
      <c r="J119" s="202" t="s">
        <v>111</v>
      </c>
      <c r="K119" s="203" t="s">
        <v>140</v>
      </c>
      <c r="L119" s="204"/>
      <c r="M119" s="100" t="s">
        <v>1</v>
      </c>
      <c r="N119" s="101" t="s">
        <v>37</v>
      </c>
      <c r="O119" s="101" t="s">
        <v>141</v>
      </c>
      <c r="P119" s="101" t="s">
        <v>142</v>
      </c>
      <c r="Q119" s="101" t="s">
        <v>143</v>
      </c>
      <c r="R119" s="101" t="s">
        <v>144</v>
      </c>
      <c r="S119" s="101" t="s">
        <v>145</v>
      </c>
      <c r="T119" s="102" t="s">
        <v>146</v>
      </c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</row>
    <row r="120" s="2" customFormat="1" ht="22.8" customHeight="1">
      <c r="A120" s="38"/>
      <c r="B120" s="39"/>
      <c r="C120" s="107" t="s">
        <v>147</v>
      </c>
      <c r="D120" s="40"/>
      <c r="E120" s="40"/>
      <c r="F120" s="40"/>
      <c r="G120" s="40"/>
      <c r="H120" s="40"/>
      <c r="I120" s="40"/>
      <c r="J120" s="205">
        <f>BK120</f>
        <v>0</v>
      </c>
      <c r="K120" s="40"/>
      <c r="L120" s="44"/>
      <c r="M120" s="103"/>
      <c r="N120" s="206"/>
      <c r="O120" s="104"/>
      <c r="P120" s="207">
        <f>SUM(P121:P126)</f>
        <v>0</v>
      </c>
      <c r="Q120" s="104"/>
      <c r="R120" s="207">
        <f>SUM(R121:R126)</f>
        <v>0</v>
      </c>
      <c r="S120" s="104"/>
      <c r="T120" s="208">
        <f>SUM(T121:T126)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113</v>
      </c>
      <c r="BK120" s="209">
        <f>SUM(BK121:BK126)</f>
        <v>0</v>
      </c>
    </row>
    <row r="121" s="2" customFormat="1" ht="24.15" customHeight="1">
      <c r="A121" s="38"/>
      <c r="B121" s="39"/>
      <c r="C121" s="226" t="s">
        <v>73</v>
      </c>
      <c r="D121" s="226" t="s">
        <v>153</v>
      </c>
      <c r="E121" s="227" t="s">
        <v>859</v>
      </c>
      <c r="F121" s="228" t="s">
        <v>860</v>
      </c>
      <c r="G121" s="229" t="s">
        <v>198</v>
      </c>
      <c r="H121" s="230">
        <v>1200</v>
      </c>
      <c r="I121" s="231"/>
      <c r="J121" s="232">
        <f>ROUND(I121*H121,2)</f>
        <v>0</v>
      </c>
      <c r="K121" s="228" t="s">
        <v>1</v>
      </c>
      <c r="L121" s="44"/>
      <c r="M121" s="233" t="s">
        <v>1</v>
      </c>
      <c r="N121" s="234" t="s">
        <v>38</v>
      </c>
      <c r="O121" s="91"/>
      <c r="P121" s="235">
        <f>O121*H121</f>
        <v>0</v>
      </c>
      <c r="Q121" s="235">
        <v>0</v>
      </c>
      <c r="R121" s="235">
        <f>Q121*H121</f>
        <v>0</v>
      </c>
      <c r="S121" s="235">
        <v>0</v>
      </c>
      <c r="T121" s="23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7" t="s">
        <v>158</v>
      </c>
      <c r="AT121" s="237" t="s">
        <v>153</v>
      </c>
      <c r="AU121" s="237" t="s">
        <v>73</v>
      </c>
      <c r="AY121" s="17" t="s">
        <v>150</v>
      </c>
      <c r="BE121" s="238">
        <f>IF(N121="základní",J121,0)</f>
        <v>0</v>
      </c>
      <c r="BF121" s="238">
        <f>IF(N121="snížená",J121,0)</f>
        <v>0</v>
      </c>
      <c r="BG121" s="238">
        <f>IF(N121="zákl. přenesená",J121,0)</f>
        <v>0</v>
      </c>
      <c r="BH121" s="238">
        <f>IF(N121="sníž. přenesená",J121,0)</f>
        <v>0</v>
      </c>
      <c r="BI121" s="238">
        <f>IF(N121="nulová",J121,0)</f>
        <v>0</v>
      </c>
      <c r="BJ121" s="17" t="s">
        <v>80</v>
      </c>
      <c r="BK121" s="238">
        <f>ROUND(I121*H121,2)</f>
        <v>0</v>
      </c>
      <c r="BL121" s="17" t="s">
        <v>158</v>
      </c>
      <c r="BM121" s="237" t="s">
        <v>83</v>
      </c>
    </row>
    <row r="122" s="2" customFormat="1" ht="24.15" customHeight="1">
      <c r="A122" s="38"/>
      <c r="B122" s="39"/>
      <c r="C122" s="226" t="s">
        <v>73</v>
      </c>
      <c r="D122" s="226" t="s">
        <v>153</v>
      </c>
      <c r="E122" s="227" t="s">
        <v>861</v>
      </c>
      <c r="F122" s="228" t="s">
        <v>862</v>
      </c>
      <c r="G122" s="229" t="s">
        <v>335</v>
      </c>
      <c r="H122" s="230">
        <v>3</v>
      </c>
      <c r="I122" s="231"/>
      <c r="J122" s="232">
        <f>ROUND(I122*H122,2)</f>
        <v>0</v>
      </c>
      <c r="K122" s="228" t="s">
        <v>1</v>
      </c>
      <c r="L122" s="44"/>
      <c r="M122" s="233" t="s">
        <v>1</v>
      </c>
      <c r="N122" s="234" t="s">
        <v>38</v>
      </c>
      <c r="O122" s="91"/>
      <c r="P122" s="235">
        <f>O122*H122</f>
        <v>0</v>
      </c>
      <c r="Q122" s="235">
        <v>0</v>
      </c>
      <c r="R122" s="235">
        <f>Q122*H122</f>
        <v>0</v>
      </c>
      <c r="S122" s="235">
        <v>0</v>
      </c>
      <c r="T122" s="23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7" t="s">
        <v>158</v>
      </c>
      <c r="AT122" s="237" t="s">
        <v>153</v>
      </c>
      <c r="AU122" s="237" t="s">
        <v>73</v>
      </c>
      <c r="AY122" s="17" t="s">
        <v>150</v>
      </c>
      <c r="BE122" s="238">
        <f>IF(N122="základní",J122,0)</f>
        <v>0</v>
      </c>
      <c r="BF122" s="238">
        <f>IF(N122="snížená",J122,0)</f>
        <v>0</v>
      </c>
      <c r="BG122" s="238">
        <f>IF(N122="zákl. přenesená",J122,0)</f>
        <v>0</v>
      </c>
      <c r="BH122" s="238">
        <f>IF(N122="sníž. přenesená",J122,0)</f>
        <v>0</v>
      </c>
      <c r="BI122" s="238">
        <f>IF(N122="nulová",J122,0)</f>
        <v>0</v>
      </c>
      <c r="BJ122" s="17" t="s">
        <v>80</v>
      </c>
      <c r="BK122" s="238">
        <f>ROUND(I122*H122,2)</f>
        <v>0</v>
      </c>
      <c r="BL122" s="17" t="s">
        <v>158</v>
      </c>
      <c r="BM122" s="237" t="s">
        <v>158</v>
      </c>
    </row>
    <row r="123" s="2" customFormat="1" ht="24.15" customHeight="1">
      <c r="A123" s="38"/>
      <c r="B123" s="39"/>
      <c r="C123" s="226" t="s">
        <v>73</v>
      </c>
      <c r="D123" s="226" t="s">
        <v>153</v>
      </c>
      <c r="E123" s="227" t="s">
        <v>863</v>
      </c>
      <c r="F123" s="228" t="s">
        <v>864</v>
      </c>
      <c r="G123" s="229" t="s">
        <v>335</v>
      </c>
      <c r="H123" s="230">
        <v>38</v>
      </c>
      <c r="I123" s="231"/>
      <c r="J123" s="232">
        <f>ROUND(I123*H123,2)</f>
        <v>0</v>
      </c>
      <c r="K123" s="228" t="s">
        <v>1</v>
      </c>
      <c r="L123" s="44"/>
      <c r="M123" s="233" t="s">
        <v>1</v>
      </c>
      <c r="N123" s="234" t="s">
        <v>38</v>
      </c>
      <c r="O123" s="91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158</v>
      </c>
      <c r="AT123" s="237" t="s">
        <v>153</v>
      </c>
      <c r="AU123" s="237" t="s">
        <v>73</v>
      </c>
      <c r="AY123" s="17" t="s">
        <v>150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80</v>
      </c>
      <c r="BK123" s="238">
        <f>ROUND(I123*H123,2)</f>
        <v>0</v>
      </c>
      <c r="BL123" s="17" t="s">
        <v>158</v>
      </c>
      <c r="BM123" s="237" t="s">
        <v>151</v>
      </c>
    </row>
    <row r="124" s="2" customFormat="1" ht="37.8" customHeight="1">
      <c r="A124" s="38"/>
      <c r="B124" s="39"/>
      <c r="C124" s="226" t="s">
        <v>73</v>
      </c>
      <c r="D124" s="226" t="s">
        <v>153</v>
      </c>
      <c r="E124" s="227" t="s">
        <v>865</v>
      </c>
      <c r="F124" s="228" t="s">
        <v>866</v>
      </c>
      <c r="G124" s="229" t="s">
        <v>335</v>
      </c>
      <c r="H124" s="230">
        <v>66</v>
      </c>
      <c r="I124" s="231"/>
      <c r="J124" s="232">
        <f>ROUND(I124*H124,2)</f>
        <v>0</v>
      </c>
      <c r="K124" s="228" t="s">
        <v>1</v>
      </c>
      <c r="L124" s="44"/>
      <c r="M124" s="233" t="s">
        <v>1</v>
      </c>
      <c r="N124" s="234" t="s">
        <v>38</v>
      </c>
      <c r="O124" s="91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158</v>
      </c>
      <c r="AT124" s="237" t="s">
        <v>153</v>
      </c>
      <c r="AU124" s="237" t="s">
        <v>73</v>
      </c>
      <c r="AY124" s="17" t="s">
        <v>150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80</v>
      </c>
      <c r="BK124" s="238">
        <f>ROUND(I124*H124,2)</f>
        <v>0</v>
      </c>
      <c r="BL124" s="17" t="s">
        <v>158</v>
      </c>
      <c r="BM124" s="237" t="s">
        <v>187</v>
      </c>
    </row>
    <row r="125" s="2" customFormat="1" ht="14.4" customHeight="1">
      <c r="A125" s="38"/>
      <c r="B125" s="39"/>
      <c r="C125" s="226" t="s">
        <v>73</v>
      </c>
      <c r="D125" s="226" t="s">
        <v>153</v>
      </c>
      <c r="E125" s="227" t="s">
        <v>867</v>
      </c>
      <c r="F125" s="228" t="s">
        <v>868</v>
      </c>
      <c r="G125" s="229" t="s">
        <v>198</v>
      </c>
      <c r="H125" s="230">
        <v>50</v>
      </c>
      <c r="I125" s="231"/>
      <c r="J125" s="232">
        <f>ROUND(I125*H125,2)</f>
        <v>0</v>
      </c>
      <c r="K125" s="228" t="s">
        <v>1</v>
      </c>
      <c r="L125" s="44"/>
      <c r="M125" s="233" t="s">
        <v>1</v>
      </c>
      <c r="N125" s="234" t="s">
        <v>38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158</v>
      </c>
      <c r="AT125" s="237" t="s">
        <v>153</v>
      </c>
      <c r="AU125" s="237" t="s">
        <v>73</v>
      </c>
      <c r="AY125" s="17" t="s">
        <v>150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80</v>
      </c>
      <c r="BK125" s="238">
        <f>ROUND(I125*H125,2)</f>
        <v>0</v>
      </c>
      <c r="BL125" s="17" t="s">
        <v>158</v>
      </c>
      <c r="BM125" s="237" t="s">
        <v>195</v>
      </c>
    </row>
    <row r="126" s="2" customFormat="1" ht="14.4" customHeight="1">
      <c r="A126" s="38"/>
      <c r="B126" s="39"/>
      <c r="C126" s="226" t="s">
        <v>73</v>
      </c>
      <c r="D126" s="226" t="s">
        <v>153</v>
      </c>
      <c r="E126" s="227" t="s">
        <v>869</v>
      </c>
      <c r="F126" s="228" t="s">
        <v>870</v>
      </c>
      <c r="G126" s="229" t="s">
        <v>335</v>
      </c>
      <c r="H126" s="230">
        <v>20</v>
      </c>
      <c r="I126" s="231"/>
      <c r="J126" s="232">
        <f>ROUND(I126*H126,2)</f>
        <v>0</v>
      </c>
      <c r="K126" s="228" t="s">
        <v>1</v>
      </c>
      <c r="L126" s="44"/>
      <c r="M126" s="293" t="s">
        <v>1</v>
      </c>
      <c r="N126" s="294" t="s">
        <v>38</v>
      </c>
      <c r="O126" s="295"/>
      <c r="P126" s="296">
        <f>O126*H126</f>
        <v>0</v>
      </c>
      <c r="Q126" s="296">
        <v>0</v>
      </c>
      <c r="R126" s="296">
        <f>Q126*H126</f>
        <v>0</v>
      </c>
      <c r="S126" s="296">
        <v>0</v>
      </c>
      <c r="T126" s="29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158</v>
      </c>
      <c r="AT126" s="237" t="s">
        <v>153</v>
      </c>
      <c r="AU126" s="237" t="s">
        <v>73</v>
      </c>
      <c r="AY126" s="17" t="s">
        <v>150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80</v>
      </c>
      <c r="BK126" s="238">
        <f>ROUND(I126*H126,2)</f>
        <v>0</v>
      </c>
      <c r="BL126" s="17" t="s">
        <v>158</v>
      </c>
      <c r="BM126" s="237" t="s">
        <v>207</v>
      </c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YlEMrjUZOe0is+dYq039SKI99qmaLYWMui27N2X5vh0HE0Z3BNEOGaOgxA0g6jZ4Guk5e+56W+zyJQyYSzhJhQ==" hashValue="hs/2d+gvh9FoLX/tFIOe5IIQXjMCYkUToEqy+ggeQdlSbeF79pGqOXX72+xNGhpyD+JBx2tI2yTPjkNL6Sqyuw==" algorithmName="SHA-512" password="CC35"/>
  <autoFilter ref="C119:K1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hidden="1" s="1" customFormat="1" ht="24.96" customHeight="1">
      <c r="B4" s="20"/>
      <c r="D4" s="148" t="s">
        <v>104</v>
      </c>
      <c r="L4" s="20"/>
      <c r="M4" s="14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0" t="s">
        <v>16</v>
      </c>
      <c r="L6" s="20"/>
    </row>
    <row r="7" hidden="1" s="1" customFormat="1" ht="26.25" customHeight="1">
      <c r="B7" s="20"/>
      <c r="E7" s="151" t="str">
        <f>'Rekapitulace stavby'!K6</f>
        <v>Rekonstrukce odborných učeben ZŠ Karviná - školy III - ZŠ cihelní stavba</v>
      </c>
      <c r="F7" s="150"/>
      <c r="G7" s="150"/>
      <c r="H7" s="150"/>
      <c r="L7" s="20"/>
    </row>
    <row r="8" hidden="1" s="1" customFormat="1" ht="12" customHeight="1">
      <c r="B8" s="20"/>
      <c r="D8" s="150" t="s">
        <v>105</v>
      </c>
      <c r="L8" s="20"/>
    </row>
    <row r="9" hidden="1" s="2" customFormat="1" ht="23.25" customHeight="1">
      <c r="A9" s="38"/>
      <c r="B9" s="44"/>
      <c r="C9" s="38"/>
      <c r="D9" s="38"/>
      <c r="E9" s="151" t="s">
        <v>106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0" t="s">
        <v>107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2" t="s">
        <v>871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4. 9. 2017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ROUND((SUM(BE125:BE147)),  2)</f>
        <v>0</v>
      </c>
      <c r="G35" s="38"/>
      <c r="H35" s="38"/>
      <c r="I35" s="164">
        <v>0.20999999999999999</v>
      </c>
      <c r="J35" s="163">
        <f>ROUND(((SUM(BE125:BE147))*I35),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39</v>
      </c>
      <c r="F36" s="163">
        <f>ROUND((SUM(BF125:BF147)),  2)</f>
        <v>0</v>
      </c>
      <c r="G36" s="38"/>
      <c r="H36" s="38"/>
      <c r="I36" s="164">
        <v>0.14999999999999999</v>
      </c>
      <c r="J36" s="163">
        <f>ROUND(((SUM(BF125:BF147))*I36),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ROUND((SUM(BG125:BG147)),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ROUND((SUM(BH125:BH147)),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ROUND((SUM(BI125:BI147)),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Rekonstrukce odborných učeben ZŠ Karviná - školy III - ZŠ cihelní stavba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3" t="s">
        <v>106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 xml:space="preserve">006 - Ostatní a vedlejší náklady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4. 9. 2017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110</v>
      </c>
      <c r="D96" s="185"/>
      <c r="E96" s="185"/>
      <c r="F96" s="185"/>
      <c r="G96" s="185"/>
      <c r="H96" s="185"/>
      <c r="I96" s="185"/>
      <c r="J96" s="186" t="s">
        <v>111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112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113</v>
      </c>
    </row>
    <row r="99" s="9" customFormat="1" ht="24.96" customHeight="1">
      <c r="A99" s="9"/>
      <c r="B99" s="188"/>
      <c r="C99" s="189"/>
      <c r="D99" s="190" t="s">
        <v>872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873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874</v>
      </c>
      <c r="E101" s="196"/>
      <c r="F101" s="196"/>
      <c r="G101" s="196"/>
      <c r="H101" s="196"/>
      <c r="I101" s="196"/>
      <c r="J101" s="197">
        <f>J132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875</v>
      </c>
      <c r="E102" s="196"/>
      <c r="F102" s="196"/>
      <c r="G102" s="196"/>
      <c r="H102" s="196"/>
      <c r="I102" s="196"/>
      <c r="J102" s="197">
        <f>J143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876</v>
      </c>
      <c r="E103" s="191"/>
      <c r="F103" s="191"/>
      <c r="G103" s="191"/>
      <c r="H103" s="191"/>
      <c r="I103" s="191"/>
      <c r="J103" s="192">
        <f>J145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83" t="str">
        <f>E7</f>
        <v>Rekonstrukce odborných učeben ZŠ Karviná - školy III - ZŠ cihelní stavba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105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23.25" customHeight="1">
      <c r="A115" s="38"/>
      <c r="B115" s="39"/>
      <c r="C115" s="40"/>
      <c r="D115" s="40"/>
      <c r="E115" s="183" t="s">
        <v>106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 xml:space="preserve">006 - Ostatní a vedlejší náklady 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 xml:space="preserve"> </v>
      </c>
      <c r="G119" s="40"/>
      <c r="H119" s="40"/>
      <c r="I119" s="32" t="s">
        <v>22</v>
      </c>
      <c r="J119" s="79" t="str">
        <f>IF(J14="","",J14)</f>
        <v>4. 9. 2017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E17</f>
        <v xml:space="preserve"> </v>
      </c>
      <c r="G121" s="40"/>
      <c r="H121" s="40"/>
      <c r="I121" s="32" t="s">
        <v>29</v>
      </c>
      <c r="J121" s="36" t="str">
        <f>E23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IF(E20="","",E20)</f>
        <v>Vyplň údaj</v>
      </c>
      <c r="G122" s="40"/>
      <c r="H122" s="40"/>
      <c r="I122" s="32" t="s">
        <v>31</v>
      </c>
      <c r="J122" s="36" t="str">
        <f>E26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136</v>
      </c>
      <c r="D124" s="202" t="s">
        <v>58</v>
      </c>
      <c r="E124" s="202" t="s">
        <v>54</v>
      </c>
      <c r="F124" s="202" t="s">
        <v>55</v>
      </c>
      <c r="G124" s="202" t="s">
        <v>137</v>
      </c>
      <c r="H124" s="202" t="s">
        <v>138</v>
      </c>
      <c r="I124" s="202" t="s">
        <v>139</v>
      </c>
      <c r="J124" s="202" t="s">
        <v>111</v>
      </c>
      <c r="K124" s="203" t="s">
        <v>140</v>
      </c>
      <c r="L124" s="204"/>
      <c r="M124" s="100" t="s">
        <v>1</v>
      </c>
      <c r="N124" s="101" t="s">
        <v>37</v>
      </c>
      <c r="O124" s="101" t="s">
        <v>141</v>
      </c>
      <c r="P124" s="101" t="s">
        <v>142</v>
      </c>
      <c r="Q124" s="101" t="s">
        <v>143</v>
      </c>
      <c r="R124" s="101" t="s">
        <v>144</v>
      </c>
      <c r="S124" s="101" t="s">
        <v>145</v>
      </c>
      <c r="T124" s="102" t="s">
        <v>146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147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P126+P145</f>
        <v>0</v>
      </c>
      <c r="Q125" s="104"/>
      <c r="R125" s="207">
        <f>R126+R145</f>
        <v>0</v>
      </c>
      <c r="S125" s="104"/>
      <c r="T125" s="208">
        <f>T126+T145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113</v>
      </c>
      <c r="BK125" s="209">
        <f>BK126+BK145</f>
        <v>0</v>
      </c>
    </row>
    <row r="126" s="12" customFormat="1" ht="25.92" customHeight="1">
      <c r="A126" s="12"/>
      <c r="B126" s="210"/>
      <c r="C126" s="211"/>
      <c r="D126" s="212" t="s">
        <v>72</v>
      </c>
      <c r="E126" s="213" t="s">
        <v>877</v>
      </c>
      <c r="F126" s="213" t="s">
        <v>877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P127+P132+P143</f>
        <v>0</v>
      </c>
      <c r="Q126" s="218"/>
      <c r="R126" s="219">
        <f>R127+R132+R143</f>
        <v>0</v>
      </c>
      <c r="S126" s="218"/>
      <c r="T126" s="220">
        <f>T127+T132+T143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175</v>
      </c>
      <c r="AT126" s="222" t="s">
        <v>72</v>
      </c>
      <c r="AU126" s="222" t="s">
        <v>73</v>
      </c>
      <c r="AY126" s="221" t="s">
        <v>150</v>
      </c>
      <c r="BK126" s="223">
        <f>BK127+BK132+BK143</f>
        <v>0</v>
      </c>
    </row>
    <row r="127" s="12" customFormat="1" ht="22.8" customHeight="1">
      <c r="A127" s="12"/>
      <c r="B127" s="210"/>
      <c r="C127" s="211"/>
      <c r="D127" s="212" t="s">
        <v>72</v>
      </c>
      <c r="E127" s="224" t="s">
        <v>73</v>
      </c>
      <c r="F127" s="224" t="s">
        <v>878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SUM(P128:P131)</f>
        <v>0</v>
      </c>
      <c r="Q127" s="218"/>
      <c r="R127" s="219">
        <f>SUM(R128:R131)</f>
        <v>0</v>
      </c>
      <c r="S127" s="218"/>
      <c r="T127" s="220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175</v>
      </c>
      <c r="AT127" s="222" t="s">
        <v>72</v>
      </c>
      <c r="AU127" s="222" t="s">
        <v>80</v>
      </c>
      <c r="AY127" s="221" t="s">
        <v>150</v>
      </c>
      <c r="BK127" s="223">
        <f>SUM(BK128:BK131)</f>
        <v>0</v>
      </c>
    </row>
    <row r="128" s="2" customFormat="1" ht="14.4" customHeight="1">
      <c r="A128" s="38"/>
      <c r="B128" s="39"/>
      <c r="C128" s="226" t="s">
        <v>80</v>
      </c>
      <c r="D128" s="226" t="s">
        <v>153</v>
      </c>
      <c r="E128" s="227" t="s">
        <v>879</v>
      </c>
      <c r="F128" s="228" t="s">
        <v>880</v>
      </c>
      <c r="G128" s="229" t="s">
        <v>428</v>
      </c>
      <c r="H128" s="230">
        <v>1</v>
      </c>
      <c r="I128" s="231"/>
      <c r="J128" s="232">
        <f>ROUND(I128*H128,2)</f>
        <v>0</v>
      </c>
      <c r="K128" s="228" t="s">
        <v>1</v>
      </c>
      <c r="L128" s="44"/>
      <c r="M128" s="233" t="s">
        <v>1</v>
      </c>
      <c r="N128" s="234" t="s">
        <v>38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158</v>
      </c>
      <c r="AT128" s="237" t="s">
        <v>153</v>
      </c>
      <c r="AU128" s="237" t="s">
        <v>83</v>
      </c>
      <c r="AY128" s="17" t="s">
        <v>150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80</v>
      </c>
      <c r="BK128" s="238">
        <f>ROUND(I128*H128,2)</f>
        <v>0</v>
      </c>
      <c r="BL128" s="17" t="s">
        <v>158</v>
      </c>
      <c r="BM128" s="237" t="s">
        <v>881</v>
      </c>
    </row>
    <row r="129" s="2" customFormat="1" ht="14.4" customHeight="1">
      <c r="A129" s="38"/>
      <c r="B129" s="39"/>
      <c r="C129" s="226" t="s">
        <v>83</v>
      </c>
      <c r="D129" s="226" t="s">
        <v>153</v>
      </c>
      <c r="E129" s="227" t="s">
        <v>882</v>
      </c>
      <c r="F129" s="228" t="s">
        <v>883</v>
      </c>
      <c r="G129" s="229" t="s">
        <v>428</v>
      </c>
      <c r="H129" s="230">
        <v>1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38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158</v>
      </c>
      <c r="AT129" s="237" t="s">
        <v>153</v>
      </c>
      <c r="AU129" s="237" t="s">
        <v>83</v>
      </c>
      <c r="AY129" s="17" t="s">
        <v>150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80</v>
      </c>
      <c r="BK129" s="238">
        <f>ROUND(I129*H129,2)</f>
        <v>0</v>
      </c>
      <c r="BL129" s="17" t="s">
        <v>158</v>
      </c>
      <c r="BM129" s="237" t="s">
        <v>884</v>
      </c>
    </row>
    <row r="130" s="2" customFormat="1" ht="24.15" customHeight="1">
      <c r="A130" s="38"/>
      <c r="B130" s="39"/>
      <c r="C130" s="226" t="s">
        <v>167</v>
      </c>
      <c r="D130" s="226" t="s">
        <v>153</v>
      </c>
      <c r="E130" s="227" t="s">
        <v>885</v>
      </c>
      <c r="F130" s="228" t="s">
        <v>886</v>
      </c>
      <c r="G130" s="229" t="s">
        <v>428</v>
      </c>
      <c r="H130" s="230">
        <v>1</v>
      </c>
      <c r="I130" s="231"/>
      <c r="J130" s="232">
        <f>ROUND(I130*H130,2)</f>
        <v>0</v>
      </c>
      <c r="K130" s="228" t="s">
        <v>1</v>
      </c>
      <c r="L130" s="44"/>
      <c r="M130" s="233" t="s">
        <v>1</v>
      </c>
      <c r="N130" s="234" t="s">
        <v>38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158</v>
      </c>
      <c r="AT130" s="237" t="s">
        <v>153</v>
      </c>
      <c r="AU130" s="237" t="s">
        <v>83</v>
      </c>
      <c r="AY130" s="17" t="s">
        <v>150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80</v>
      </c>
      <c r="BK130" s="238">
        <f>ROUND(I130*H130,2)</f>
        <v>0</v>
      </c>
      <c r="BL130" s="17" t="s">
        <v>158</v>
      </c>
      <c r="BM130" s="237" t="s">
        <v>887</v>
      </c>
    </row>
    <row r="131" s="2" customFormat="1">
      <c r="A131" s="38"/>
      <c r="B131" s="39"/>
      <c r="C131" s="40"/>
      <c r="D131" s="241" t="s">
        <v>255</v>
      </c>
      <c r="E131" s="40"/>
      <c r="F131" s="261" t="s">
        <v>888</v>
      </c>
      <c r="G131" s="40"/>
      <c r="H131" s="40"/>
      <c r="I131" s="262"/>
      <c r="J131" s="40"/>
      <c r="K131" s="40"/>
      <c r="L131" s="44"/>
      <c r="M131" s="263"/>
      <c r="N131" s="264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255</v>
      </c>
      <c r="AU131" s="17" t="s">
        <v>83</v>
      </c>
    </row>
    <row r="132" s="12" customFormat="1" ht="22.8" customHeight="1">
      <c r="A132" s="12"/>
      <c r="B132" s="210"/>
      <c r="C132" s="211"/>
      <c r="D132" s="212" t="s">
        <v>72</v>
      </c>
      <c r="E132" s="224" t="s">
        <v>889</v>
      </c>
      <c r="F132" s="224" t="s">
        <v>890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SUM(P133:P142)</f>
        <v>0</v>
      </c>
      <c r="Q132" s="218"/>
      <c r="R132" s="219">
        <f>SUM(R133:R142)</f>
        <v>0</v>
      </c>
      <c r="S132" s="218"/>
      <c r="T132" s="220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175</v>
      </c>
      <c r="AT132" s="222" t="s">
        <v>72</v>
      </c>
      <c r="AU132" s="222" t="s">
        <v>80</v>
      </c>
      <c r="AY132" s="221" t="s">
        <v>150</v>
      </c>
      <c r="BK132" s="223">
        <f>SUM(BK133:BK142)</f>
        <v>0</v>
      </c>
    </row>
    <row r="133" s="2" customFormat="1" ht="14.4" customHeight="1">
      <c r="A133" s="38"/>
      <c r="B133" s="39"/>
      <c r="C133" s="226" t="s">
        <v>158</v>
      </c>
      <c r="D133" s="226" t="s">
        <v>153</v>
      </c>
      <c r="E133" s="227" t="s">
        <v>891</v>
      </c>
      <c r="F133" s="228" t="s">
        <v>892</v>
      </c>
      <c r="G133" s="229" t="s">
        <v>428</v>
      </c>
      <c r="H133" s="230">
        <v>1</v>
      </c>
      <c r="I133" s="231"/>
      <c r="J133" s="232">
        <f>ROUND(I133*H133,2)</f>
        <v>0</v>
      </c>
      <c r="K133" s="228" t="s">
        <v>185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893</v>
      </c>
      <c r="AT133" s="237" t="s">
        <v>153</v>
      </c>
      <c r="AU133" s="237" t="s">
        <v>83</v>
      </c>
      <c r="AY133" s="17" t="s">
        <v>150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893</v>
      </c>
      <c r="BM133" s="237" t="s">
        <v>894</v>
      </c>
    </row>
    <row r="134" s="2" customFormat="1">
      <c r="A134" s="38"/>
      <c r="B134" s="39"/>
      <c r="C134" s="40"/>
      <c r="D134" s="241" t="s">
        <v>255</v>
      </c>
      <c r="E134" s="40"/>
      <c r="F134" s="261" t="s">
        <v>895</v>
      </c>
      <c r="G134" s="40"/>
      <c r="H134" s="40"/>
      <c r="I134" s="262"/>
      <c r="J134" s="40"/>
      <c r="K134" s="40"/>
      <c r="L134" s="44"/>
      <c r="M134" s="263"/>
      <c r="N134" s="264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255</v>
      </c>
      <c r="AU134" s="17" t="s">
        <v>83</v>
      </c>
    </row>
    <row r="135" s="2" customFormat="1" ht="14.4" customHeight="1">
      <c r="A135" s="38"/>
      <c r="B135" s="39"/>
      <c r="C135" s="226" t="s">
        <v>175</v>
      </c>
      <c r="D135" s="226" t="s">
        <v>153</v>
      </c>
      <c r="E135" s="227" t="s">
        <v>896</v>
      </c>
      <c r="F135" s="228" t="s">
        <v>897</v>
      </c>
      <c r="G135" s="229" t="s">
        <v>428</v>
      </c>
      <c r="H135" s="230">
        <v>1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38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893</v>
      </c>
      <c r="AT135" s="237" t="s">
        <v>153</v>
      </c>
      <c r="AU135" s="237" t="s">
        <v>83</v>
      </c>
      <c r="AY135" s="17" t="s">
        <v>150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80</v>
      </c>
      <c r="BK135" s="238">
        <f>ROUND(I135*H135,2)</f>
        <v>0</v>
      </c>
      <c r="BL135" s="17" t="s">
        <v>893</v>
      </c>
      <c r="BM135" s="237" t="s">
        <v>898</v>
      </c>
    </row>
    <row r="136" s="2" customFormat="1">
      <c r="A136" s="38"/>
      <c r="B136" s="39"/>
      <c r="C136" s="40"/>
      <c r="D136" s="241" t="s">
        <v>255</v>
      </c>
      <c r="E136" s="40"/>
      <c r="F136" s="261" t="s">
        <v>899</v>
      </c>
      <c r="G136" s="40"/>
      <c r="H136" s="40"/>
      <c r="I136" s="262"/>
      <c r="J136" s="40"/>
      <c r="K136" s="40"/>
      <c r="L136" s="44"/>
      <c r="M136" s="263"/>
      <c r="N136" s="264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255</v>
      </c>
      <c r="AU136" s="17" t="s">
        <v>83</v>
      </c>
    </row>
    <row r="137" s="2" customFormat="1" ht="14.4" customHeight="1">
      <c r="A137" s="38"/>
      <c r="B137" s="39"/>
      <c r="C137" s="226" t="s">
        <v>151</v>
      </c>
      <c r="D137" s="226" t="s">
        <v>153</v>
      </c>
      <c r="E137" s="227" t="s">
        <v>900</v>
      </c>
      <c r="F137" s="228" t="s">
        <v>901</v>
      </c>
      <c r="G137" s="229" t="s">
        <v>428</v>
      </c>
      <c r="H137" s="230">
        <v>1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38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893</v>
      </c>
      <c r="AT137" s="237" t="s">
        <v>153</v>
      </c>
      <c r="AU137" s="237" t="s">
        <v>83</v>
      </c>
      <c r="AY137" s="17" t="s">
        <v>150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80</v>
      </c>
      <c r="BK137" s="238">
        <f>ROUND(I137*H137,2)</f>
        <v>0</v>
      </c>
      <c r="BL137" s="17" t="s">
        <v>893</v>
      </c>
      <c r="BM137" s="237" t="s">
        <v>902</v>
      </c>
    </row>
    <row r="138" s="2" customFormat="1">
      <c r="A138" s="38"/>
      <c r="B138" s="39"/>
      <c r="C138" s="40"/>
      <c r="D138" s="241" t="s">
        <v>255</v>
      </c>
      <c r="E138" s="40"/>
      <c r="F138" s="261" t="s">
        <v>899</v>
      </c>
      <c r="G138" s="40"/>
      <c r="H138" s="40"/>
      <c r="I138" s="262"/>
      <c r="J138" s="40"/>
      <c r="K138" s="40"/>
      <c r="L138" s="44"/>
      <c r="M138" s="263"/>
      <c r="N138" s="264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255</v>
      </c>
      <c r="AU138" s="17" t="s">
        <v>83</v>
      </c>
    </row>
    <row r="139" s="2" customFormat="1" ht="14.4" customHeight="1">
      <c r="A139" s="38"/>
      <c r="B139" s="39"/>
      <c r="C139" s="226" t="s">
        <v>182</v>
      </c>
      <c r="D139" s="226" t="s">
        <v>153</v>
      </c>
      <c r="E139" s="227" t="s">
        <v>903</v>
      </c>
      <c r="F139" s="228" t="s">
        <v>904</v>
      </c>
      <c r="G139" s="229" t="s">
        <v>428</v>
      </c>
      <c r="H139" s="230">
        <v>1</v>
      </c>
      <c r="I139" s="231"/>
      <c r="J139" s="232">
        <f>ROUND(I139*H139,2)</f>
        <v>0</v>
      </c>
      <c r="K139" s="228" t="s">
        <v>185</v>
      </c>
      <c r="L139" s="44"/>
      <c r="M139" s="233" t="s">
        <v>1</v>
      </c>
      <c r="N139" s="234" t="s">
        <v>38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893</v>
      </c>
      <c r="AT139" s="237" t="s">
        <v>153</v>
      </c>
      <c r="AU139" s="237" t="s">
        <v>83</v>
      </c>
      <c r="AY139" s="17" t="s">
        <v>150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80</v>
      </c>
      <c r="BK139" s="238">
        <f>ROUND(I139*H139,2)</f>
        <v>0</v>
      </c>
      <c r="BL139" s="17" t="s">
        <v>893</v>
      </c>
      <c r="BM139" s="237" t="s">
        <v>905</v>
      </c>
    </row>
    <row r="140" s="2" customFormat="1">
      <c r="A140" s="38"/>
      <c r="B140" s="39"/>
      <c r="C140" s="40"/>
      <c r="D140" s="241" t="s">
        <v>255</v>
      </c>
      <c r="E140" s="40"/>
      <c r="F140" s="261" t="s">
        <v>906</v>
      </c>
      <c r="G140" s="40"/>
      <c r="H140" s="40"/>
      <c r="I140" s="262"/>
      <c r="J140" s="40"/>
      <c r="K140" s="40"/>
      <c r="L140" s="44"/>
      <c r="M140" s="263"/>
      <c r="N140" s="264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255</v>
      </c>
      <c r="AU140" s="17" t="s">
        <v>83</v>
      </c>
    </row>
    <row r="141" s="2" customFormat="1" ht="14.4" customHeight="1">
      <c r="A141" s="38"/>
      <c r="B141" s="39"/>
      <c r="C141" s="226" t="s">
        <v>187</v>
      </c>
      <c r="D141" s="226" t="s">
        <v>153</v>
      </c>
      <c r="E141" s="227" t="s">
        <v>907</v>
      </c>
      <c r="F141" s="228" t="s">
        <v>908</v>
      </c>
      <c r="G141" s="229" t="s">
        <v>428</v>
      </c>
      <c r="H141" s="230">
        <v>1</v>
      </c>
      <c r="I141" s="231"/>
      <c r="J141" s="232">
        <f>ROUND(I141*H141,2)</f>
        <v>0</v>
      </c>
      <c r="K141" s="228" t="s">
        <v>185</v>
      </c>
      <c r="L141" s="44"/>
      <c r="M141" s="233" t="s">
        <v>1</v>
      </c>
      <c r="N141" s="234" t="s">
        <v>38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893</v>
      </c>
      <c r="AT141" s="237" t="s">
        <v>153</v>
      </c>
      <c r="AU141" s="237" t="s">
        <v>83</v>
      </c>
      <c r="AY141" s="17" t="s">
        <v>150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80</v>
      </c>
      <c r="BK141" s="238">
        <f>ROUND(I141*H141,2)</f>
        <v>0</v>
      </c>
      <c r="BL141" s="17" t="s">
        <v>893</v>
      </c>
      <c r="BM141" s="237" t="s">
        <v>909</v>
      </c>
    </row>
    <row r="142" s="2" customFormat="1">
      <c r="A142" s="38"/>
      <c r="B142" s="39"/>
      <c r="C142" s="40"/>
      <c r="D142" s="241" t="s">
        <v>255</v>
      </c>
      <c r="E142" s="40"/>
      <c r="F142" s="261" t="s">
        <v>910</v>
      </c>
      <c r="G142" s="40"/>
      <c r="H142" s="40"/>
      <c r="I142" s="262"/>
      <c r="J142" s="40"/>
      <c r="K142" s="40"/>
      <c r="L142" s="44"/>
      <c r="M142" s="263"/>
      <c r="N142" s="264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255</v>
      </c>
      <c r="AU142" s="17" t="s">
        <v>83</v>
      </c>
    </row>
    <row r="143" s="12" customFormat="1" ht="22.8" customHeight="1">
      <c r="A143" s="12"/>
      <c r="B143" s="210"/>
      <c r="C143" s="211"/>
      <c r="D143" s="212" t="s">
        <v>72</v>
      </c>
      <c r="E143" s="224" t="s">
        <v>911</v>
      </c>
      <c r="F143" s="224" t="s">
        <v>912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P144</f>
        <v>0</v>
      </c>
      <c r="Q143" s="218"/>
      <c r="R143" s="219">
        <f>R144</f>
        <v>0</v>
      </c>
      <c r="S143" s="218"/>
      <c r="T143" s="220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175</v>
      </c>
      <c r="AT143" s="222" t="s">
        <v>72</v>
      </c>
      <c r="AU143" s="222" t="s">
        <v>80</v>
      </c>
      <c r="AY143" s="221" t="s">
        <v>150</v>
      </c>
      <c r="BK143" s="223">
        <f>BK144</f>
        <v>0</v>
      </c>
    </row>
    <row r="144" s="2" customFormat="1" ht="24.15" customHeight="1">
      <c r="A144" s="38"/>
      <c r="B144" s="39"/>
      <c r="C144" s="226" t="s">
        <v>191</v>
      </c>
      <c r="D144" s="226" t="s">
        <v>153</v>
      </c>
      <c r="E144" s="227" t="s">
        <v>913</v>
      </c>
      <c r="F144" s="228" t="s">
        <v>914</v>
      </c>
      <c r="G144" s="229" t="s">
        <v>428</v>
      </c>
      <c r="H144" s="230">
        <v>1</v>
      </c>
      <c r="I144" s="231"/>
      <c r="J144" s="232">
        <f>ROUND(I144*H144,2)</f>
        <v>0</v>
      </c>
      <c r="K144" s="228" t="s">
        <v>185</v>
      </c>
      <c r="L144" s="44"/>
      <c r="M144" s="233" t="s">
        <v>1</v>
      </c>
      <c r="N144" s="234" t="s">
        <v>38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893</v>
      </c>
      <c r="AT144" s="237" t="s">
        <v>153</v>
      </c>
      <c r="AU144" s="237" t="s">
        <v>83</v>
      </c>
      <c r="AY144" s="17" t="s">
        <v>150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80</v>
      </c>
      <c r="BK144" s="238">
        <f>ROUND(I144*H144,2)</f>
        <v>0</v>
      </c>
      <c r="BL144" s="17" t="s">
        <v>893</v>
      </c>
      <c r="BM144" s="237" t="s">
        <v>915</v>
      </c>
    </row>
    <row r="145" s="12" customFormat="1" ht="25.92" customHeight="1">
      <c r="A145" s="12"/>
      <c r="B145" s="210"/>
      <c r="C145" s="211"/>
      <c r="D145" s="212" t="s">
        <v>72</v>
      </c>
      <c r="E145" s="213" t="s">
        <v>916</v>
      </c>
      <c r="F145" s="213" t="s">
        <v>917</v>
      </c>
      <c r="G145" s="211"/>
      <c r="H145" s="211"/>
      <c r="I145" s="214"/>
      <c r="J145" s="215">
        <f>BK145</f>
        <v>0</v>
      </c>
      <c r="K145" s="211"/>
      <c r="L145" s="216"/>
      <c r="M145" s="217"/>
      <c r="N145" s="218"/>
      <c r="O145" s="218"/>
      <c r="P145" s="219">
        <f>SUM(P146:P147)</f>
        <v>0</v>
      </c>
      <c r="Q145" s="218"/>
      <c r="R145" s="219">
        <f>SUM(R146:R147)</f>
        <v>0</v>
      </c>
      <c r="S145" s="218"/>
      <c r="T145" s="220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175</v>
      </c>
      <c r="AT145" s="222" t="s">
        <v>72</v>
      </c>
      <c r="AU145" s="222" t="s">
        <v>73</v>
      </c>
      <c r="AY145" s="221" t="s">
        <v>150</v>
      </c>
      <c r="BK145" s="223">
        <f>SUM(BK146:BK147)</f>
        <v>0</v>
      </c>
    </row>
    <row r="146" s="2" customFormat="1" ht="14.4" customHeight="1">
      <c r="A146" s="38"/>
      <c r="B146" s="39"/>
      <c r="C146" s="226" t="s">
        <v>195</v>
      </c>
      <c r="D146" s="226" t="s">
        <v>153</v>
      </c>
      <c r="E146" s="227" t="s">
        <v>918</v>
      </c>
      <c r="F146" s="228" t="s">
        <v>919</v>
      </c>
      <c r="G146" s="229" t="s">
        <v>428</v>
      </c>
      <c r="H146" s="230">
        <v>1</v>
      </c>
      <c r="I146" s="231"/>
      <c r="J146" s="232">
        <f>ROUND(I146*H146,2)</f>
        <v>0</v>
      </c>
      <c r="K146" s="228" t="s">
        <v>1</v>
      </c>
      <c r="L146" s="44"/>
      <c r="M146" s="233" t="s">
        <v>1</v>
      </c>
      <c r="N146" s="234" t="s">
        <v>38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158</v>
      </c>
      <c r="AT146" s="237" t="s">
        <v>153</v>
      </c>
      <c r="AU146" s="237" t="s">
        <v>80</v>
      </c>
      <c r="AY146" s="17" t="s">
        <v>150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80</v>
      </c>
      <c r="BK146" s="238">
        <f>ROUND(I146*H146,2)</f>
        <v>0</v>
      </c>
      <c r="BL146" s="17" t="s">
        <v>158</v>
      </c>
      <c r="BM146" s="237" t="s">
        <v>920</v>
      </c>
    </row>
    <row r="147" s="2" customFormat="1">
      <c r="A147" s="38"/>
      <c r="B147" s="39"/>
      <c r="C147" s="40"/>
      <c r="D147" s="241" t="s">
        <v>255</v>
      </c>
      <c r="E147" s="40"/>
      <c r="F147" s="261" t="s">
        <v>921</v>
      </c>
      <c r="G147" s="40"/>
      <c r="H147" s="40"/>
      <c r="I147" s="262"/>
      <c r="J147" s="40"/>
      <c r="K147" s="40"/>
      <c r="L147" s="44"/>
      <c r="M147" s="298"/>
      <c r="N147" s="299"/>
      <c r="O147" s="295"/>
      <c r="P147" s="295"/>
      <c r="Q147" s="295"/>
      <c r="R147" s="295"/>
      <c r="S147" s="295"/>
      <c r="T147" s="300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255</v>
      </c>
      <c r="AU147" s="17" t="s">
        <v>80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3aVco+V5Vg94DpWpf//z/zGpDHcwoLEs2zTS/RIiUHVgQVVnZrmZnTAU+oVJSeLqmNEHzcSxtwi7+53Ah9M1iQ==" hashValue="zRsNlF3FEBZDh5DA12oX3Mx1TZNmc/4PNcKhFmF1URlezEadXS/YpNanKDdyenvn8AyUw+lPT4EXhE4eXQ/8zg==" algorithmName="SHA-512" password="CC35"/>
  <autoFilter ref="C124:K14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2021-03-26T09:03:46Z</dcterms:created>
  <dcterms:modified xsi:type="dcterms:W3CDTF">2021-03-26T09:03:54Z</dcterms:modified>
</cp:coreProperties>
</file>