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Desktop\Bára\Akce 2018\Karviná - rekonstrukce učeben - školy 3 a 4\Školy 4 2020 - ZŠ DRužba\ROZPOCTY\IT\"/>
    </mc:Choice>
  </mc:AlternateContent>
  <bookViews>
    <workbookView xWindow="0" yWindow="0" windowWidth="0" windowHeight="0"/>
  </bookViews>
  <sheets>
    <sheet name="Rekapitulace stavby" sheetId="1" r:id="rId1"/>
    <sheet name="001 - I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'001 - IT'!$C$116:$K$121</definedName>
    <definedName name="_xlnm.Print_Area" localSheetId="1">'001 - IT'!$C$82:$J$98,'001 - IT'!$C$104:$K$121</definedName>
    <definedName name="_xlnm.Print_Titles" localSheetId="1">'001 - IT'!$116:$116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J121"/>
  <c r="BK120"/>
  <c r="J119"/>
  <c r="BK121"/>
  <c r="J120"/>
  <c r="BK119"/>
  <c i="1" r="AS94"/>
  <c i="2" l="1" r="R118"/>
  <c r="R117"/>
  <c r="BK118"/>
  <c r="BK117"/>
  <c r="J117"/>
  <c r="J96"/>
  <c r="P118"/>
  <c r="P117"/>
  <c i="1" r="AU95"/>
  <c i="2" r="T118"/>
  <c r="T117"/>
  <c r="E85"/>
  <c r="J89"/>
  <c r="J92"/>
  <c r="F113"/>
  <c r="F114"/>
  <c r="BE120"/>
  <c r="BE121"/>
  <c r="J91"/>
  <c r="BE119"/>
  <c r="F34"/>
  <c i="1" r="BA95"/>
  <c r="BA94"/>
  <c r="W30"/>
  <c i="2" r="F35"/>
  <c i="1" r="BB95"/>
  <c r="BB94"/>
  <c r="AX94"/>
  <c i="2" r="F37"/>
  <c i="1" r="BD95"/>
  <c r="BD94"/>
  <c r="W33"/>
  <c i="2" r="J34"/>
  <c i="1" r="AW95"/>
  <c i="2" r="F36"/>
  <c i="1" r="BC95"/>
  <c r="BC94"/>
  <c r="W32"/>
  <c r="AU94"/>
  <c i="2" l="1" r="J118"/>
  <c r="J97"/>
  <c i="1" r="AW94"/>
  <c r="AK30"/>
  <c r="AY94"/>
  <c r="W31"/>
  <c i="2" r="J30"/>
  <c i="1" r="AG95"/>
  <c i="2" r="J33"/>
  <c i="1" r="AV95"/>
  <c r="AT95"/>
  <c i="2" r="F33"/>
  <c i="1" r="AZ95"/>
  <c r="AZ94"/>
  <c r="AV94"/>
  <c r="AK29"/>
  <c i="2" l="1" r="J39"/>
  <c i="1" r="AN95"/>
  <c r="AT94"/>
  <c r="AG94"/>
  <c r="AK26"/>
  <c r="AK35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<sst xmlns="http://schemas.openxmlformats.org/spreadsheetml/2006/main">
  <si>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</si>
  <si>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</si>
  <si>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</si>
  <si>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</si>
  <si>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</si>
  <si>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{69ce3d56-43c3-43d5-ad85-ed946f611eba}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</si>
  <si>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</si>
  <si>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</si>
  <si>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</si>
  <si>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</si>
  <si>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</si>
  <si>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</si>
  <si>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</si>
  <si>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</si>
  <si>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20201012201P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</si>
  <si>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</si>
  <si>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</si>
  <si>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Rekostrukce a vybavení odborných učeben na ZŠ Družba - IT</t>
  </si>
  <si>
    <t>KSO:</t>
  </si>
  <si>
    <t>801 3</t>
  </si>
  <si>
    <t>CC-CZ:</t>
  </si>
  <si>
    <t>Místo:</t>
  </si>
  <si>
    <t xml:space="preserve"> </t>
  </si>
  <si>
    <t>Datum:</t>
  </si>
  <si>
    <t>8. 4. 2019</t>
  </si>
  <si>
    <t>Zadavatel:</t>
  </si>
  <si>
    <t>IČ:</t>
  </si>
  <si>
    <t>Statutární město Karviná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</si>
  <si>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</si>
  <si>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</si>
  <si>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</si>
  <si>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</si>
  <si>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</si>
  <si>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</si>
  <si>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</si>
  <si>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</si>
  <si>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</si>
  <si>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</si>
  <si>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</si>
  <si>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</si>
  <si>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</si>
  <si>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</si>
  <si>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</si>
  <si>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</si>
  <si>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</si>
  <si>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</si>
  <si>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</si>
  <si>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</si>
  <si>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</si>
  <si>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</si>
  <si>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</si>
  <si>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</si>
  <si>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</si>
  <si>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</si>
  <si>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</si>
  <si>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</si>
  <si>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</si>
  <si>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</si>
  <si>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</si>
  <si>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</si>
  <si>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</si>
  <si>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</si>
  <si>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</si>
  <si>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</si>
  <si>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</si>
  <si>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</si>
  <si>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</si>
  <si>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</si>
  <si>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</si>
  <si>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</si>
  <si>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</si>
  <si>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</si>
  <si>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</si>
  <si>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</si>
  <si>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</si>
  <si>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</si>
  <si>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</si>
  <si>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</si>
  <si>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</si>
  <si>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</si>
  <si>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</si>
  <si>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</si>
  <si>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</si>
  <si>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IT</t>
  </si>
  <si>
    <t>STA</t>
  </si>
  <si>
    <t>1</t>
  </si>
  <si>
    <t>{ea6cda85-12b9-4fbe-aae6-0dcab7c345d2}</t>
  </si>
  <si>
    <t>2</t>
  </si>
  <si>
    <t>KRYCÍ LIST SOUPISU PRACÍ</t>
  </si>
  <si>
    <t>Objekt:</t>
  </si>
  <si>
    <t>001 - IT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</si>
  <si>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</si>
  <si>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</si>
  <si>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</si>
  <si>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</si>
  <si>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</si>
  <si>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D1 -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</si>
  <si>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</si>
  <si>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</si>
  <si>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</si>
  <si>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</si>
  <si>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</si>
  <si>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</si>
  <si>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</si>
  <si>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</si>
  <si>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</si>
  <si>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</si>
  <si>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</si>
  <si>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</si>
  <si>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</si>
  <si>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</si>
  <si>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ROZPOCET</t>
  </si>
  <si>
    <t>10</t>
  </si>
  <si>
    <t>K</t>
  </si>
  <si>
    <t>Pol10</t>
  </si>
  <si>
    <t>multifunkční tiskárna</t>
  </si>
  <si>
    <t>KUS</t>
  </si>
  <si>
    <t>4</t>
  </si>
  <si>
    <t>20</t>
  </si>
  <si>
    <t>12</t>
  </si>
  <si>
    <t>Pol12</t>
  </si>
  <si>
    <t>Kabinet -PC, Monitor</t>
  </si>
  <si>
    <t>24</t>
  </si>
  <si>
    <t>13</t>
  </si>
  <si>
    <t>Pol13</t>
  </si>
  <si>
    <t>Kabinet - Tiskárna</t>
  </si>
  <si>
    <t>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</si>
</sst>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19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20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23</v>
      </c>
      <c r="AL8" s="18"/>
      <c r="AM8" s="18"/>
      <c r="AN8" s="29" t="s">
        <v>24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26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28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29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26</v>
      </c>
      <c r="AL13" s="18"/>
      <c r="AM13" s="18"/>
      <c r="AN13" s="30" t="s">
        <v>30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30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28</v>
      </c>
      <c r="AL14" s="18"/>
      <c r="AM14" s="18"/>
      <c r="AN14" s="30" t="s">
        <v>30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31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26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32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33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26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35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33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38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39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40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41</v>
      </c>
      <c r="E29" s="43"/>
      <c r="F29" s="28" t="s">
        <v>42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43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44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45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46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47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48</v>
      </c>
      <c r="U35" s="50"/>
      <c r="V35" s="50"/>
      <c r="W35" s="50"/>
      <c r="X35" s="52" t="s">
        <v>49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50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51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52</v>
      </c>
      <c r="AI60" s="38"/>
      <c r="AJ60" s="38"/>
      <c r="AK60" s="38"/>
      <c r="AL60" s="38"/>
      <c r="AM60" s="60" t="s">
        <v>53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54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55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52</v>
      </c>
      <c r="AI75" s="38"/>
      <c r="AJ75" s="38"/>
      <c r="AK75" s="38"/>
      <c r="AL75" s="38"/>
      <c r="AM75" s="60" t="s">
        <v>53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56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20201012201P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Rekostrukce a vybavení odborných učeben na ZŠ Družba - IT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21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23</v>
      </c>
      <c r="AJ87" s="36"/>
      <c r="AK87" s="36"/>
      <c r="AL87" s="36"/>
      <c r="AM87" s="75" t="str">
        <f>IF(AN8= "","",AN8)</f>
        <v>8. 4. 2019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25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Statutární město Karviná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31</v>
      </c>
      <c r="AJ89" s="36"/>
      <c r="AK89" s="36"/>
      <c r="AL89" s="36"/>
      <c r="AM89" s="76" t="str">
        <f>IF(E17="","",E17)</f>
        <v>ATRIS s.r.o.</v>
      </c>
      <c r="AN89" s="67"/>
      <c r="AO89" s="67"/>
      <c r="AP89" s="67"/>
      <c r="AQ89" s="36"/>
      <c r="AR89" s="40"/>
      <c r="AS89" s="77" t="s">
        <v>57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29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34</v>
      </c>
      <c r="AJ90" s="36"/>
      <c r="AK90" s="36"/>
      <c r="AL90" s="36"/>
      <c r="AM90" s="76" t="str">
        <f>IF(E20="","",E20)</f>
        <v>Barbora Kyšková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58</v>
      </c>
      <c r="D92" s="90"/>
      <c r="E92" s="90"/>
      <c r="F92" s="90"/>
      <c r="G92" s="90"/>
      <c r="H92" s="91"/>
      <c r="I92" s="92" t="s">
        <v>59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60</v>
      </c>
      <c r="AH92" s="90"/>
      <c r="AI92" s="90"/>
      <c r="AJ92" s="90"/>
      <c r="AK92" s="90"/>
      <c r="AL92" s="90"/>
      <c r="AM92" s="90"/>
      <c r="AN92" s="92" t="s">
        <v>61</v>
      </c>
      <c r="AO92" s="90"/>
      <c r="AP92" s="94"/>
      <c r="AQ92" s="95" t="s">
        <v>62</v>
      </c>
      <c r="AR92" s="40"/>
      <c r="AS92" s="96" t="s">
        <v>63</v>
      </c>
      <c r="AT92" s="97" t="s">
        <v>64</v>
      </c>
      <c r="AU92" s="97" t="s">
        <v>65</v>
      </c>
      <c r="AV92" s="97" t="s">
        <v>66</v>
      </c>
      <c r="AW92" s="97" t="s">
        <v>67</v>
      </c>
      <c r="AX92" s="97" t="s">
        <v>68</v>
      </c>
      <c r="AY92" s="97" t="s">
        <v>69</v>
      </c>
      <c r="AZ92" s="97" t="s">
        <v>70</v>
      </c>
      <c r="BA92" s="97" t="s">
        <v>71</v>
      </c>
      <c r="BB92" s="97" t="s">
        <v>72</v>
      </c>
      <c r="BC92" s="97" t="s">
        <v>73</v>
      </c>
      <c r="BD92" s="98" t="s">
        <v>74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75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76</v>
      </c>
      <c r="BT94" s="113" t="s">
        <v>77</v>
      </c>
      <c r="BU94" s="114" t="s">
        <v>78</v>
      </c>
      <c r="BV94" s="113" t="s">
        <v>79</v>
      </c>
      <c r="BW94" s="113" t="s">
        <v>5</v>
      </c>
      <c r="BX94" s="113" t="s">
        <v>80</v>
      </c>
      <c r="CL94" s="113" t="s">
        <v>19</v>
      </c>
    </row>
    <row r="95" s="7" customFormat="1" ht="16.5" customHeight="1">
      <c r="A95" s="115" t="s">
        <v>81</v>
      </c>
      <c r="B95" s="116"/>
      <c r="C95" s="117"/>
      <c r="D95" s="118" t="s">
        <v>82</v>
      </c>
      <c r="E95" s="118"/>
      <c r="F95" s="118"/>
      <c r="G95" s="118"/>
      <c r="H95" s="118"/>
      <c r="I95" s="119"/>
      <c r="J95" s="118" t="s">
        <v>83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'001 - IT'!J30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84</v>
      </c>
      <c r="AR95" s="122"/>
      <c r="AS95" s="123">
        <v>0</v>
      </c>
      <c r="AT95" s="124">
        <f>ROUND(SUM(AV95:AW95),2)</f>
        <v>0</v>
      </c>
      <c r="AU95" s="125">
        <f>'001 - IT'!P117</f>
        <v>0</v>
      </c>
      <c r="AV95" s="124">
        <f>'001 - IT'!J33</f>
        <v>0</v>
      </c>
      <c r="AW95" s="124">
        <f>'001 - IT'!J34</f>
        <v>0</v>
      </c>
      <c r="AX95" s="124">
        <f>'001 - IT'!J35</f>
        <v>0</v>
      </c>
      <c r="AY95" s="124">
        <f>'001 - IT'!J36</f>
        <v>0</v>
      </c>
      <c r="AZ95" s="124">
        <f>'001 - IT'!F33</f>
        <v>0</v>
      </c>
      <c r="BA95" s="124">
        <f>'001 - IT'!F34</f>
        <v>0</v>
      </c>
      <c r="BB95" s="124">
        <f>'001 - IT'!F35</f>
        <v>0</v>
      </c>
      <c r="BC95" s="124">
        <f>'001 - IT'!F36</f>
        <v>0</v>
      </c>
      <c r="BD95" s="126">
        <f>'001 - IT'!F37</f>
        <v>0</v>
      </c>
      <c r="BE95" s="7"/>
      <c r="BT95" s="127" t="s">
        <v>85</v>
      </c>
      <c r="BV95" s="127" t="s">
        <v>79</v>
      </c>
      <c r="BW95" s="127" t="s">
        <v>86</v>
      </c>
      <c r="BX95" s="127" t="s">
        <v>5</v>
      </c>
      <c r="CL95" s="127" t="s">
        <v>1</v>
      </c>
      <c r="CM95" s="127" t="s">
        <v>87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RcbBiSix407MByTTLm3tUJMGisdXqxlc1zq4kzSrIOCxNN0QtxY+SfX4E7v6jK/RnNrEIY5DfLVtwYhm7Bii2g==" hashValue="F1zv75BmhS28pmD/M/3h3lRZq0WvtaRa8JlhP5SXJ+DBhbO3DqcjDr7Ed6jAzv6BZOpNBbnJm0NGXUd5fnTja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 - I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16"/>
      <c r="AT3" s="13" t="s">
        <v>87</v>
      </c>
    </row>
    <row r="4" hidden="1" s="1" customFormat="1" ht="24.96" customHeight="1">
      <c r="B4" s="16"/>
      <c r="D4" s="132" t="s">
        <v>88</v>
      </c>
      <c r="I4" s="128"/>
      <c r="L4" s="16"/>
      <c r="M4" s="133" t="s">
        <v>10</v>
      </c>
      <c r="AT4" s="13" t="s">
        <v>4</v>
      </c>
    </row>
    <row r="5" hidden="1" s="1" customFormat="1" ht="6.96" customHeight="1">
      <c r="B5" s="16"/>
      <c r="I5" s="128"/>
      <c r="L5" s="16"/>
    </row>
    <row r="6" hidden="1" s="1" customFormat="1" ht="12" customHeight="1">
      <c r="B6" s="16"/>
      <c r="D6" s="134" t="s">
        <v>16</v>
      </c>
      <c r="I6" s="128"/>
      <c r="L6" s="16"/>
    </row>
    <row r="7" hidden="1" s="1" customFormat="1" ht="16.5" customHeight="1">
      <c r="B7" s="16"/>
      <c r="E7" s="135" t="str">
        <f>'Rekapitulace stavby'!K6</f>
        <v>Rekostrukce a vybavení odborných učeben na ZŠ Družba - IT</v>
      </c>
      <c r="F7" s="134"/>
      <c r="G7" s="134"/>
      <c r="H7" s="134"/>
      <c r="I7" s="128"/>
      <c r="L7" s="16"/>
    </row>
    <row r="8" hidden="1" s="2" customFormat="1" ht="12" customHeight="1">
      <c r="A8" s="34"/>
      <c r="B8" s="40"/>
      <c r="C8" s="34"/>
      <c r="D8" s="134" t="s">
        <v>89</v>
      </c>
      <c r="E8" s="34"/>
      <c r="F8" s="34"/>
      <c r="G8" s="34"/>
      <c r="H8" s="34"/>
      <c r="I8" s="136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6.5" customHeight="1">
      <c r="A9" s="34"/>
      <c r="B9" s="40"/>
      <c r="C9" s="34"/>
      <c r="D9" s="34"/>
      <c r="E9" s="137" t="s">
        <v>90</v>
      </c>
      <c r="F9" s="34"/>
      <c r="G9" s="34"/>
      <c r="H9" s="34"/>
      <c r="I9" s="136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>
      <c r="A10" s="34"/>
      <c r="B10" s="40"/>
      <c r="C10" s="34"/>
      <c r="D10" s="34"/>
      <c r="E10" s="34"/>
      <c r="F10" s="34"/>
      <c r="G10" s="34"/>
      <c r="H10" s="34"/>
      <c r="I10" s="136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2" customHeight="1">
      <c r="A11" s="34"/>
      <c r="B11" s="40"/>
      <c r="C11" s="34"/>
      <c r="D11" s="134" t="s">
        <v>18</v>
      </c>
      <c r="E11" s="34"/>
      <c r="F11" s="138" t="s">
        <v>1</v>
      </c>
      <c r="G11" s="34"/>
      <c r="H11" s="34"/>
      <c r="I11" s="139" t="s">
        <v>20</v>
      </c>
      <c r="J11" s="138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4" t="s">
        <v>21</v>
      </c>
      <c r="E12" s="34"/>
      <c r="F12" s="138" t="s">
        <v>22</v>
      </c>
      <c r="G12" s="34"/>
      <c r="H12" s="34"/>
      <c r="I12" s="139" t="s">
        <v>23</v>
      </c>
      <c r="J12" s="140" t="str">
        <f>'Rekapitulace stavby'!AN8</f>
        <v>8. 4. 2019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136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12" customHeight="1">
      <c r="A14" s="34"/>
      <c r="B14" s="40"/>
      <c r="C14" s="34"/>
      <c r="D14" s="134" t="s">
        <v>25</v>
      </c>
      <c r="E14" s="34"/>
      <c r="F14" s="34"/>
      <c r="G14" s="34"/>
      <c r="H14" s="34"/>
      <c r="I14" s="139" t="s">
        <v>26</v>
      </c>
      <c r="J14" s="138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8" customHeight="1">
      <c r="A15" s="34"/>
      <c r="B15" s="40"/>
      <c r="C15" s="34"/>
      <c r="D15" s="34"/>
      <c r="E15" s="138" t="str">
        <f>IF('Rekapitulace stavby'!E11="","",'Rekapitulace stavby'!E11)</f>
        <v>Statutární město Karviná</v>
      </c>
      <c r="F15" s="34"/>
      <c r="G15" s="34"/>
      <c r="H15" s="34"/>
      <c r="I15" s="139" t="s">
        <v>28</v>
      </c>
      <c r="J15" s="138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136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12" customHeight="1">
      <c r="A17" s="34"/>
      <c r="B17" s="40"/>
      <c r="C17" s="34"/>
      <c r="D17" s="134" t="s">
        <v>29</v>
      </c>
      <c r="E17" s="34"/>
      <c r="F17" s="34"/>
      <c r="G17" s="34"/>
      <c r="H17" s="34"/>
      <c r="I17" s="139" t="s">
        <v>26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8"/>
      <c r="G18" s="138"/>
      <c r="H18" s="138"/>
      <c r="I18" s="139" t="s">
        <v>28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136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12" customHeight="1">
      <c r="A20" s="34"/>
      <c r="B20" s="40"/>
      <c r="C20" s="34"/>
      <c r="D20" s="134" t="s">
        <v>31</v>
      </c>
      <c r="E20" s="34"/>
      <c r="F20" s="34"/>
      <c r="G20" s="34"/>
      <c r="H20" s="34"/>
      <c r="I20" s="139" t="s">
        <v>26</v>
      </c>
      <c r="J20" s="138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8" customHeight="1">
      <c r="A21" s="34"/>
      <c r="B21" s="40"/>
      <c r="C21" s="34"/>
      <c r="D21" s="34"/>
      <c r="E21" s="138" t="str">
        <f>IF('Rekapitulace stavby'!E17="","",'Rekapitulace stavby'!E17)</f>
        <v>ATRIS s.r.o.</v>
      </c>
      <c r="F21" s="34"/>
      <c r="G21" s="34"/>
      <c r="H21" s="34"/>
      <c r="I21" s="139" t="s">
        <v>28</v>
      </c>
      <c r="J21" s="138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136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12" customHeight="1">
      <c r="A23" s="34"/>
      <c r="B23" s="40"/>
      <c r="C23" s="34"/>
      <c r="D23" s="134" t="s">
        <v>34</v>
      </c>
      <c r="E23" s="34"/>
      <c r="F23" s="34"/>
      <c r="G23" s="34"/>
      <c r="H23" s="34"/>
      <c r="I23" s="139" t="s">
        <v>26</v>
      </c>
      <c r="J23" s="138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8" customHeight="1">
      <c r="A24" s="34"/>
      <c r="B24" s="40"/>
      <c r="C24" s="34"/>
      <c r="D24" s="34"/>
      <c r="E24" s="138" t="str">
        <f>IF('Rekapitulace stavby'!E20="","",'Rekapitulace stavby'!E20)</f>
        <v>Barbora Kyšková</v>
      </c>
      <c r="F24" s="34"/>
      <c r="G24" s="34"/>
      <c r="H24" s="34"/>
      <c r="I24" s="139" t="s">
        <v>28</v>
      </c>
      <c r="J24" s="138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136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hidden="1" s="2" customFormat="1" ht="12" customHeight="1">
      <c r="A26" s="34"/>
      <c r="B26" s="40"/>
      <c r="C26" s="34"/>
      <c r="D26" s="134" t="s">
        <v>36</v>
      </c>
      <c r="E26" s="34"/>
      <c r="F26" s="34"/>
      <c r="G26" s="34"/>
      <c r="H26" s="34"/>
      <c r="I26" s="136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4"/>
      <c r="J27" s="141"/>
      <c r="K27" s="141"/>
      <c r="L27" s="145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136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46"/>
      <c r="E29" s="146"/>
      <c r="F29" s="146"/>
      <c r="G29" s="146"/>
      <c r="H29" s="146"/>
      <c r="I29" s="147"/>
      <c r="J29" s="146"/>
      <c r="K29" s="146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25.44" customHeight="1">
      <c r="A30" s="34"/>
      <c r="B30" s="40"/>
      <c r="C30" s="34"/>
      <c r="D30" s="148" t="s">
        <v>37</v>
      </c>
      <c r="E30" s="34"/>
      <c r="F30" s="34"/>
      <c r="G30" s="34"/>
      <c r="H30" s="34"/>
      <c r="I30" s="136"/>
      <c r="J30" s="149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6.96" customHeight="1">
      <c r="A31" s="34"/>
      <c r="B31" s="40"/>
      <c r="C31" s="34"/>
      <c r="D31" s="146"/>
      <c r="E31" s="146"/>
      <c r="F31" s="146"/>
      <c r="G31" s="146"/>
      <c r="H31" s="146"/>
      <c r="I31" s="147"/>
      <c r="J31" s="146"/>
      <c r="K31" s="146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34"/>
      <c r="F32" s="150" t="s">
        <v>39</v>
      </c>
      <c r="G32" s="34"/>
      <c r="H32" s="34"/>
      <c r="I32" s="151" t="s">
        <v>38</v>
      </c>
      <c r="J32" s="150" t="s">
        <v>40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152" t="s">
        <v>41</v>
      </c>
      <c r="E33" s="134" t="s">
        <v>42</v>
      </c>
      <c r="F33" s="153">
        <f>ROUND((SUM(BE117:BE121)),  2)</f>
        <v>0</v>
      </c>
      <c r="G33" s="34"/>
      <c r="H33" s="34"/>
      <c r="I33" s="154">
        <v>0.20999999999999999</v>
      </c>
      <c r="J33" s="153">
        <f>ROUND(((SUM(BE117:BE121))*I33),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4" t="s">
        <v>43</v>
      </c>
      <c r="F34" s="153">
        <f>ROUND((SUM(BF117:BF121)),  2)</f>
        <v>0</v>
      </c>
      <c r="G34" s="34"/>
      <c r="H34" s="34"/>
      <c r="I34" s="154">
        <v>0.14999999999999999</v>
      </c>
      <c r="J34" s="153">
        <f>ROUND(((SUM(BF117:BF121))*I34),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4" t="s">
        <v>44</v>
      </c>
      <c r="F35" s="153">
        <f>ROUND((SUM(BG117:BG121)),  2)</f>
        <v>0</v>
      </c>
      <c r="G35" s="34"/>
      <c r="H35" s="34"/>
      <c r="I35" s="154">
        <v>0.20999999999999999</v>
      </c>
      <c r="J35" s="153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4" t="s">
        <v>45</v>
      </c>
      <c r="F36" s="153">
        <f>ROUND((SUM(BH117:BH121)),  2)</f>
        <v>0</v>
      </c>
      <c r="G36" s="34"/>
      <c r="H36" s="34"/>
      <c r="I36" s="154">
        <v>0.14999999999999999</v>
      </c>
      <c r="J36" s="153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4" t="s">
        <v>46</v>
      </c>
      <c r="F37" s="153">
        <f>ROUND((SUM(BI117:BI121)),  2)</f>
        <v>0</v>
      </c>
      <c r="G37" s="34"/>
      <c r="H37" s="34"/>
      <c r="I37" s="154">
        <v>0</v>
      </c>
      <c r="J37" s="153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136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25.44" customHeight="1">
      <c r="A39" s="34"/>
      <c r="B39" s="40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60"/>
      <c r="J39" s="161">
        <f>SUM(J30:J37)</f>
        <v>0</v>
      </c>
      <c r="K39" s="162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hidden="1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136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hidden="1" s="1" customFormat="1" ht="14.4" customHeight="1">
      <c r="B41" s="16"/>
      <c r="I41" s="128"/>
      <c r="L41" s="16"/>
    </row>
    <row r="42" hidden="1" s="1" customFormat="1" ht="14.4" customHeight="1">
      <c r="B42" s="16"/>
      <c r="I42" s="128"/>
      <c r="L42" s="16"/>
    </row>
    <row r="43" hidden="1" s="1" customFormat="1" ht="14.4" customHeight="1">
      <c r="B43" s="16"/>
      <c r="I43" s="128"/>
      <c r="L43" s="16"/>
    </row>
    <row r="44" hidden="1" s="1" customFormat="1" ht="14.4" customHeight="1">
      <c r="B44" s="16"/>
      <c r="I44" s="128"/>
      <c r="L44" s="16"/>
    </row>
    <row r="45" hidden="1" s="1" customFormat="1" ht="14.4" customHeight="1">
      <c r="B45" s="16"/>
      <c r="I45" s="128"/>
      <c r="L45" s="16"/>
    </row>
    <row r="46" hidden="1" s="1" customFormat="1" ht="14.4" customHeight="1">
      <c r="B46" s="16"/>
      <c r="I46" s="128"/>
      <c r="L46" s="16"/>
    </row>
    <row r="47" hidden="1" s="1" customFormat="1" ht="14.4" customHeight="1">
      <c r="B47" s="16"/>
      <c r="I47" s="128"/>
      <c r="L47" s="16"/>
    </row>
    <row r="48" hidden="1" s="1" customFormat="1" ht="14.4" customHeight="1">
      <c r="B48" s="16"/>
      <c r="I48" s="128"/>
      <c r="L48" s="16"/>
    </row>
    <row r="49" hidden="1" s="1" customFormat="1" ht="14.4" customHeight="1">
      <c r="B49" s="16"/>
      <c r="I49" s="128"/>
      <c r="L49" s="16"/>
    </row>
    <row r="50" hidden="1" s="2" customFormat="1" ht="14.4" customHeight="1">
      <c r="B50" s="59"/>
      <c r="D50" s="163" t="s">
        <v>50</v>
      </c>
      <c r="E50" s="164"/>
      <c r="F50" s="164"/>
      <c r="G50" s="163" t="s">
        <v>51</v>
      </c>
      <c r="H50" s="164"/>
      <c r="I50" s="165"/>
      <c r="J50" s="164"/>
      <c r="K50" s="164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66" t="s">
        <v>52</v>
      </c>
      <c r="E61" s="167"/>
      <c r="F61" s="168" t="s">
        <v>53</v>
      </c>
      <c r="G61" s="166" t="s">
        <v>52</v>
      </c>
      <c r="H61" s="167"/>
      <c r="I61" s="169"/>
      <c r="J61" s="170" t="s">
        <v>53</v>
      </c>
      <c r="K61" s="167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63" t="s">
        <v>54</v>
      </c>
      <c r="E65" s="171"/>
      <c r="F65" s="171"/>
      <c r="G65" s="163" t="s">
        <v>55</v>
      </c>
      <c r="H65" s="171"/>
      <c r="I65" s="172"/>
      <c r="J65" s="171"/>
      <c r="K65" s="17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66" t="s">
        <v>52</v>
      </c>
      <c r="E76" s="167"/>
      <c r="F76" s="168" t="s">
        <v>53</v>
      </c>
      <c r="G76" s="166" t="s">
        <v>52</v>
      </c>
      <c r="H76" s="167"/>
      <c r="I76" s="169"/>
      <c r="J76" s="170" t="s">
        <v>53</v>
      </c>
      <c r="K76" s="167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73"/>
      <c r="C77" s="174"/>
      <c r="D77" s="174"/>
      <c r="E77" s="174"/>
      <c r="F77" s="174"/>
      <c r="G77" s="174"/>
      <c r="H77" s="174"/>
      <c r="I77" s="175"/>
      <c r="J77" s="174"/>
      <c r="K77" s="174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s="2" customFormat="1" ht="6.96" customHeight="1">
      <c r="A81" s="34"/>
      <c r="B81" s="176"/>
      <c r="C81" s="177"/>
      <c r="D81" s="177"/>
      <c r="E81" s="177"/>
      <c r="F81" s="177"/>
      <c r="G81" s="177"/>
      <c r="H81" s="177"/>
      <c r="I81" s="178"/>
      <c r="J81" s="177"/>
      <c r="K81" s="177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91</v>
      </c>
      <c r="D82" s="36"/>
      <c r="E82" s="36"/>
      <c r="F82" s="36"/>
      <c r="G82" s="36"/>
      <c r="H82" s="36"/>
      <c r="I82" s="1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9" t="str">
        <f>E7</f>
        <v>Rekostrukce a vybavení odborných učeben na ZŠ Družba - IT</v>
      </c>
      <c r="F85" s="28"/>
      <c r="G85" s="28"/>
      <c r="H85" s="28"/>
      <c r="I85" s="1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89</v>
      </c>
      <c r="D86" s="36"/>
      <c r="E86" s="36"/>
      <c r="F86" s="36"/>
      <c r="G86" s="36"/>
      <c r="H86" s="36"/>
      <c r="I86" s="1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001 - IT</v>
      </c>
      <c r="F87" s="36"/>
      <c r="G87" s="36"/>
      <c r="H87" s="36"/>
      <c r="I87" s="1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1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21</v>
      </c>
      <c r="D89" s="36"/>
      <c r="E89" s="36"/>
      <c r="F89" s="23" t="str">
        <f>F12</f>
        <v xml:space="preserve"> </v>
      </c>
      <c r="G89" s="36"/>
      <c r="H89" s="36"/>
      <c r="I89" s="139" t="s">
        <v>23</v>
      </c>
      <c r="J89" s="75" t="str">
        <f>IF(J12="","",J12)</f>
        <v>8. 4. 2019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25</v>
      </c>
      <c r="D91" s="36"/>
      <c r="E91" s="36"/>
      <c r="F91" s="23" t="str">
        <f>E15</f>
        <v>Statutární město Karviná</v>
      </c>
      <c r="G91" s="36"/>
      <c r="H91" s="36"/>
      <c r="I91" s="139" t="s">
        <v>31</v>
      </c>
      <c r="J91" s="32" t="str">
        <f>E21</f>
        <v>ATRIS s.r.o.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29</v>
      </c>
      <c r="D92" s="36"/>
      <c r="E92" s="36"/>
      <c r="F92" s="23" t="str">
        <f>IF(E18="","",E18)</f>
        <v>Vyplň údaj</v>
      </c>
      <c r="G92" s="36"/>
      <c r="H92" s="36"/>
      <c r="I92" s="139" t="s">
        <v>34</v>
      </c>
      <c r="J92" s="32" t="str">
        <f>E24</f>
        <v>Barbora Kyšková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1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80" t="s">
        <v>92</v>
      </c>
      <c r="D94" s="181"/>
      <c r="E94" s="181"/>
      <c r="F94" s="181"/>
      <c r="G94" s="181"/>
      <c r="H94" s="181"/>
      <c r="I94" s="182"/>
      <c r="J94" s="183" t="s">
        <v>93</v>
      </c>
      <c r="K94" s="181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84" t="s">
        <v>94</v>
      </c>
      <c r="D96" s="36"/>
      <c r="E96" s="36"/>
      <c r="F96" s="36"/>
      <c r="G96" s="36"/>
      <c r="H96" s="36"/>
      <c r="I96" s="1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95</v>
      </c>
    </row>
    <row r="97" s="9" customFormat="1" ht="24.96" customHeight="1">
      <c r="A97" s="9"/>
      <c r="B97" s="185"/>
      <c r="C97" s="186"/>
      <c r="D97" s="187" t="s">
        <v>96</v>
      </c>
      <c r="E97" s="188"/>
      <c r="F97" s="188"/>
      <c r="G97" s="188"/>
      <c r="H97" s="188"/>
      <c r="I97" s="189"/>
      <c r="J97" s="190">
        <f>J118</f>
        <v>0</v>
      </c>
      <c r="K97" s="186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1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175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178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97</v>
      </c>
      <c r="D104" s="36"/>
      <c r="E104" s="36"/>
      <c r="F104" s="36"/>
      <c r="G104" s="36"/>
      <c r="H104" s="36"/>
      <c r="I104" s="1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1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1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6.5" customHeight="1">
      <c r="A107" s="34"/>
      <c r="B107" s="35"/>
      <c r="C107" s="36"/>
      <c r="D107" s="36"/>
      <c r="E107" s="179" t="str">
        <f>E7</f>
        <v>Rekostrukce a vybavení odborných učeben na ZŠ Družba - IT</v>
      </c>
      <c r="F107" s="28"/>
      <c r="G107" s="28"/>
      <c r="H107" s="28"/>
      <c r="I107" s="1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89</v>
      </c>
      <c r="D108" s="36"/>
      <c r="E108" s="36"/>
      <c r="F108" s="36"/>
      <c r="G108" s="36"/>
      <c r="H108" s="36"/>
      <c r="I108" s="1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72" t="str">
        <f>E9</f>
        <v>001 - IT</v>
      </c>
      <c r="F109" s="36"/>
      <c r="G109" s="36"/>
      <c r="H109" s="36"/>
      <c r="I109" s="1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1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21</v>
      </c>
      <c r="D111" s="36"/>
      <c r="E111" s="36"/>
      <c r="F111" s="23" t="str">
        <f>F12</f>
        <v xml:space="preserve"> </v>
      </c>
      <c r="G111" s="36"/>
      <c r="H111" s="36"/>
      <c r="I111" s="139" t="s">
        <v>23</v>
      </c>
      <c r="J111" s="75" t="str">
        <f>IF(J12="","",J12)</f>
        <v>8. 4. 2019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1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25</v>
      </c>
      <c r="D113" s="36"/>
      <c r="E113" s="36"/>
      <c r="F113" s="23" t="str">
        <f>E15</f>
        <v>Statutární město Karviná</v>
      </c>
      <c r="G113" s="36"/>
      <c r="H113" s="36"/>
      <c r="I113" s="139" t="s">
        <v>31</v>
      </c>
      <c r="J113" s="32" t="str">
        <f>E21</f>
        <v>ATRIS s.r.o.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29</v>
      </c>
      <c r="D114" s="36"/>
      <c r="E114" s="36"/>
      <c r="F114" s="23" t="str">
        <f>IF(E18="","",E18)</f>
        <v>Vyplň údaj</v>
      </c>
      <c r="G114" s="36"/>
      <c r="H114" s="36"/>
      <c r="I114" s="139" t="s">
        <v>34</v>
      </c>
      <c r="J114" s="32" t="str">
        <f>E24</f>
        <v>Barbora Kyšková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1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92"/>
      <c r="B116" s="193"/>
      <c r="C116" s="194" t="s">
        <v>98</v>
      </c>
      <c r="D116" s="195" t="s">
        <v>62</v>
      </c>
      <c r="E116" s="195" t="s">
        <v>58</v>
      </c>
      <c r="F116" s="195" t="s">
        <v>59</v>
      </c>
      <c r="G116" s="195" t="s">
        <v>99</v>
      </c>
      <c r="H116" s="195" t="s">
        <v>100</v>
      </c>
      <c r="I116" s="196" t="s">
        <v>101</v>
      </c>
      <c r="J116" s="195" t="s">
        <v>93</v>
      </c>
      <c r="K116" s="197" t="s">
        <v>102</v>
      </c>
      <c r="L116" s="198"/>
      <c r="M116" s="96" t="s">
        <v>1</v>
      </c>
      <c r="N116" s="97" t="s">
        <v>41</v>
      </c>
      <c r="O116" s="97" t="s">
        <v>103</v>
      </c>
      <c r="P116" s="97" t="s">
        <v>104</v>
      </c>
      <c r="Q116" s="97" t="s">
        <v>105</v>
      </c>
      <c r="R116" s="97" t="s">
        <v>106</v>
      </c>
      <c r="S116" s="97" t="s">
        <v>107</v>
      </c>
      <c r="T116" s="98" t="s">
        <v>108</v>
      </c>
      <c r="U116" s="192"/>
      <c r="V116" s="192"/>
      <c r="W116" s="192"/>
      <c r="X116" s="192"/>
      <c r="Y116" s="192"/>
      <c r="Z116" s="192"/>
      <c r="AA116" s="192"/>
      <c r="AB116" s="192"/>
      <c r="AC116" s="192"/>
      <c r="AD116" s="192"/>
      <c r="AE116" s="192"/>
    </row>
    <row r="117" s="2" customFormat="1" ht="22.8" customHeight="1">
      <c r="A117" s="34"/>
      <c r="B117" s="35"/>
      <c r="C117" s="103" t="s">
        <v>109</v>
      </c>
      <c r="D117" s="36"/>
      <c r="E117" s="36"/>
      <c r="F117" s="36"/>
      <c r="G117" s="36"/>
      <c r="H117" s="36"/>
      <c r="I117" s="136"/>
      <c r="J117" s="199">
        <f>BK117</f>
        <v>0</v>
      </c>
      <c r="K117" s="36"/>
      <c r="L117" s="40"/>
      <c r="M117" s="99"/>
      <c r="N117" s="200"/>
      <c r="O117" s="100"/>
      <c r="P117" s="201">
        <f>P118</f>
        <v>0</v>
      </c>
      <c r="Q117" s="100"/>
      <c r="R117" s="201">
        <f>R118</f>
        <v>0</v>
      </c>
      <c r="S117" s="100"/>
      <c r="T117" s="202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76</v>
      </c>
      <c r="AU117" s="13" t="s">
        <v>95</v>
      </c>
      <c r="BK117" s="203">
        <f>BK118</f>
        <v>0</v>
      </c>
    </row>
    <row r="118" s="11" customFormat="1" ht="25.92" customHeight="1">
      <c r="A118" s="11"/>
      <c r="B118" s="204"/>
      <c r="C118" s="205"/>
      <c r="D118" s="206" t="s">
        <v>76</v>
      </c>
      <c r="E118" s="207" t="s">
        <v>110</v>
      </c>
      <c r="F118" s="207" t="s">
        <v>1</v>
      </c>
      <c r="G118" s="205"/>
      <c r="H118" s="205"/>
      <c r="I118" s="208"/>
      <c r="J118" s="209">
        <f>BK118</f>
        <v>0</v>
      </c>
      <c r="K118" s="205"/>
      <c r="L118" s="210"/>
      <c r="M118" s="211"/>
      <c r="N118" s="212"/>
      <c r="O118" s="212"/>
      <c r="P118" s="213">
        <f>SUM(P119:P121)</f>
        <v>0</v>
      </c>
      <c r="Q118" s="212"/>
      <c r="R118" s="213">
        <f>SUM(R119:R121)</f>
        <v>0</v>
      </c>
      <c r="S118" s="212"/>
      <c r="T118" s="214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15" t="s">
        <v>85</v>
      </c>
      <c r="AT118" s="216" t="s">
        <v>76</v>
      </c>
      <c r="AU118" s="216" t="s">
        <v>77</v>
      </c>
      <c r="AY118" s="215" t="s">
        <v>111</v>
      </c>
      <c r="BK118" s="217">
        <f>SUM(BK119:BK121)</f>
        <v>0</v>
      </c>
    </row>
    <row r="119" s="2" customFormat="1" ht="16.5" customHeight="1">
      <c r="A119" s="34"/>
      <c r="B119" s="35"/>
      <c r="C119" s="218" t="s">
        <v>112</v>
      </c>
      <c r="D119" s="218" t="s">
        <v>113</v>
      </c>
      <c r="E119" s="219" t="s">
        <v>114</v>
      </c>
      <c r="F119" s="220" t="s">
        <v>115</v>
      </c>
      <c r="G119" s="221" t="s">
        <v>116</v>
      </c>
      <c r="H119" s="222">
        <v>1</v>
      </c>
      <c r="I119" s="223"/>
      <c r="J119" s="224">
        <f>ROUND(I119*H119,2)</f>
        <v>0</v>
      </c>
      <c r="K119" s="220" t="s">
        <v>1</v>
      </c>
      <c r="L119" s="40"/>
      <c r="M119" s="225" t="s">
        <v>1</v>
      </c>
      <c r="N119" s="226" t="s">
        <v>42</v>
      </c>
      <c r="O119" s="87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29" t="s">
        <v>117</v>
      </c>
      <c r="AT119" s="229" t="s">
        <v>113</v>
      </c>
      <c r="AU119" s="229" t="s">
        <v>85</v>
      </c>
      <c r="AY119" s="13" t="s">
        <v>111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3" t="s">
        <v>85</v>
      </c>
      <c r="BK119" s="230">
        <f>ROUND(I119*H119,2)</f>
        <v>0</v>
      </c>
      <c r="BL119" s="13" t="s">
        <v>117</v>
      </c>
      <c r="BM119" s="229" t="s">
        <v>118</v>
      </c>
    </row>
    <row r="120" s="2" customFormat="1" ht="16.5" customHeight="1">
      <c r="A120" s="34"/>
      <c r="B120" s="35"/>
      <c r="C120" s="218" t="s">
        <v>119</v>
      </c>
      <c r="D120" s="218" t="s">
        <v>113</v>
      </c>
      <c r="E120" s="219" t="s">
        <v>120</v>
      </c>
      <c r="F120" s="220" t="s">
        <v>121</v>
      </c>
      <c r="G120" s="221" t="s">
        <v>116</v>
      </c>
      <c r="H120" s="222">
        <v>2</v>
      </c>
      <c r="I120" s="223"/>
      <c r="J120" s="224">
        <f>ROUND(I120*H120,2)</f>
        <v>0</v>
      </c>
      <c r="K120" s="220" t="s">
        <v>1</v>
      </c>
      <c r="L120" s="40"/>
      <c r="M120" s="225" t="s">
        <v>1</v>
      </c>
      <c r="N120" s="226" t="s">
        <v>42</v>
      </c>
      <c r="O120" s="87"/>
      <c r="P120" s="227">
        <f>O120*H120</f>
        <v>0</v>
      </c>
      <c r="Q120" s="227">
        <v>0</v>
      </c>
      <c r="R120" s="227">
        <f>Q120*H120</f>
        <v>0</v>
      </c>
      <c r="S120" s="227">
        <v>0</v>
      </c>
      <c r="T120" s="22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9" t="s">
        <v>117</v>
      </c>
      <c r="AT120" s="229" t="s">
        <v>113</v>
      </c>
      <c r="AU120" s="229" t="s">
        <v>85</v>
      </c>
      <c r="AY120" s="13" t="s">
        <v>111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13" t="s">
        <v>85</v>
      </c>
      <c r="BK120" s="230">
        <f>ROUND(I120*H120,2)</f>
        <v>0</v>
      </c>
      <c r="BL120" s="13" t="s">
        <v>117</v>
      </c>
      <c r="BM120" s="229" t="s">
        <v>122</v>
      </c>
    </row>
    <row r="121" s="2" customFormat="1" ht="16.5" customHeight="1">
      <c r="A121" s="34"/>
      <c r="B121" s="35"/>
      <c r="C121" s="218" t="s">
        <v>123</v>
      </c>
      <c r="D121" s="218" t="s">
        <v>113</v>
      </c>
      <c r="E121" s="219" t="s">
        <v>124</v>
      </c>
      <c r="F121" s="220" t="s">
        <v>125</v>
      </c>
      <c r="G121" s="221" t="s">
        <v>116</v>
      </c>
      <c r="H121" s="222">
        <v>1</v>
      </c>
      <c r="I121" s="223"/>
      <c r="J121" s="224">
        <f>ROUND(I121*H121,2)</f>
        <v>0</v>
      </c>
      <c r="K121" s="220" t="s">
        <v>1</v>
      </c>
      <c r="L121" s="40"/>
      <c r="M121" s="231" t="s">
        <v>1</v>
      </c>
      <c r="N121" s="232" t="s">
        <v>42</v>
      </c>
      <c r="O121" s="233"/>
      <c r="P121" s="234">
        <f>O121*H121</f>
        <v>0</v>
      </c>
      <c r="Q121" s="234">
        <v>0</v>
      </c>
      <c r="R121" s="234">
        <f>Q121*H121</f>
        <v>0</v>
      </c>
      <c r="S121" s="234">
        <v>0</v>
      </c>
      <c r="T121" s="235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9" t="s">
        <v>117</v>
      </c>
      <c r="AT121" s="229" t="s">
        <v>113</v>
      </c>
      <c r="AU121" s="229" t="s">
        <v>85</v>
      </c>
      <c r="AY121" s="13" t="s">
        <v>111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3" t="s">
        <v>85</v>
      </c>
      <c r="BK121" s="230">
        <f>ROUND(I121*H121,2)</f>
        <v>0</v>
      </c>
      <c r="BL121" s="13" t="s">
        <v>117</v>
      </c>
      <c r="BM121" s="229" t="s">
        <v>126</v>
      </c>
    </row>
    <row r="122" s="2" customFormat="1" ht="6.96" customHeight="1">
      <c r="A122" s="34"/>
      <c r="B122" s="62"/>
      <c r="C122" s="63"/>
      <c r="D122" s="63"/>
      <c r="E122" s="63"/>
      <c r="F122" s="63"/>
      <c r="G122" s="63"/>
      <c r="H122" s="63"/>
      <c r="I122" s="175"/>
      <c r="J122" s="63"/>
      <c r="K122" s="63"/>
      <c r="L122" s="40"/>
      <c r="M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</sheetData>
  <sheetProtection sheet="1" autoFilter="0" formatColumns="0" formatRows="0" objects="1" scenarios="1" spinCount="100000" saltValue="HeB5WspzH706EbrEBh9KLIZ/obwDbRM2cX/HrVUik+tj4UjLbvT4r9Et32onHXFFVNJmj0DJ/Lsxl7OfehzfQA==" hashValue="MgZmvGxCjbt3yq56MM8HKM6Iqzvql5Az1YH0w2K7ow8osn3wTJibx7Bj1N4YdSdeO0Sa4xHobLQQCgTAChbarw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2021-01-04T09:20:17Z</dcterms:created>
  <dcterms:modified xsi:type="dcterms:W3CDTF">2021-01-04T09:20:19Z</dcterms:modified>
</cp:coreProperties>
</file>