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492" yWindow="564" windowWidth="21756" windowHeight="7620" activeTab="0"/>
  </bookViews>
  <sheets>
    <sheet name="Rekapitulace stavby" sheetId="1" r:id="rId1"/>
    <sheet name="Ka_Domy_teplovod - 18023-..." sheetId="2" r:id="rId2"/>
  </sheets>
  <definedNames>
    <definedName name="_xlnm._FilterDatabase" localSheetId="1" hidden="1">'Ka_Domy_teplovod - 18023-...'!$C$120:$K$199</definedName>
    <definedName name="_xlnm.Print_Area" localSheetId="1">'Ka_Domy_teplovod - 18023-...'!$C$4:$J$76,'Ka_Domy_teplovod - 18023-...'!$C$82:$J$104,'Ka_Domy_teplovod - 18023-...'!$C$110:$K$199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'Ka_Domy_teplovod - 18023-...'!$120:$120</definedName>
  </definedNames>
  <calcPr calcId="124519"/>
</workbook>
</file>

<file path=xl/sharedStrings.xml><?xml version="1.0" encoding="utf-8"?>
<sst xmlns="http://schemas.openxmlformats.org/spreadsheetml/2006/main" count="1146" uniqueCount="325">
  <si>
    <t>Export Komplet</t>
  </si>
  <si>
    <t/>
  </si>
  <si>
    <t>2.0</t>
  </si>
  <si>
    <t>ZAMOK</t>
  </si>
  <si>
    <t>False</t>
  </si>
  <si>
    <t>{b1c12e0f-bfdb-4d97-92f0-4f86b1720ba3}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</si>
  <si>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</si>
  <si>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</si>
  <si>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</si>
  <si>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</si>
  <si>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</si>
  <si>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</si>
  <si>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</si>
  <si>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</si>
  <si>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Ka_Domy_teplovod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</si>
  <si>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</si>
  <si>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</si>
  <si>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18023-DPS-D.2-IO 04-Rekonstrukce domů čp. 33 - 35, Dům čp. 34 - Teplovodní přípojka</t>
  </si>
  <si>
    <t>KSO:</t>
  </si>
  <si>
    <t>CC-CZ:</t>
  </si>
  <si>
    <t>Místo:</t>
  </si>
  <si>
    <t>Karviná</t>
  </si>
  <si>
    <t>Datum:</t>
  </si>
  <si>
    <t>10. 2. 2020</t>
  </si>
  <si>
    <t>Zadavatel:</t>
  </si>
  <si>
    <t>IČ:</t>
  </si>
  <si>
    <t xml:space="preserve"> </t>
  </si>
  <si>
    <t>DIČ:</t>
  </si>
  <si>
    <t>Uchazeč:</t>
  </si>
  <si>
    <t>Projektant:</t>
  </si>
  <si>
    <t>True</t>
  </si>
  <si>
    <t>Zpracovatel:</t>
  </si>
  <si>
    <t>Poznámka:</t>
  </si>
  <si>
    <t>Soupis prací je sestaven za využití položek CS ÚRS.Cenové a techn.podmínky položek CS ÚRS,které nejsou uvedeny v soupisu prací (tzv.úvodní části katalogů) jsou neomezeně dálkově k dispozici na www.cs-urs.cz.Položky soupisu prací, které nemají ve sloupci "Cenová soustava" uveden žádný údaj, nepochází z CS ÚRS (takové položky soupisu prací mají CS "VLASTNÍ").Ocenění "vlastní" položky:na základě odborných znalostí a zkušeností projektanta při realizaci obdobných zakázek za období 5-ti let nebo na základě CN) Nedílnou součástí soupisu prací je proj.dokumentace vč. textových příloh, na kterou se položky soupisu prací plně odkazují.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</si>
  <si>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</si>
  <si>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</si>
  <si>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</si>
  <si>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</si>
  <si>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</si>
  <si>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</si>
  <si>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</si>
  <si>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</si>
  <si>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</si>
  <si>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</si>
  <si>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</si>
  <si>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</si>
  <si>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</si>
  <si>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</si>
  <si>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</si>
  <si>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</si>
  <si>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</si>
  <si>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</si>
  <si>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</si>
  <si>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</si>
  <si>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</si>
  <si>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</si>
  <si>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</si>
  <si>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</si>
  <si>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</si>
  <si>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</si>
  <si>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</si>
  <si>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</si>
  <si>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</si>
  <si>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</si>
  <si>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</si>
  <si>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</si>
  <si>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</si>
  <si>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</si>
  <si>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</si>
  <si>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</si>
  <si>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</si>
  <si>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</si>
  <si>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</si>
  <si>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</si>
  <si>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</si>
  <si>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</si>
  <si>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</si>
  <si>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</si>
  <si>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</si>
  <si>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</si>
  <si>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</si>
  <si>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</si>
  <si>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</si>
  <si>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</si>
  <si>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</si>
  <si>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</si>
  <si>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</si>
  <si>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</si>
  <si>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</si>
  <si>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8 - Trubní vedení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</si>
  <si>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</si>
  <si>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</si>
  <si>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</si>
  <si>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</si>
  <si>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</si>
  <si>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</si>
  <si>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</si>
  <si>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</si>
  <si>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</si>
  <si>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</si>
  <si>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</si>
  <si>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</si>
  <si>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</si>
  <si>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</si>
  <si>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</si>
  <si>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</si>
  <si>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</si>
  <si>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</si>
  <si>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</si>
  <si>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</si>
  <si>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</si>
  <si>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</si>
  <si>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</si>
  <si>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8</t>
  </si>
  <si>
    <t>Trubní vedení</t>
  </si>
  <si>
    <t>22</t>
  </si>
  <si>
    <t>K</t>
  </si>
  <si>
    <t>866171003</t>
  </si>
  <si>
    <t>Montáž potrubí předizolovaného ocelového DN 32 vnějšího průměru D 125 mm</t>
  </si>
  <si>
    <t>m</t>
  </si>
  <si>
    <t>4</t>
  </si>
  <si>
    <t>-1726338627</t>
  </si>
  <si>
    <t>866211004</t>
  </si>
  <si>
    <t>Montáž potrubí předizolovaného ocelového DN 50 vnějšího průměru D 140 mm</t>
  </si>
  <si>
    <t>1891228159</t>
  </si>
  <si>
    <t>M</t>
  </si>
  <si>
    <t>9993344</t>
  </si>
  <si>
    <t>Trubka 60,3*3,2/140 - 6m</t>
  </si>
  <si>
    <t>-437546599</t>
  </si>
  <si>
    <t>VV</t>
  </si>
  <si>
    <t>"TZ,v.č.18023-DPS-D.2-IO 04-03"24</t>
  </si>
  <si>
    <t>3</t>
  </si>
  <si>
    <t>9993345</t>
  </si>
  <si>
    <t>Trubka 60,3*3,2/140 - 12m</t>
  </si>
  <si>
    <t>1564942852</t>
  </si>
  <si>
    <t>"TZ,v.č.18023-DPS-D.2-IO 04-03"72</t>
  </si>
  <si>
    <t>5</t>
  </si>
  <si>
    <t>9993347</t>
  </si>
  <si>
    <t>Ohyb 90st. 60,3*3,2/140 - 1*1,5</t>
  </si>
  <si>
    <t>ks</t>
  </si>
  <si>
    <t>1712969157</t>
  </si>
  <si>
    <t>"TZ,v.č.18023-DPS-D.2-IO 04-03"2</t>
  </si>
  <si>
    <t>9</t>
  </si>
  <si>
    <t>9993350</t>
  </si>
  <si>
    <t>Smršťovací koncové víko pr.140</t>
  </si>
  <si>
    <t>329588104</t>
  </si>
  <si>
    <t>"TZ"4</t>
  </si>
  <si>
    <t>16</t>
  </si>
  <si>
    <t>9993357</t>
  </si>
  <si>
    <t>Smršťovací koncové víko pr.125</t>
  </si>
  <si>
    <t>1319415233</t>
  </si>
  <si>
    <t>"TZ"2</t>
  </si>
  <si>
    <t>17</t>
  </si>
  <si>
    <t>9993358</t>
  </si>
  <si>
    <t>Těsnící kruh pr.125</t>
  </si>
  <si>
    <t>1728479176</t>
  </si>
  <si>
    <t>10</t>
  </si>
  <si>
    <t>9993351</t>
  </si>
  <si>
    <t>Těsnící kruh pr.140</t>
  </si>
  <si>
    <t>-730957175</t>
  </si>
  <si>
    <t>6</t>
  </si>
  <si>
    <t>9993346</t>
  </si>
  <si>
    <t>Ohyb 90st. 60,3*3,2/140 - 1*1</t>
  </si>
  <si>
    <t>931844406</t>
  </si>
  <si>
    <t>"TZ,v.č.18023-DPS-D.2-IO 04-03"6</t>
  </si>
  <si>
    <t>7</t>
  </si>
  <si>
    <t>9993348</t>
  </si>
  <si>
    <t>T-kus 45st. 60,3/42,4</t>
  </si>
  <si>
    <t>2142090068</t>
  </si>
  <si>
    <t>9993349</t>
  </si>
  <si>
    <t>PE smršťovací objímka komplet 60,3/140 L=0,7m</t>
  </si>
  <si>
    <t>-1398498566</t>
  </si>
  <si>
    <t>"TZ,v.č.18023-DPS-D.2-IO 04-03"20</t>
  </si>
  <si>
    <t>11</t>
  </si>
  <si>
    <t>9993352</t>
  </si>
  <si>
    <t>Dilatační polštář 1000*120*40</t>
  </si>
  <si>
    <t>-1240958611</t>
  </si>
  <si>
    <t>"TZ,v.č.18023-DPS-D.2-IO 04-03"70</t>
  </si>
  <si>
    <t>18</t>
  </si>
  <si>
    <t>9993360</t>
  </si>
  <si>
    <t>Přípojná krabice</t>
  </si>
  <si>
    <t>761592382</t>
  </si>
  <si>
    <t>20</t>
  </si>
  <si>
    <t>9993361</t>
  </si>
  <si>
    <t>Balné</t>
  </si>
  <si>
    <t>soubor</t>
  </si>
  <si>
    <t>1796481861</t>
  </si>
  <si>
    <t>9993362</t>
  </si>
  <si>
    <t>Doprava na staveniště</t>
  </si>
  <si>
    <t>-294216732</t>
  </si>
  <si>
    <t>19</t>
  </si>
  <si>
    <t>9991341</t>
  </si>
  <si>
    <t>Výstražná folie - zelená</t>
  </si>
  <si>
    <t>983709503</t>
  </si>
  <si>
    <t>"TZ"67</t>
  </si>
  <si>
    <t>12</t>
  </si>
  <si>
    <t>9993353</t>
  </si>
  <si>
    <t>Trubka 42,4*3,2/125 - 6m</t>
  </si>
  <si>
    <t>647628096</t>
  </si>
  <si>
    <t>13</t>
  </si>
  <si>
    <t>9993354</t>
  </si>
  <si>
    <t>Trubka 42,4*3,2/125 - 12m</t>
  </si>
  <si>
    <t>43388795</t>
  </si>
  <si>
    <t>14</t>
  </si>
  <si>
    <t>9993355</t>
  </si>
  <si>
    <t>Ohyb 90st. 42,4*3,2/125 - 1*1</t>
  </si>
  <si>
    <t>-835770380</t>
  </si>
  <si>
    <t>9993356</t>
  </si>
  <si>
    <t>Ohyb 90st. 42,4*3,2/125 - 1*1,5</t>
  </si>
  <si>
    <t>-779581113</t>
  </si>
  <si>
    <t>PSV</t>
  </si>
  <si>
    <t>Práce a dodávky PSV</t>
  </si>
  <si>
    <t>713</t>
  </si>
  <si>
    <t>Izolace tepelné</t>
  </si>
  <si>
    <t>23</t>
  </si>
  <si>
    <t>713463315</t>
  </si>
  <si>
    <t>Montáž izolace tepelné potrubními pouzdry s Al fólií D do 50 mm</t>
  </si>
  <si>
    <t>2017834209</t>
  </si>
  <si>
    <t>24</t>
  </si>
  <si>
    <t>631546200</t>
  </si>
  <si>
    <t>páska samolepící ALS šířka 50 mm, délka 50 m</t>
  </si>
  <si>
    <t>kus</t>
  </si>
  <si>
    <t>32</t>
  </si>
  <si>
    <t>1806197866</t>
  </si>
  <si>
    <t>29</t>
  </si>
  <si>
    <t>63154602</t>
  </si>
  <si>
    <t>pouzdro izolační potrubní z minerální vlny s Al fólií max. 250/100°C 35/50mm</t>
  </si>
  <si>
    <t>-121784004</t>
  </si>
  <si>
    <t>"TZ,v.č.18023-DPS-D.2-IO 04-03,04"1</t>
  </si>
  <si>
    <t>30</t>
  </si>
  <si>
    <t>63154575</t>
  </si>
  <si>
    <t>pouzdro izolační potrubní z minerální vlny s Al fólií max. 250/100°C 60/40mm</t>
  </si>
  <si>
    <t>149422679</t>
  </si>
  <si>
    <t>"TZ,v.č.18023-DPS-D.2-IO 04-03,04"4</t>
  </si>
  <si>
    <t>31</t>
  </si>
  <si>
    <t>998713101</t>
  </si>
  <si>
    <t>Přesun hmot tonážní pro izolace tepelné v objektech v do 6 m</t>
  </si>
  <si>
    <t>t</t>
  </si>
  <si>
    <t>-474844902</t>
  </si>
  <si>
    <t>733</t>
  </si>
  <si>
    <t>Ústřední vytápění - rozvodné potrubí</t>
  </si>
  <si>
    <t>733121154</t>
  </si>
  <si>
    <t>Potrubí ocelové hladké bezešvé nízkotlaké nebo středotlaké D 31,8x2,6</t>
  </si>
  <si>
    <t>-198542829</t>
  </si>
  <si>
    <t>33</t>
  </si>
  <si>
    <t>733121158</t>
  </si>
  <si>
    <t>Potrubí ocelové hladké bezešvé nízkotlaké nebo středotlaké D 57x2,9</t>
  </si>
  <si>
    <t>11962322</t>
  </si>
  <si>
    <t>34</t>
  </si>
  <si>
    <t>733123114</t>
  </si>
  <si>
    <t>Příplatek k potrubí ocelovému hladkému za zhotovení přípojky z trubek ocelových hladkých D 31,8x2,6</t>
  </si>
  <si>
    <t>1393841413</t>
  </si>
  <si>
    <t>35</t>
  </si>
  <si>
    <t>733123118</t>
  </si>
  <si>
    <t>Příplatek k potrubí ocelovému hladkému za zhotovení přípojky z trubek ocelových hladkých D 57x2,9</t>
  </si>
  <si>
    <t>-419343140</t>
  </si>
  <si>
    <t>36</t>
  </si>
  <si>
    <t>733190217</t>
  </si>
  <si>
    <t>Zkouška těsnosti potrubí ocelové hladké do D 51x2,6</t>
  </si>
  <si>
    <t>231230450</t>
  </si>
  <si>
    <t>37</t>
  </si>
  <si>
    <t>733190219</t>
  </si>
  <si>
    <t>Zkouška těsnosti potrubí ocelové hladké přes D 51x2,6 do D 60,3x2,9</t>
  </si>
  <si>
    <t>1548038064</t>
  </si>
  <si>
    <t>38</t>
  </si>
  <si>
    <t>998733101</t>
  </si>
  <si>
    <t>Přesun hmot tonážní pro rozvody potrubí v objektech v do 6 m</t>
  </si>
  <si>
    <t>1147509888</t>
  </si>
  <si>
    <t>734</t>
  </si>
  <si>
    <t>Ústřední vytápění - armatury</t>
  </si>
  <si>
    <t>39</t>
  </si>
  <si>
    <t>734109312</t>
  </si>
  <si>
    <t>Montáž armatury PN 25-40 DN 25</t>
  </si>
  <si>
    <t>-487120027</t>
  </si>
  <si>
    <t>40</t>
  </si>
  <si>
    <t>999626</t>
  </si>
  <si>
    <t xml:space="preserve">Kulový kohout přivařovací, Pn 40, Dn 25 </t>
  </si>
  <si>
    <t>1430234208</t>
  </si>
  <si>
    <t>41</t>
  </si>
  <si>
    <t>734109314</t>
  </si>
  <si>
    <t>Montáž armatury PN 25-40 DN 50</t>
  </si>
  <si>
    <t>1668978159</t>
  </si>
  <si>
    <t>"TZ,v.č.18023-DPS-D.2-IO 04-03,04"2</t>
  </si>
  <si>
    <t>42</t>
  </si>
  <si>
    <t>999102</t>
  </si>
  <si>
    <t xml:space="preserve">Kulový kohout přivařovací, Pn 40, Dn 50 </t>
  </si>
  <si>
    <t>-683373790</t>
  </si>
  <si>
    <t>43</t>
  </si>
  <si>
    <t>998734101</t>
  </si>
  <si>
    <t>Přesun hmot tonážní pro armatury v objektech v do 6 m</t>
  </si>
  <si>
    <t>-1494646971</t>
  </si>
  <si>
    <t>735</t>
  </si>
  <si>
    <t>Ústřední vytápění - otopná tělesa</t>
  </si>
  <si>
    <t>45</t>
  </si>
  <si>
    <t>735191910</t>
  </si>
  <si>
    <t>Napuštění vody do otopných těles</t>
  </si>
  <si>
    <t>m2</t>
  </si>
  <si>
    <t>-728851100</t>
  </si>
  <si>
    <t>783</t>
  </si>
  <si>
    <t>Dokončovací práce - nátěry</t>
  </si>
  <si>
    <t>48</t>
  </si>
  <si>
    <t>783614651</t>
  </si>
  <si>
    <t>Základní antikorozní jednonásobný syntetický potrubí DN do 50 mm</t>
  </si>
  <si>
    <t>-672373574</t>
  </si>
  <si>
    <t>49</t>
  </si>
  <si>
    <t>783615551</t>
  </si>
  <si>
    <t>Mezinátěr jednonásobný syntetický nátěr potrubí DN do 50 mm</t>
  </si>
  <si>
    <t>1113510728</t>
  </si>
  <si>
    <t>OST</t>
  </si>
  <si>
    <t>Ostatní</t>
  </si>
  <si>
    <t>46</t>
  </si>
  <si>
    <t>9930</t>
  </si>
  <si>
    <t>Topná zkouška</t>
  </si>
  <si>
    <t>h</t>
  </si>
  <si>
    <t>512</t>
  </si>
  <si>
    <t>-1258646379</t>
  </si>
  <si>
    <t>47</t>
  </si>
  <si>
    <t>99301</t>
  </si>
  <si>
    <t>Pomocné práce při montáži</t>
  </si>
  <si>
    <t>1145423463</t>
  </si>
  <si>
    <t>"předpoklad"24</t>
  </si>
  <si>
    <t>50</t>
  </si>
  <si>
    <t>99309</t>
  </si>
  <si>
    <t xml:space="preserve">Rtg kontrola svarů - 100% </t>
  </si>
  <si>
    <t>-1653350625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</si>
</sst>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>
      <selection activeCell="AN14" sqref="AN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5" t="s">
        <v>6</v>
      </c>
      <c r="BT2" s="15" t="s">
        <v>7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0"/>
      <c r="AQ5" s="20"/>
      <c r="AR5" s="18"/>
      <c r="BE5" s="239" t="s">
        <v>15</v>
      </c>
      <c r="BS5" s="15" t="s">
        <v>6</v>
      </c>
    </row>
    <row r="6" spans="2:71" s="1" customFormat="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0"/>
      <c r="AQ6" s="20"/>
      <c r="AR6" s="18"/>
      <c r="BE6" s="240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0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40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0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40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40"/>
      <c r="BS11" s="15" t="s">
        <v>6</v>
      </c>
    </row>
    <row r="12" spans="2:71" s="1" customFormat="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0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26</v>
      </c>
      <c r="AO13" s="20"/>
      <c r="AP13" s="20"/>
      <c r="AQ13" s="20"/>
      <c r="AR13" s="18"/>
      <c r="BE13" s="240"/>
      <c r="BS13" s="15" t="s">
        <v>6</v>
      </c>
    </row>
    <row r="14" spans="2:71" ht="13.2">
      <c r="B14" s="19"/>
      <c r="C14" s="20"/>
      <c r="D14" s="20"/>
      <c r="E14" s="245" t="s">
        <v>26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27</v>
      </c>
      <c r="AL14" s="20"/>
      <c r="AM14" s="20"/>
      <c r="AN14" s="29" t="s">
        <v>26</v>
      </c>
      <c r="AO14" s="20"/>
      <c r="AP14" s="20"/>
      <c r="AQ14" s="20"/>
      <c r="AR14" s="18"/>
      <c r="BE14" s="240"/>
      <c r="BS14" s="15" t="s">
        <v>6</v>
      </c>
    </row>
    <row r="15" spans="2:71" s="1" customFormat="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0"/>
      <c r="BS15" s="15" t="s">
        <v>4</v>
      </c>
    </row>
    <row r="16" spans="2:71" s="1" customFormat="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40"/>
      <c r="BS16" s="15" t="s">
        <v>4</v>
      </c>
    </row>
    <row r="17" spans="2:71" s="1" customFormat="1" ht="18.45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40"/>
      <c r="BS17" s="15" t="s">
        <v>30</v>
      </c>
    </row>
    <row r="18" spans="2:71" s="1" customFormat="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0"/>
      <c r="BS18" s="15" t="s">
        <v>6</v>
      </c>
    </row>
    <row r="19" spans="2:71" s="1" customFormat="1" ht="12" customHeight="1">
      <c r="B19" s="19"/>
      <c r="C19" s="20"/>
      <c r="D19" s="27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40"/>
      <c r="BS19" s="15" t="s">
        <v>6</v>
      </c>
    </row>
    <row r="20" spans="2:71" s="1" customFormat="1" ht="18.45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40"/>
      <c r="BS20" s="15" t="s">
        <v>30</v>
      </c>
    </row>
    <row r="21" spans="2:57" s="1" customFormat="1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0"/>
    </row>
    <row r="22" spans="2:57" s="1" customFormat="1" ht="12" customHeight="1">
      <c r="B22" s="19"/>
      <c r="C22" s="20"/>
      <c r="D22" s="27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0"/>
    </row>
    <row r="23" spans="2:57" s="1" customFormat="1" ht="71.25" customHeight="1">
      <c r="B23" s="19"/>
      <c r="C23" s="20"/>
      <c r="D23" s="20"/>
      <c r="E23" s="247" t="s">
        <v>33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0"/>
      <c r="AP23" s="20"/>
      <c r="AQ23" s="20"/>
      <c r="AR23" s="18"/>
      <c r="BE23" s="240"/>
    </row>
    <row r="24" spans="2:57" s="1" customFormat="1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0"/>
    </row>
    <row r="25" spans="2:57" s="1" customFormat="1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0"/>
    </row>
    <row r="26" spans="1:57" s="2" customFormat="1" ht="25.95" customHeight="1">
      <c r="A26" s="32"/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8">
        <f>ROUND(AG94,2)</f>
        <v>0</v>
      </c>
      <c r="AL26" s="249"/>
      <c r="AM26" s="249"/>
      <c r="AN26" s="249"/>
      <c r="AO26" s="249"/>
      <c r="AP26" s="34"/>
      <c r="AQ26" s="34"/>
      <c r="AR26" s="37"/>
      <c r="BE26" s="240"/>
    </row>
    <row r="27" spans="1:57" s="2" customFormat="1" ht="6.9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0"/>
    </row>
    <row r="28" spans="1:57" s="2" customFormat="1" ht="13.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50" t="s">
        <v>35</v>
      </c>
      <c r="M28" s="250"/>
      <c r="N28" s="250"/>
      <c r="O28" s="250"/>
      <c r="P28" s="250"/>
      <c r="Q28" s="34"/>
      <c r="R28" s="34"/>
      <c r="S28" s="34"/>
      <c r="T28" s="34"/>
      <c r="U28" s="34"/>
      <c r="V28" s="34"/>
      <c r="W28" s="250" t="s">
        <v>36</v>
      </c>
      <c r="X28" s="250"/>
      <c r="Y28" s="250"/>
      <c r="Z28" s="250"/>
      <c r="AA28" s="250"/>
      <c r="AB28" s="250"/>
      <c r="AC28" s="250"/>
      <c r="AD28" s="250"/>
      <c r="AE28" s="250"/>
      <c r="AF28" s="34"/>
      <c r="AG28" s="34"/>
      <c r="AH28" s="34"/>
      <c r="AI28" s="34"/>
      <c r="AJ28" s="34"/>
      <c r="AK28" s="250" t="s">
        <v>37</v>
      </c>
      <c r="AL28" s="250"/>
      <c r="AM28" s="250"/>
      <c r="AN28" s="250"/>
      <c r="AO28" s="250"/>
      <c r="AP28" s="34"/>
      <c r="AQ28" s="34"/>
      <c r="AR28" s="37"/>
      <c r="BE28" s="240"/>
    </row>
    <row r="29" spans="2:57" s="3" customFormat="1" ht="14.4" customHeight="1">
      <c r="B29" s="38"/>
      <c r="C29" s="39"/>
      <c r="D29" s="27" t="s">
        <v>38</v>
      </c>
      <c r="E29" s="39"/>
      <c r="F29" s="27" t="s">
        <v>39</v>
      </c>
      <c r="G29" s="39"/>
      <c r="H29" s="39"/>
      <c r="I29" s="39"/>
      <c r="J29" s="39"/>
      <c r="K29" s="39"/>
      <c r="L29" s="253">
        <v>0.21</v>
      </c>
      <c r="M29" s="252"/>
      <c r="N29" s="252"/>
      <c r="O29" s="252"/>
      <c r="P29" s="252"/>
      <c r="Q29" s="39"/>
      <c r="R29" s="39"/>
      <c r="S29" s="39"/>
      <c r="T29" s="39"/>
      <c r="U29" s="39"/>
      <c r="V29" s="39"/>
      <c r="W29" s="251">
        <f>ROUND(AZ94,2)</f>
        <v>0</v>
      </c>
      <c r="X29" s="252"/>
      <c r="Y29" s="252"/>
      <c r="Z29" s="252"/>
      <c r="AA29" s="252"/>
      <c r="AB29" s="252"/>
      <c r="AC29" s="252"/>
      <c r="AD29" s="252"/>
      <c r="AE29" s="252"/>
      <c r="AF29" s="39"/>
      <c r="AG29" s="39"/>
      <c r="AH29" s="39"/>
      <c r="AI29" s="39"/>
      <c r="AJ29" s="39"/>
      <c r="AK29" s="251">
        <f>ROUND(AV94,2)</f>
        <v>0</v>
      </c>
      <c r="AL29" s="252"/>
      <c r="AM29" s="252"/>
      <c r="AN29" s="252"/>
      <c r="AO29" s="252"/>
      <c r="AP29" s="39"/>
      <c r="AQ29" s="39"/>
      <c r="AR29" s="40"/>
      <c r="BE29" s="241"/>
    </row>
    <row r="30" spans="2:57" s="3" customFormat="1" ht="14.4" customHeight="1">
      <c r="B30" s="38"/>
      <c r="C30" s="39"/>
      <c r="D30" s="39"/>
      <c r="E30" s="39"/>
      <c r="F30" s="27" t="s">
        <v>40</v>
      </c>
      <c r="G30" s="39"/>
      <c r="H30" s="39"/>
      <c r="I30" s="39"/>
      <c r="J30" s="39"/>
      <c r="K30" s="39"/>
      <c r="L30" s="253">
        <v>0.15</v>
      </c>
      <c r="M30" s="252"/>
      <c r="N30" s="252"/>
      <c r="O30" s="252"/>
      <c r="P30" s="252"/>
      <c r="Q30" s="39"/>
      <c r="R30" s="39"/>
      <c r="S30" s="39"/>
      <c r="T30" s="39"/>
      <c r="U30" s="39"/>
      <c r="V30" s="39"/>
      <c r="W30" s="251">
        <f>ROUND(BA94,2)</f>
        <v>0</v>
      </c>
      <c r="X30" s="252"/>
      <c r="Y30" s="252"/>
      <c r="Z30" s="252"/>
      <c r="AA30" s="252"/>
      <c r="AB30" s="252"/>
      <c r="AC30" s="252"/>
      <c r="AD30" s="252"/>
      <c r="AE30" s="252"/>
      <c r="AF30" s="39"/>
      <c r="AG30" s="39"/>
      <c r="AH30" s="39"/>
      <c r="AI30" s="39"/>
      <c r="AJ30" s="39"/>
      <c r="AK30" s="251">
        <f>ROUND(AW94,2)</f>
        <v>0</v>
      </c>
      <c r="AL30" s="252"/>
      <c r="AM30" s="252"/>
      <c r="AN30" s="252"/>
      <c r="AO30" s="252"/>
      <c r="AP30" s="39"/>
      <c r="AQ30" s="39"/>
      <c r="AR30" s="40"/>
      <c r="BE30" s="241"/>
    </row>
    <row r="31" spans="2:57" s="3" customFormat="1" ht="14.4" customHeight="1" hidden="1">
      <c r="B31" s="38"/>
      <c r="C31" s="39"/>
      <c r="D31" s="39"/>
      <c r="E31" s="39"/>
      <c r="F31" s="27" t="s">
        <v>41</v>
      </c>
      <c r="G31" s="39"/>
      <c r="H31" s="39"/>
      <c r="I31" s="39"/>
      <c r="J31" s="39"/>
      <c r="K31" s="39"/>
      <c r="L31" s="253">
        <v>0.21</v>
      </c>
      <c r="M31" s="252"/>
      <c r="N31" s="252"/>
      <c r="O31" s="252"/>
      <c r="P31" s="252"/>
      <c r="Q31" s="39"/>
      <c r="R31" s="39"/>
      <c r="S31" s="39"/>
      <c r="T31" s="39"/>
      <c r="U31" s="39"/>
      <c r="V31" s="39"/>
      <c r="W31" s="251">
        <f>ROUND(BB94,2)</f>
        <v>0</v>
      </c>
      <c r="X31" s="252"/>
      <c r="Y31" s="252"/>
      <c r="Z31" s="252"/>
      <c r="AA31" s="252"/>
      <c r="AB31" s="252"/>
      <c r="AC31" s="252"/>
      <c r="AD31" s="252"/>
      <c r="AE31" s="252"/>
      <c r="AF31" s="39"/>
      <c r="AG31" s="39"/>
      <c r="AH31" s="39"/>
      <c r="AI31" s="39"/>
      <c r="AJ31" s="39"/>
      <c r="AK31" s="251">
        <v>0</v>
      </c>
      <c r="AL31" s="252"/>
      <c r="AM31" s="252"/>
      <c r="AN31" s="252"/>
      <c r="AO31" s="252"/>
      <c r="AP31" s="39"/>
      <c r="AQ31" s="39"/>
      <c r="AR31" s="40"/>
      <c r="BE31" s="241"/>
    </row>
    <row r="32" spans="2:57" s="3" customFormat="1" ht="14.4" customHeight="1" hidden="1">
      <c r="B32" s="38"/>
      <c r="C32" s="39"/>
      <c r="D32" s="39"/>
      <c r="E32" s="39"/>
      <c r="F32" s="27" t="s">
        <v>42</v>
      </c>
      <c r="G32" s="39"/>
      <c r="H32" s="39"/>
      <c r="I32" s="39"/>
      <c r="J32" s="39"/>
      <c r="K32" s="39"/>
      <c r="L32" s="253">
        <v>0.15</v>
      </c>
      <c r="M32" s="252"/>
      <c r="N32" s="252"/>
      <c r="O32" s="252"/>
      <c r="P32" s="252"/>
      <c r="Q32" s="39"/>
      <c r="R32" s="39"/>
      <c r="S32" s="39"/>
      <c r="T32" s="39"/>
      <c r="U32" s="39"/>
      <c r="V32" s="39"/>
      <c r="W32" s="251">
        <f>ROUND(BC94,2)</f>
        <v>0</v>
      </c>
      <c r="X32" s="252"/>
      <c r="Y32" s="252"/>
      <c r="Z32" s="252"/>
      <c r="AA32" s="252"/>
      <c r="AB32" s="252"/>
      <c r="AC32" s="252"/>
      <c r="AD32" s="252"/>
      <c r="AE32" s="252"/>
      <c r="AF32" s="39"/>
      <c r="AG32" s="39"/>
      <c r="AH32" s="39"/>
      <c r="AI32" s="39"/>
      <c r="AJ32" s="39"/>
      <c r="AK32" s="251">
        <v>0</v>
      </c>
      <c r="AL32" s="252"/>
      <c r="AM32" s="252"/>
      <c r="AN32" s="252"/>
      <c r="AO32" s="252"/>
      <c r="AP32" s="39"/>
      <c r="AQ32" s="39"/>
      <c r="AR32" s="40"/>
      <c r="BE32" s="241"/>
    </row>
    <row r="33" spans="2:57" s="3" customFormat="1" ht="14.4" customHeight="1" hidden="1">
      <c r="B33" s="38"/>
      <c r="C33" s="39"/>
      <c r="D33" s="39"/>
      <c r="E33" s="39"/>
      <c r="F33" s="27" t="s">
        <v>43</v>
      </c>
      <c r="G33" s="39"/>
      <c r="H33" s="39"/>
      <c r="I33" s="39"/>
      <c r="J33" s="39"/>
      <c r="K33" s="39"/>
      <c r="L33" s="253">
        <v>0</v>
      </c>
      <c r="M33" s="252"/>
      <c r="N33" s="252"/>
      <c r="O33" s="252"/>
      <c r="P33" s="252"/>
      <c r="Q33" s="39"/>
      <c r="R33" s="39"/>
      <c r="S33" s="39"/>
      <c r="T33" s="39"/>
      <c r="U33" s="39"/>
      <c r="V33" s="39"/>
      <c r="W33" s="251">
        <f>ROUND(BD94,2)</f>
        <v>0</v>
      </c>
      <c r="X33" s="252"/>
      <c r="Y33" s="252"/>
      <c r="Z33" s="252"/>
      <c r="AA33" s="252"/>
      <c r="AB33" s="252"/>
      <c r="AC33" s="252"/>
      <c r="AD33" s="252"/>
      <c r="AE33" s="252"/>
      <c r="AF33" s="39"/>
      <c r="AG33" s="39"/>
      <c r="AH33" s="39"/>
      <c r="AI33" s="39"/>
      <c r="AJ33" s="39"/>
      <c r="AK33" s="251">
        <v>0</v>
      </c>
      <c r="AL33" s="252"/>
      <c r="AM33" s="252"/>
      <c r="AN33" s="252"/>
      <c r="AO33" s="252"/>
      <c r="AP33" s="39"/>
      <c r="AQ33" s="39"/>
      <c r="AR33" s="40"/>
      <c r="BE33" s="241"/>
    </row>
    <row r="34" spans="1:57" s="2" customFormat="1" ht="6.9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0"/>
    </row>
    <row r="35" spans="1:57" s="2" customFormat="1" ht="25.95" customHeight="1">
      <c r="A35" s="32"/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54" t="s">
        <v>46</v>
      </c>
      <c r="Y35" s="255"/>
      <c r="Z35" s="255"/>
      <c r="AA35" s="255"/>
      <c r="AB35" s="255"/>
      <c r="AC35" s="43"/>
      <c r="AD35" s="43"/>
      <c r="AE35" s="43"/>
      <c r="AF35" s="43"/>
      <c r="AG35" s="43"/>
      <c r="AH35" s="43"/>
      <c r="AI35" s="43"/>
      <c r="AJ35" s="43"/>
      <c r="AK35" s="256">
        <f>SUM(AK26:AK33)</f>
        <v>0</v>
      </c>
      <c r="AL35" s="255"/>
      <c r="AM35" s="255"/>
      <c r="AN35" s="255"/>
      <c r="AO35" s="257"/>
      <c r="AP35" s="41"/>
      <c r="AQ35" s="41"/>
      <c r="AR35" s="37"/>
      <c r="BE35" s="32"/>
    </row>
    <row r="36" spans="1:57" s="2" customFormat="1" ht="6.9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45"/>
      <c r="C49" s="46"/>
      <c r="D49" s="47" t="s">
        <v>47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48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0.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0.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0.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0.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0.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0.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0.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0.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0.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0.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3.2">
      <c r="A60" s="32"/>
      <c r="B60" s="33"/>
      <c r="C60" s="34"/>
      <c r="D60" s="50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49</v>
      </c>
      <c r="AI60" s="36"/>
      <c r="AJ60" s="36"/>
      <c r="AK60" s="36"/>
      <c r="AL60" s="36"/>
      <c r="AM60" s="50" t="s">
        <v>50</v>
      </c>
      <c r="AN60" s="36"/>
      <c r="AO60" s="36"/>
      <c r="AP60" s="34"/>
      <c r="AQ60" s="34"/>
      <c r="AR60" s="37"/>
      <c r="BE60" s="32"/>
    </row>
    <row r="61" spans="2:44" ht="10.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0.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0.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3.2">
      <c r="A64" s="32"/>
      <c r="B64" s="33"/>
      <c r="C64" s="34"/>
      <c r="D64" s="47" t="s">
        <v>51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52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0.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0.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0.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0.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0.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0.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0.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0.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0.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0.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3.2">
      <c r="A75" s="32"/>
      <c r="B75" s="33"/>
      <c r="C75" s="34"/>
      <c r="D75" s="50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49</v>
      </c>
      <c r="AI75" s="36"/>
      <c r="AJ75" s="36"/>
      <c r="AK75" s="36"/>
      <c r="AL75" s="36"/>
      <c r="AM75" s="50" t="s">
        <v>50</v>
      </c>
      <c r="AN75" s="36"/>
      <c r="AO75" s="36"/>
      <c r="AP75" s="34"/>
      <c r="AQ75" s="34"/>
      <c r="AR75" s="37"/>
      <c r="BE75" s="32"/>
    </row>
    <row r="76" spans="1:57" s="2" customFormat="1" ht="10.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" customHeight="1">
      <c r="A82" s="32"/>
      <c r="B82" s="33"/>
      <c r="C82" s="21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Ka_Domy_teplovod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58" t="str">
        <f>K6</f>
        <v>18023-DPS-D.2-IO 04-Rekonstrukce domů čp. 33 - 35, Dům čp. 34 - Teplovodní přípojka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61"/>
      <c r="AQ85" s="61"/>
      <c r="AR85" s="62"/>
    </row>
    <row r="86" spans="1:57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Karviná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60" t="str">
        <f>IF(AN8="","",AN8)</f>
        <v>10. 2. 2020</v>
      </c>
      <c r="AN87" s="260"/>
      <c r="AO87" s="34"/>
      <c r="AP87" s="34"/>
      <c r="AQ87" s="34"/>
      <c r="AR87" s="37"/>
      <c r="BE87" s="32"/>
    </row>
    <row r="88" spans="1:57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15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29</v>
      </c>
      <c r="AJ89" s="34"/>
      <c r="AK89" s="34"/>
      <c r="AL89" s="34"/>
      <c r="AM89" s="261" t="str">
        <f>IF(E17="","",E17)</f>
        <v xml:space="preserve"> </v>
      </c>
      <c r="AN89" s="262"/>
      <c r="AO89" s="262"/>
      <c r="AP89" s="262"/>
      <c r="AQ89" s="34"/>
      <c r="AR89" s="37"/>
      <c r="AS89" s="263" t="s">
        <v>54</v>
      </c>
      <c r="AT89" s="2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15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 xml:space="preserve"> </v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31</v>
      </c>
      <c r="AJ90" s="34"/>
      <c r="AK90" s="34"/>
      <c r="AL90" s="34"/>
      <c r="AM90" s="261" t="str">
        <f>IF(E20="","",E20)</f>
        <v xml:space="preserve"> </v>
      </c>
      <c r="AN90" s="262"/>
      <c r="AO90" s="262"/>
      <c r="AP90" s="262"/>
      <c r="AQ90" s="34"/>
      <c r="AR90" s="37"/>
      <c r="AS90" s="265"/>
      <c r="AT90" s="266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8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7"/>
      <c r="AT91" s="268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69" t="s">
        <v>55</v>
      </c>
      <c r="D92" s="270"/>
      <c r="E92" s="270"/>
      <c r="F92" s="270"/>
      <c r="G92" s="270"/>
      <c r="H92" s="71"/>
      <c r="I92" s="271" t="s">
        <v>56</v>
      </c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2" t="s">
        <v>57</v>
      </c>
      <c r="AH92" s="270"/>
      <c r="AI92" s="270"/>
      <c r="AJ92" s="270"/>
      <c r="AK92" s="270"/>
      <c r="AL92" s="270"/>
      <c r="AM92" s="270"/>
      <c r="AN92" s="271" t="s">
        <v>58</v>
      </c>
      <c r="AO92" s="270"/>
      <c r="AP92" s="273"/>
      <c r="AQ92" s="72" t="s">
        <v>59</v>
      </c>
      <c r="AR92" s="37"/>
      <c r="AS92" s="73" t="s">
        <v>60</v>
      </c>
      <c r="AT92" s="74" t="s">
        <v>61</v>
      </c>
      <c r="AU92" s="74" t="s">
        <v>62</v>
      </c>
      <c r="AV92" s="74" t="s">
        <v>63</v>
      </c>
      <c r="AW92" s="74" t="s">
        <v>64</v>
      </c>
      <c r="AX92" s="74" t="s">
        <v>65</v>
      </c>
      <c r="AY92" s="74" t="s">
        <v>66</v>
      </c>
      <c r="AZ92" s="74" t="s">
        <v>67</v>
      </c>
      <c r="BA92" s="74" t="s">
        <v>68</v>
      </c>
      <c r="BB92" s="74" t="s">
        <v>69</v>
      </c>
      <c r="BC92" s="74" t="s">
        <v>70</v>
      </c>
      <c r="BD92" s="75" t="s">
        <v>71</v>
      </c>
      <c r="BE92" s="32"/>
    </row>
    <row r="93" spans="1:57" s="2" customFormat="1" ht="10.8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" customHeight="1">
      <c r="B94" s="79"/>
      <c r="C94" s="80" t="s">
        <v>72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77">
        <f>ROUND(AG95,2)</f>
        <v>0</v>
      </c>
      <c r="AH94" s="277"/>
      <c r="AI94" s="277"/>
      <c r="AJ94" s="277"/>
      <c r="AK94" s="277"/>
      <c r="AL94" s="277"/>
      <c r="AM94" s="277"/>
      <c r="AN94" s="278">
        <f>SUM(AG94,AT94)</f>
        <v>0</v>
      </c>
      <c r="AO94" s="278"/>
      <c r="AP94" s="278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73</v>
      </c>
      <c r="BT94" s="89" t="s">
        <v>74</v>
      </c>
      <c r="BV94" s="89" t="s">
        <v>75</v>
      </c>
      <c r="BW94" s="89" t="s">
        <v>5</v>
      </c>
      <c r="BX94" s="89" t="s">
        <v>76</v>
      </c>
      <c r="CL94" s="89" t="s">
        <v>1</v>
      </c>
    </row>
    <row r="95" spans="1:90" s="7" customFormat="1" ht="37.5" customHeight="1">
      <c r="A95" s="90" t="s">
        <v>77</v>
      </c>
      <c r="B95" s="91"/>
      <c r="C95" s="92"/>
      <c r="D95" s="276" t="s">
        <v>14</v>
      </c>
      <c r="E95" s="276"/>
      <c r="F95" s="276"/>
      <c r="G95" s="276"/>
      <c r="H95" s="276"/>
      <c r="I95" s="93"/>
      <c r="J95" s="276" t="s">
        <v>17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4">
        <f>'Ka_Domy_teplovod - 18023-...'!J28</f>
        <v>0</v>
      </c>
      <c r="AH95" s="275"/>
      <c r="AI95" s="275"/>
      <c r="AJ95" s="275"/>
      <c r="AK95" s="275"/>
      <c r="AL95" s="275"/>
      <c r="AM95" s="275"/>
      <c r="AN95" s="274">
        <f>SUM(AG95,AT95)</f>
        <v>0</v>
      </c>
      <c r="AO95" s="275"/>
      <c r="AP95" s="275"/>
      <c r="AQ95" s="94" t="s">
        <v>78</v>
      </c>
      <c r="AR95" s="95"/>
      <c r="AS95" s="96">
        <v>0</v>
      </c>
      <c r="AT95" s="97">
        <f>ROUND(SUM(AV95:AW95),2)</f>
        <v>0</v>
      </c>
      <c r="AU95" s="98">
        <f>'Ka_Domy_teplovod - 18023-...'!P121</f>
        <v>0</v>
      </c>
      <c r="AV95" s="97">
        <f>'Ka_Domy_teplovod - 18023-...'!J31</f>
        <v>0</v>
      </c>
      <c r="AW95" s="97">
        <f>'Ka_Domy_teplovod - 18023-...'!J32</f>
        <v>0</v>
      </c>
      <c r="AX95" s="97">
        <f>'Ka_Domy_teplovod - 18023-...'!J33</f>
        <v>0</v>
      </c>
      <c r="AY95" s="97">
        <f>'Ka_Domy_teplovod - 18023-...'!J34</f>
        <v>0</v>
      </c>
      <c r="AZ95" s="97">
        <f>'Ka_Domy_teplovod - 18023-...'!F31</f>
        <v>0</v>
      </c>
      <c r="BA95" s="97">
        <f>'Ka_Domy_teplovod - 18023-...'!F32</f>
        <v>0</v>
      </c>
      <c r="BB95" s="97">
        <f>'Ka_Domy_teplovod - 18023-...'!F33</f>
        <v>0</v>
      </c>
      <c r="BC95" s="97">
        <f>'Ka_Domy_teplovod - 18023-...'!F34</f>
        <v>0</v>
      </c>
      <c r="BD95" s="99">
        <f>'Ka_Domy_teplovod - 18023-...'!F35</f>
        <v>0</v>
      </c>
      <c r="BT95" s="100" t="s">
        <v>79</v>
      </c>
      <c r="BU95" s="100" t="s">
        <v>80</v>
      </c>
      <c r="BV95" s="100" t="s">
        <v>75</v>
      </c>
      <c r="BW95" s="100" t="s">
        <v>5</v>
      </c>
      <c r="BX95" s="100" t="s">
        <v>76</v>
      </c>
      <c r="CL95" s="100" t="s">
        <v>1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password="CC35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Ka_Domy_teplovod - 18023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1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5" t="s">
        <v>5</v>
      </c>
    </row>
    <row r="3" spans="2:46" s="1" customFormat="1" ht="6.9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81</v>
      </c>
    </row>
    <row r="4" spans="2:46" s="1" customFormat="1" ht="24.9" customHeight="1">
      <c r="B4" s="18"/>
      <c r="D4" s="105" t="s">
        <v>82</v>
      </c>
      <c r="I4" s="101"/>
      <c r="L4" s="18"/>
      <c r="M4" s="106" t="s">
        <v>10</v>
      </c>
      <c r="AT4" s="15" t="s">
        <v>4</v>
      </c>
    </row>
    <row r="5" spans="2:12" s="1" customFormat="1" ht="6.9" customHeight="1">
      <c r="B5" s="18"/>
      <c r="I5" s="101"/>
      <c r="L5" s="18"/>
    </row>
    <row r="6" spans="1:31" s="2" customFormat="1" ht="12" customHeight="1">
      <c r="A6" s="32"/>
      <c r="B6" s="37"/>
      <c r="C6" s="32"/>
      <c r="D6" s="107" t="s">
        <v>16</v>
      </c>
      <c r="E6" s="32"/>
      <c r="F6" s="32"/>
      <c r="G6" s="32"/>
      <c r="H6" s="32"/>
      <c r="I6" s="108"/>
      <c r="J6" s="32"/>
      <c r="K6" s="32"/>
      <c r="L6" s="4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24.75" customHeight="1">
      <c r="A7" s="32"/>
      <c r="B7" s="37"/>
      <c r="C7" s="32"/>
      <c r="D7" s="32"/>
      <c r="E7" s="280" t="s">
        <v>17</v>
      </c>
      <c r="F7" s="281"/>
      <c r="G7" s="281"/>
      <c r="H7" s="281"/>
      <c r="I7" s="108"/>
      <c r="J7" s="32"/>
      <c r="K7" s="32"/>
      <c r="L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0.2">
      <c r="A8" s="32"/>
      <c r="B8" s="37"/>
      <c r="C8" s="32"/>
      <c r="D8" s="32"/>
      <c r="E8" s="32"/>
      <c r="F8" s="32"/>
      <c r="G8" s="32"/>
      <c r="H8" s="32"/>
      <c r="I8" s="108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107" t="s">
        <v>18</v>
      </c>
      <c r="E9" s="32"/>
      <c r="F9" s="109" t="s">
        <v>1</v>
      </c>
      <c r="G9" s="32"/>
      <c r="H9" s="32"/>
      <c r="I9" s="110" t="s">
        <v>19</v>
      </c>
      <c r="J9" s="109" t="s">
        <v>1</v>
      </c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07" t="s">
        <v>20</v>
      </c>
      <c r="E10" s="32"/>
      <c r="F10" s="109" t="s">
        <v>21</v>
      </c>
      <c r="G10" s="32"/>
      <c r="H10" s="32"/>
      <c r="I10" s="110" t="s">
        <v>22</v>
      </c>
      <c r="J10" s="111" t="str">
        <f>'Rekapitulace stavby'!AN8</f>
        <v>10. 2. 2020</v>
      </c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8" customHeight="1">
      <c r="A11" s="32"/>
      <c r="B11" s="37"/>
      <c r="C11" s="32"/>
      <c r="D11" s="32"/>
      <c r="E11" s="32"/>
      <c r="F11" s="32"/>
      <c r="G11" s="32"/>
      <c r="H11" s="32"/>
      <c r="I11" s="108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7" t="s">
        <v>24</v>
      </c>
      <c r="E12" s="32"/>
      <c r="F12" s="32"/>
      <c r="G12" s="32"/>
      <c r="H12" s="32"/>
      <c r="I12" s="110" t="s">
        <v>25</v>
      </c>
      <c r="J12" s="109" t="str">
        <f>IF('Rekapitulace stavby'!AN10="","",'Rekapitulace stavby'!AN10)</f>
        <v/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9" t="str">
        <f>IF('Rekapitulace stavby'!E11="","",'Rekapitulace stavby'!E11)</f>
        <v xml:space="preserve"> </v>
      </c>
      <c r="F13" s="32"/>
      <c r="G13" s="32"/>
      <c r="H13" s="32"/>
      <c r="I13" s="110" t="s">
        <v>27</v>
      </c>
      <c r="J13" s="109" t="str">
        <f>IF('Rekapitulace stavby'!AN11="","",'Rekapitulace stavby'!AN11)</f>
        <v/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" customHeight="1">
      <c r="A14" s="32"/>
      <c r="B14" s="37"/>
      <c r="C14" s="32"/>
      <c r="D14" s="32"/>
      <c r="E14" s="32"/>
      <c r="F14" s="32"/>
      <c r="G14" s="32"/>
      <c r="H14" s="32"/>
      <c r="I14" s="108"/>
      <c r="J14" s="32"/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107" t="s">
        <v>28</v>
      </c>
      <c r="E15" s="32"/>
      <c r="F15" s="32"/>
      <c r="G15" s="32"/>
      <c r="H15" s="32"/>
      <c r="I15" s="110" t="s">
        <v>25</v>
      </c>
      <c r="J15" s="28" t="str">
        <f>'Rekapitulace stavby'!AN13</f>
        <v xml:space="preserve"> 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282" t="str">
        <f>'Rekapitulace stavby'!E14</f>
        <v xml:space="preserve"> </v>
      </c>
      <c r="F16" s="283"/>
      <c r="G16" s="283"/>
      <c r="H16" s="283"/>
      <c r="I16" s="110" t="s">
        <v>27</v>
      </c>
      <c r="J16" s="28" t="str">
        <f>'Rekapitulace stavby'!AN14</f>
        <v xml:space="preserve"> 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" customHeight="1">
      <c r="A17" s="32"/>
      <c r="B17" s="37"/>
      <c r="C17" s="32"/>
      <c r="D17" s="32"/>
      <c r="E17" s="32"/>
      <c r="F17" s="32"/>
      <c r="G17" s="32"/>
      <c r="H17" s="32"/>
      <c r="I17" s="108"/>
      <c r="J17" s="32"/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07" t="s">
        <v>29</v>
      </c>
      <c r="E18" s="32"/>
      <c r="F18" s="32"/>
      <c r="G18" s="32"/>
      <c r="H18" s="32"/>
      <c r="I18" s="110" t="s">
        <v>25</v>
      </c>
      <c r="J18" s="109" t="str">
        <f>IF('Rekapitulace stavby'!AN16="","",'Rekapitulace stavby'!AN16)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9" t="str">
        <f>IF('Rekapitulace stavby'!E17="","",'Rekapitulace stavby'!E17)</f>
        <v xml:space="preserve"> </v>
      </c>
      <c r="F19" s="32"/>
      <c r="G19" s="32"/>
      <c r="H19" s="32"/>
      <c r="I19" s="110" t="s">
        <v>27</v>
      </c>
      <c r="J19" s="109" t="str">
        <f>IF('Rekapitulace stavby'!AN17="","",'Rekapitulace stavby'!AN17)</f>
        <v/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" customHeight="1">
      <c r="A20" s="32"/>
      <c r="B20" s="37"/>
      <c r="C20" s="32"/>
      <c r="D20" s="32"/>
      <c r="E20" s="32"/>
      <c r="F20" s="32"/>
      <c r="G20" s="32"/>
      <c r="H20" s="32"/>
      <c r="I20" s="108"/>
      <c r="J20" s="32"/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07" t="s">
        <v>31</v>
      </c>
      <c r="E21" s="32"/>
      <c r="F21" s="32"/>
      <c r="G21" s="32"/>
      <c r="H21" s="32"/>
      <c r="I21" s="110" t="s">
        <v>25</v>
      </c>
      <c r="J21" s="109" t="str">
        <f>IF('Rekapitulace stavby'!AN19="","",'Rekapitulace stavby'!AN19)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9" t="str">
        <f>IF('Rekapitulace stavby'!E20="","",'Rekapitulace stavby'!E20)</f>
        <v xml:space="preserve"> </v>
      </c>
      <c r="F22" s="32"/>
      <c r="G22" s="32"/>
      <c r="H22" s="32"/>
      <c r="I22" s="110" t="s">
        <v>27</v>
      </c>
      <c r="J22" s="109" t="str">
        <f>IF('Rekapitulace stavby'!AN20="","",'Rekapitulace stavby'!AN20)</f>
        <v/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" customHeight="1">
      <c r="A23" s="32"/>
      <c r="B23" s="37"/>
      <c r="C23" s="32"/>
      <c r="D23" s="32"/>
      <c r="E23" s="32"/>
      <c r="F23" s="32"/>
      <c r="G23" s="32"/>
      <c r="H23" s="32"/>
      <c r="I23" s="108"/>
      <c r="J23" s="32"/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07" t="s">
        <v>32</v>
      </c>
      <c r="E24" s="32"/>
      <c r="F24" s="32"/>
      <c r="G24" s="32"/>
      <c r="H24" s="32"/>
      <c r="I24" s="108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19.25" customHeight="1">
      <c r="A25" s="112"/>
      <c r="B25" s="113"/>
      <c r="C25" s="112"/>
      <c r="D25" s="112"/>
      <c r="E25" s="284" t="s">
        <v>33</v>
      </c>
      <c r="F25" s="284"/>
      <c r="G25" s="284"/>
      <c r="H25" s="284"/>
      <c r="I25" s="114"/>
      <c r="J25" s="112"/>
      <c r="K25" s="112"/>
      <c r="L25" s="115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" customHeight="1">
      <c r="A26" s="32"/>
      <c r="B26" s="37"/>
      <c r="C26" s="32"/>
      <c r="D26" s="32"/>
      <c r="E26" s="32"/>
      <c r="F26" s="32"/>
      <c r="G26" s="32"/>
      <c r="H26" s="32"/>
      <c r="I26" s="108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" customHeight="1">
      <c r="A27" s="32"/>
      <c r="B27" s="37"/>
      <c r="C27" s="32"/>
      <c r="D27" s="116"/>
      <c r="E27" s="116"/>
      <c r="F27" s="116"/>
      <c r="G27" s="116"/>
      <c r="H27" s="116"/>
      <c r="I27" s="117"/>
      <c r="J27" s="116"/>
      <c r="K27" s="116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18" t="s">
        <v>34</v>
      </c>
      <c r="E28" s="32"/>
      <c r="F28" s="32"/>
      <c r="G28" s="32"/>
      <c r="H28" s="32"/>
      <c r="I28" s="108"/>
      <c r="J28" s="119">
        <f>ROUND(J121,2)</f>
        <v>0</v>
      </c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16"/>
      <c r="E29" s="116"/>
      <c r="F29" s="116"/>
      <c r="G29" s="116"/>
      <c r="H29" s="116"/>
      <c r="I29" s="117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" customHeight="1">
      <c r="A30" s="32"/>
      <c r="B30" s="37"/>
      <c r="C30" s="32"/>
      <c r="D30" s="32"/>
      <c r="E30" s="32"/>
      <c r="F30" s="120" t="s">
        <v>36</v>
      </c>
      <c r="G30" s="32"/>
      <c r="H30" s="32"/>
      <c r="I30" s="121" t="s">
        <v>35</v>
      </c>
      <c r="J30" s="120" t="s">
        <v>37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" customHeight="1">
      <c r="A31" s="32"/>
      <c r="B31" s="37"/>
      <c r="C31" s="32"/>
      <c r="D31" s="122" t="s">
        <v>38</v>
      </c>
      <c r="E31" s="107" t="s">
        <v>39</v>
      </c>
      <c r="F31" s="123">
        <f>ROUND((SUM(BE121:BE199)),2)</f>
        <v>0</v>
      </c>
      <c r="G31" s="32"/>
      <c r="H31" s="32"/>
      <c r="I31" s="124">
        <v>0.21</v>
      </c>
      <c r="J31" s="123">
        <f>ROUND(((SUM(BE121:BE199))*I31),2)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107" t="s">
        <v>40</v>
      </c>
      <c r="F32" s="123">
        <f>ROUND((SUM(BF121:BF199)),2)</f>
        <v>0</v>
      </c>
      <c r="G32" s="32"/>
      <c r="H32" s="32"/>
      <c r="I32" s="124">
        <v>0.15</v>
      </c>
      <c r="J32" s="123">
        <f>ROUND(((SUM(BF121:BF199))*I32),2)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7"/>
      <c r="C33" s="32"/>
      <c r="D33" s="32"/>
      <c r="E33" s="107" t="s">
        <v>41</v>
      </c>
      <c r="F33" s="123">
        <f>ROUND((SUM(BG121:BG199)),2)</f>
        <v>0</v>
      </c>
      <c r="G33" s="32"/>
      <c r="H33" s="32"/>
      <c r="I33" s="124">
        <v>0.21</v>
      </c>
      <c r="J33" s="123">
        <f>0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7"/>
      <c r="C34" s="32"/>
      <c r="D34" s="32"/>
      <c r="E34" s="107" t="s">
        <v>42</v>
      </c>
      <c r="F34" s="123">
        <f>ROUND((SUM(BH121:BH199)),2)</f>
        <v>0</v>
      </c>
      <c r="G34" s="32"/>
      <c r="H34" s="32"/>
      <c r="I34" s="124">
        <v>0.15</v>
      </c>
      <c r="J34" s="123">
        <f>0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7" t="s">
        <v>43</v>
      </c>
      <c r="F35" s="123">
        <f>ROUND((SUM(BI121:BI199)),2)</f>
        <v>0</v>
      </c>
      <c r="G35" s="32"/>
      <c r="H35" s="32"/>
      <c r="I35" s="124">
        <v>0</v>
      </c>
      <c r="J35" s="123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" customHeight="1">
      <c r="A36" s="32"/>
      <c r="B36" s="37"/>
      <c r="C36" s="32"/>
      <c r="D36" s="32"/>
      <c r="E36" s="32"/>
      <c r="F36" s="32"/>
      <c r="G36" s="32"/>
      <c r="H36" s="32"/>
      <c r="I36" s="108"/>
      <c r="J36" s="32"/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25"/>
      <c r="D37" s="126" t="s">
        <v>44</v>
      </c>
      <c r="E37" s="127"/>
      <c r="F37" s="127"/>
      <c r="G37" s="128" t="s">
        <v>45</v>
      </c>
      <c r="H37" s="129" t="s">
        <v>46</v>
      </c>
      <c r="I37" s="130"/>
      <c r="J37" s="131">
        <f>SUM(J28:J35)</f>
        <v>0</v>
      </c>
      <c r="K37" s="1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>
      <c r="A38" s="32"/>
      <c r="B38" s="37"/>
      <c r="C38" s="32"/>
      <c r="D38" s="32"/>
      <c r="E38" s="32"/>
      <c r="F38" s="32"/>
      <c r="G38" s="32"/>
      <c r="H38" s="32"/>
      <c r="I38" s="108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12" s="1" customFormat="1" ht="14.4" customHeight="1">
      <c r="B39" s="18"/>
      <c r="I39" s="101"/>
      <c r="L39" s="18"/>
    </row>
    <row r="40" spans="2:12" s="1" customFormat="1" ht="14.4" customHeight="1">
      <c r="B40" s="18"/>
      <c r="I40" s="101"/>
      <c r="L40" s="18"/>
    </row>
    <row r="41" spans="2:12" s="1" customFormat="1" ht="14.4" customHeight="1">
      <c r="B41" s="18"/>
      <c r="I41" s="101"/>
      <c r="L41" s="18"/>
    </row>
    <row r="42" spans="2:12" s="1" customFormat="1" ht="14.4" customHeight="1">
      <c r="B42" s="18"/>
      <c r="I42" s="101"/>
      <c r="L42" s="18"/>
    </row>
    <row r="43" spans="2:12" s="1" customFormat="1" ht="14.4" customHeight="1">
      <c r="B43" s="18"/>
      <c r="I43" s="101"/>
      <c r="L43" s="18"/>
    </row>
    <row r="44" spans="2:12" s="1" customFormat="1" ht="14.4" customHeight="1">
      <c r="B44" s="18"/>
      <c r="I44" s="101"/>
      <c r="L44" s="18"/>
    </row>
    <row r="45" spans="2:12" s="1" customFormat="1" ht="14.4" customHeight="1">
      <c r="B45" s="18"/>
      <c r="I45" s="101"/>
      <c r="L45" s="18"/>
    </row>
    <row r="46" spans="2:12" s="1" customFormat="1" ht="14.4" customHeight="1">
      <c r="B46" s="18"/>
      <c r="I46" s="101"/>
      <c r="L46" s="18"/>
    </row>
    <row r="47" spans="2:12" s="1" customFormat="1" ht="14.4" customHeight="1">
      <c r="B47" s="18"/>
      <c r="I47" s="101"/>
      <c r="L47" s="18"/>
    </row>
    <row r="48" spans="2:12" s="1" customFormat="1" ht="14.4" customHeight="1">
      <c r="B48" s="18"/>
      <c r="I48" s="101"/>
      <c r="L48" s="18"/>
    </row>
    <row r="49" spans="2:12" s="1" customFormat="1" ht="14.4" customHeight="1">
      <c r="B49" s="18"/>
      <c r="I49" s="101"/>
      <c r="L49" s="18"/>
    </row>
    <row r="50" spans="2:12" s="2" customFormat="1" ht="14.4" customHeight="1">
      <c r="B50" s="49"/>
      <c r="D50" s="133" t="s">
        <v>47</v>
      </c>
      <c r="E50" s="134"/>
      <c r="F50" s="134"/>
      <c r="G50" s="133" t="s">
        <v>48</v>
      </c>
      <c r="H50" s="134"/>
      <c r="I50" s="135"/>
      <c r="J50" s="134"/>
      <c r="K50" s="134"/>
      <c r="L50" s="49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1:31" s="2" customFormat="1" ht="13.2">
      <c r="A61" s="32"/>
      <c r="B61" s="37"/>
      <c r="C61" s="32"/>
      <c r="D61" s="136" t="s">
        <v>49</v>
      </c>
      <c r="E61" s="137"/>
      <c r="F61" s="138" t="s">
        <v>50</v>
      </c>
      <c r="G61" s="136" t="s">
        <v>49</v>
      </c>
      <c r="H61" s="137"/>
      <c r="I61" s="139"/>
      <c r="J61" s="140" t="s">
        <v>50</v>
      </c>
      <c r="K61" s="137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1:31" s="2" customFormat="1" ht="13.2">
      <c r="A65" s="32"/>
      <c r="B65" s="37"/>
      <c r="C65" s="32"/>
      <c r="D65" s="133" t="s">
        <v>51</v>
      </c>
      <c r="E65" s="141"/>
      <c r="F65" s="141"/>
      <c r="G65" s="133" t="s">
        <v>52</v>
      </c>
      <c r="H65" s="141"/>
      <c r="I65" s="142"/>
      <c r="J65" s="141"/>
      <c r="K65" s="141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1:31" s="2" customFormat="1" ht="13.2">
      <c r="A76" s="32"/>
      <c r="B76" s="37"/>
      <c r="C76" s="32"/>
      <c r="D76" s="136" t="s">
        <v>49</v>
      </c>
      <c r="E76" s="137"/>
      <c r="F76" s="138" t="s">
        <v>50</v>
      </c>
      <c r="G76" s="136" t="s">
        <v>49</v>
      </c>
      <c r="H76" s="137"/>
      <c r="I76" s="139"/>
      <c r="J76" s="140" t="s">
        <v>50</v>
      </c>
      <c r="K76" s="137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83</v>
      </c>
      <c r="D82" s="34"/>
      <c r="E82" s="34"/>
      <c r="F82" s="34"/>
      <c r="G82" s="34"/>
      <c r="H82" s="34"/>
      <c r="I82" s="108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08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08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4.75" customHeight="1">
      <c r="A85" s="32"/>
      <c r="B85" s="33"/>
      <c r="C85" s="34"/>
      <c r="D85" s="34"/>
      <c r="E85" s="258" t="str">
        <f>E7</f>
        <v>18023-DPS-D.2-IO 04-Rekonstrukce domů čp. 33 - 35, Dům čp. 34 - Teplovodní přípojka</v>
      </c>
      <c r="F85" s="285"/>
      <c r="G85" s="285"/>
      <c r="H85" s="285"/>
      <c r="I85" s="108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108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20</v>
      </c>
      <c r="D87" s="34"/>
      <c r="E87" s="34"/>
      <c r="F87" s="25" t="str">
        <f>F10</f>
        <v>Karviná</v>
      </c>
      <c r="G87" s="34"/>
      <c r="H87" s="34"/>
      <c r="I87" s="110" t="s">
        <v>22</v>
      </c>
      <c r="J87" s="64" t="str">
        <f>IF(J10="","",J10)</f>
        <v>10. 2. 2020</v>
      </c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08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15" customHeight="1">
      <c r="A89" s="32"/>
      <c r="B89" s="33"/>
      <c r="C89" s="27" t="s">
        <v>24</v>
      </c>
      <c r="D89" s="34"/>
      <c r="E89" s="34"/>
      <c r="F89" s="25" t="str">
        <f>E13</f>
        <v xml:space="preserve"> </v>
      </c>
      <c r="G89" s="34"/>
      <c r="H89" s="34"/>
      <c r="I89" s="110" t="s">
        <v>29</v>
      </c>
      <c r="J89" s="30" t="str">
        <f>E19</f>
        <v xml:space="preserve"> 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15" customHeight="1">
      <c r="A90" s="32"/>
      <c r="B90" s="33"/>
      <c r="C90" s="27" t="s">
        <v>28</v>
      </c>
      <c r="D90" s="34"/>
      <c r="E90" s="34"/>
      <c r="F90" s="25" t="str">
        <f>IF(E16="","",E16)</f>
        <v xml:space="preserve"> </v>
      </c>
      <c r="G90" s="34"/>
      <c r="H90" s="34"/>
      <c r="I90" s="110" t="s">
        <v>31</v>
      </c>
      <c r="J90" s="30" t="str">
        <f>E22</f>
        <v xml:space="preserve"> </v>
      </c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4"/>
      <c r="D91" s="34"/>
      <c r="E91" s="34"/>
      <c r="F91" s="34"/>
      <c r="G91" s="34"/>
      <c r="H91" s="34"/>
      <c r="I91" s="108"/>
      <c r="J91" s="34"/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9.25" customHeight="1">
      <c r="A92" s="32"/>
      <c r="B92" s="33"/>
      <c r="C92" s="149" t="s">
        <v>84</v>
      </c>
      <c r="D92" s="150"/>
      <c r="E92" s="150"/>
      <c r="F92" s="150"/>
      <c r="G92" s="150"/>
      <c r="H92" s="150"/>
      <c r="I92" s="151"/>
      <c r="J92" s="152" t="s">
        <v>85</v>
      </c>
      <c r="K92" s="150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08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8" customHeight="1">
      <c r="A94" s="32"/>
      <c r="B94" s="33"/>
      <c r="C94" s="153" t="s">
        <v>86</v>
      </c>
      <c r="D94" s="34"/>
      <c r="E94" s="34"/>
      <c r="F94" s="34"/>
      <c r="G94" s="34"/>
      <c r="H94" s="34"/>
      <c r="I94" s="108"/>
      <c r="J94" s="82">
        <f>J121</f>
        <v>0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87</v>
      </c>
    </row>
    <row r="95" spans="2:12" s="9" customFormat="1" ht="24.9" customHeight="1">
      <c r="B95" s="154"/>
      <c r="C95" s="155"/>
      <c r="D95" s="156" t="s">
        <v>88</v>
      </c>
      <c r="E95" s="157"/>
      <c r="F95" s="157"/>
      <c r="G95" s="157"/>
      <c r="H95" s="157"/>
      <c r="I95" s="158"/>
      <c r="J95" s="159">
        <f>J122</f>
        <v>0</v>
      </c>
      <c r="K95" s="155"/>
      <c r="L95" s="160"/>
    </row>
    <row r="96" spans="2:12" s="10" customFormat="1" ht="19.95" customHeight="1">
      <c r="B96" s="161"/>
      <c r="C96" s="162"/>
      <c r="D96" s="163" t="s">
        <v>89</v>
      </c>
      <c r="E96" s="164"/>
      <c r="F96" s="164"/>
      <c r="G96" s="164"/>
      <c r="H96" s="164"/>
      <c r="I96" s="165"/>
      <c r="J96" s="166">
        <f>J123</f>
        <v>0</v>
      </c>
      <c r="K96" s="162"/>
      <c r="L96" s="167"/>
    </row>
    <row r="97" spans="2:12" s="9" customFormat="1" ht="24.9" customHeight="1">
      <c r="B97" s="154"/>
      <c r="C97" s="155"/>
      <c r="D97" s="156" t="s">
        <v>90</v>
      </c>
      <c r="E97" s="157"/>
      <c r="F97" s="157"/>
      <c r="G97" s="157"/>
      <c r="H97" s="157"/>
      <c r="I97" s="158"/>
      <c r="J97" s="159">
        <f>J162</f>
        <v>0</v>
      </c>
      <c r="K97" s="155"/>
      <c r="L97" s="160"/>
    </row>
    <row r="98" spans="2:12" s="10" customFormat="1" ht="19.95" customHeight="1">
      <c r="B98" s="161"/>
      <c r="C98" s="162"/>
      <c r="D98" s="163" t="s">
        <v>91</v>
      </c>
      <c r="E98" s="164"/>
      <c r="F98" s="164"/>
      <c r="G98" s="164"/>
      <c r="H98" s="164"/>
      <c r="I98" s="165"/>
      <c r="J98" s="166">
        <f>J163</f>
        <v>0</v>
      </c>
      <c r="K98" s="162"/>
      <c r="L98" s="167"/>
    </row>
    <row r="99" spans="2:12" s="10" customFormat="1" ht="19.95" customHeight="1">
      <c r="B99" s="161"/>
      <c r="C99" s="162"/>
      <c r="D99" s="163" t="s">
        <v>92</v>
      </c>
      <c r="E99" s="164"/>
      <c r="F99" s="164"/>
      <c r="G99" s="164"/>
      <c r="H99" s="164"/>
      <c r="I99" s="165"/>
      <c r="J99" s="166">
        <f>J171</f>
        <v>0</v>
      </c>
      <c r="K99" s="162"/>
      <c r="L99" s="167"/>
    </row>
    <row r="100" spans="2:12" s="10" customFormat="1" ht="19.95" customHeight="1">
      <c r="B100" s="161"/>
      <c r="C100" s="162"/>
      <c r="D100" s="163" t="s">
        <v>93</v>
      </c>
      <c r="E100" s="164"/>
      <c r="F100" s="164"/>
      <c r="G100" s="164"/>
      <c r="H100" s="164"/>
      <c r="I100" s="165"/>
      <c r="J100" s="166">
        <f>J181</f>
        <v>0</v>
      </c>
      <c r="K100" s="162"/>
      <c r="L100" s="167"/>
    </row>
    <row r="101" spans="2:12" s="10" customFormat="1" ht="19.95" customHeight="1">
      <c r="B101" s="161"/>
      <c r="C101" s="162"/>
      <c r="D101" s="163" t="s">
        <v>94</v>
      </c>
      <c r="E101" s="164"/>
      <c r="F101" s="164"/>
      <c r="G101" s="164"/>
      <c r="H101" s="164"/>
      <c r="I101" s="165"/>
      <c r="J101" s="166">
        <f>J190</f>
        <v>0</v>
      </c>
      <c r="K101" s="162"/>
      <c r="L101" s="167"/>
    </row>
    <row r="102" spans="2:12" s="10" customFormat="1" ht="19.95" customHeight="1">
      <c r="B102" s="161"/>
      <c r="C102" s="162"/>
      <c r="D102" s="163" t="s">
        <v>95</v>
      </c>
      <c r="E102" s="164"/>
      <c r="F102" s="164"/>
      <c r="G102" s="164"/>
      <c r="H102" s="164"/>
      <c r="I102" s="165"/>
      <c r="J102" s="166">
        <f>J192</f>
        <v>0</v>
      </c>
      <c r="K102" s="162"/>
      <c r="L102" s="167"/>
    </row>
    <row r="103" spans="2:12" s="9" customFormat="1" ht="24.9" customHeight="1">
      <c r="B103" s="154"/>
      <c r="C103" s="155"/>
      <c r="D103" s="156" t="s">
        <v>96</v>
      </c>
      <c r="E103" s="157"/>
      <c r="F103" s="157"/>
      <c r="G103" s="157"/>
      <c r="H103" s="157"/>
      <c r="I103" s="158"/>
      <c r="J103" s="159">
        <f>J195</f>
        <v>0</v>
      </c>
      <c r="K103" s="155"/>
      <c r="L103" s="160"/>
    </row>
    <row r="104" spans="1:31" s="2" customFormat="1" ht="21.75" customHeight="1">
      <c r="A104" s="32"/>
      <c r="B104" s="33"/>
      <c r="C104" s="34"/>
      <c r="D104" s="34"/>
      <c r="E104" s="34"/>
      <c r="F104" s="34"/>
      <c r="G104" s="34"/>
      <c r="H104" s="34"/>
      <c r="I104" s="108"/>
      <c r="J104" s="34"/>
      <c r="K104" s="34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" customHeight="1">
      <c r="A105" s="32"/>
      <c r="B105" s="52"/>
      <c r="C105" s="53"/>
      <c r="D105" s="53"/>
      <c r="E105" s="53"/>
      <c r="F105" s="53"/>
      <c r="G105" s="53"/>
      <c r="H105" s="53"/>
      <c r="I105" s="145"/>
      <c r="J105" s="53"/>
      <c r="K105" s="53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" customHeight="1">
      <c r="A109" s="32"/>
      <c r="B109" s="54"/>
      <c r="C109" s="55"/>
      <c r="D109" s="55"/>
      <c r="E109" s="55"/>
      <c r="F109" s="55"/>
      <c r="G109" s="55"/>
      <c r="H109" s="55"/>
      <c r="I109" s="148"/>
      <c r="J109" s="55"/>
      <c r="K109" s="55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" customHeight="1">
      <c r="A110" s="32"/>
      <c r="B110" s="33"/>
      <c r="C110" s="21" t="s">
        <v>97</v>
      </c>
      <c r="D110" s="34"/>
      <c r="E110" s="34"/>
      <c r="F110" s="34"/>
      <c r="G110" s="34"/>
      <c r="H110" s="34"/>
      <c r="I110" s="108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4"/>
      <c r="D111" s="34"/>
      <c r="E111" s="34"/>
      <c r="F111" s="34"/>
      <c r="G111" s="34"/>
      <c r="H111" s="34"/>
      <c r="I111" s="108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4"/>
      <c r="E112" s="34"/>
      <c r="F112" s="34"/>
      <c r="G112" s="34"/>
      <c r="H112" s="34"/>
      <c r="I112" s="108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75" customHeight="1">
      <c r="A113" s="32"/>
      <c r="B113" s="33"/>
      <c r="C113" s="34"/>
      <c r="D113" s="34"/>
      <c r="E113" s="258" t="str">
        <f>E7</f>
        <v>18023-DPS-D.2-IO 04-Rekonstrukce domů čp. 33 - 35, Dům čp. 34 - Teplovodní přípojka</v>
      </c>
      <c r="F113" s="285"/>
      <c r="G113" s="285"/>
      <c r="H113" s="285"/>
      <c r="I113" s="108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4"/>
      <c r="D114" s="34"/>
      <c r="E114" s="34"/>
      <c r="F114" s="34"/>
      <c r="G114" s="34"/>
      <c r="H114" s="34"/>
      <c r="I114" s="108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4"/>
      <c r="E115" s="34"/>
      <c r="F115" s="25" t="str">
        <f>F10</f>
        <v>Karviná</v>
      </c>
      <c r="G115" s="34"/>
      <c r="H115" s="34"/>
      <c r="I115" s="110" t="s">
        <v>22</v>
      </c>
      <c r="J115" s="64" t="str">
        <f>IF(J10="","",J10)</f>
        <v>10. 2. 2020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" customHeight="1">
      <c r="A116" s="32"/>
      <c r="B116" s="33"/>
      <c r="C116" s="34"/>
      <c r="D116" s="34"/>
      <c r="E116" s="34"/>
      <c r="F116" s="34"/>
      <c r="G116" s="34"/>
      <c r="H116" s="34"/>
      <c r="I116" s="108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15" customHeight="1">
      <c r="A117" s="32"/>
      <c r="B117" s="33"/>
      <c r="C117" s="27" t="s">
        <v>24</v>
      </c>
      <c r="D117" s="34"/>
      <c r="E117" s="34"/>
      <c r="F117" s="25" t="str">
        <f>E13</f>
        <v xml:space="preserve"> </v>
      </c>
      <c r="G117" s="34"/>
      <c r="H117" s="34"/>
      <c r="I117" s="110" t="s">
        <v>29</v>
      </c>
      <c r="J117" s="30" t="str">
        <f>E19</f>
        <v xml:space="preserve"> 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28</v>
      </c>
      <c r="D118" s="34"/>
      <c r="E118" s="34"/>
      <c r="F118" s="25" t="str">
        <f>IF(E16="","",E16)</f>
        <v xml:space="preserve"> </v>
      </c>
      <c r="G118" s="34"/>
      <c r="H118" s="34"/>
      <c r="I118" s="110" t="s">
        <v>31</v>
      </c>
      <c r="J118" s="30" t="str">
        <f>E22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108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68"/>
      <c r="B120" s="169"/>
      <c r="C120" s="170" t="s">
        <v>98</v>
      </c>
      <c r="D120" s="171" t="s">
        <v>59</v>
      </c>
      <c r="E120" s="171" t="s">
        <v>55</v>
      </c>
      <c r="F120" s="171" t="s">
        <v>56</v>
      </c>
      <c r="G120" s="171" t="s">
        <v>99</v>
      </c>
      <c r="H120" s="171" t="s">
        <v>100</v>
      </c>
      <c r="I120" s="172" t="s">
        <v>101</v>
      </c>
      <c r="J120" s="173" t="s">
        <v>85</v>
      </c>
      <c r="K120" s="174" t="s">
        <v>102</v>
      </c>
      <c r="L120" s="175"/>
      <c r="M120" s="73" t="s">
        <v>1</v>
      </c>
      <c r="N120" s="74" t="s">
        <v>38</v>
      </c>
      <c r="O120" s="74" t="s">
        <v>103</v>
      </c>
      <c r="P120" s="74" t="s">
        <v>104</v>
      </c>
      <c r="Q120" s="74" t="s">
        <v>105</v>
      </c>
      <c r="R120" s="74" t="s">
        <v>106</v>
      </c>
      <c r="S120" s="74" t="s">
        <v>107</v>
      </c>
      <c r="T120" s="75" t="s">
        <v>108</v>
      </c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</row>
    <row r="121" spans="1:63" s="2" customFormat="1" ht="22.8" customHeight="1">
      <c r="A121" s="32"/>
      <c r="B121" s="33"/>
      <c r="C121" s="80" t="s">
        <v>109</v>
      </c>
      <c r="D121" s="34"/>
      <c r="E121" s="34"/>
      <c r="F121" s="34"/>
      <c r="G121" s="34"/>
      <c r="H121" s="34"/>
      <c r="I121" s="108"/>
      <c r="J121" s="176">
        <f>BK121</f>
        <v>0</v>
      </c>
      <c r="K121" s="34"/>
      <c r="L121" s="37"/>
      <c r="M121" s="76"/>
      <c r="N121" s="177"/>
      <c r="O121" s="77"/>
      <c r="P121" s="178">
        <f>P122+P162+P195</f>
        <v>0</v>
      </c>
      <c r="Q121" s="77"/>
      <c r="R121" s="178">
        <f>R122+R162+R195</f>
        <v>1.1658000000000006</v>
      </c>
      <c r="S121" s="77"/>
      <c r="T121" s="179">
        <f>T122+T162+T195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5" t="s">
        <v>73</v>
      </c>
      <c r="AU121" s="15" t="s">
        <v>87</v>
      </c>
      <c r="BK121" s="180">
        <f>BK122+BK162+BK195</f>
        <v>0</v>
      </c>
    </row>
    <row r="122" spans="2:63" s="12" customFormat="1" ht="25.95" customHeight="1">
      <c r="B122" s="181"/>
      <c r="C122" s="182"/>
      <c r="D122" s="183" t="s">
        <v>73</v>
      </c>
      <c r="E122" s="184" t="s">
        <v>110</v>
      </c>
      <c r="F122" s="184" t="s">
        <v>111</v>
      </c>
      <c r="G122" s="182"/>
      <c r="H122" s="182"/>
      <c r="I122" s="185"/>
      <c r="J122" s="186">
        <f>BK122</f>
        <v>0</v>
      </c>
      <c r="K122" s="182"/>
      <c r="L122" s="187"/>
      <c r="M122" s="188"/>
      <c r="N122" s="189"/>
      <c r="O122" s="189"/>
      <c r="P122" s="190">
        <f>P123</f>
        <v>0</v>
      </c>
      <c r="Q122" s="189"/>
      <c r="R122" s="190">
        <f>R123</f>
        <v>1.0679400000000006</v>
      </c>
      <c r="S122" s="189"/>
      <c r="T122" s="191">
        <f>T123</f>
        <v>0</v>
      </c>
      <c r="AR122" s="192" t="s">
        <v>79</v>
      </c>
      <c r="AT122" s="193" t="s">
        <v>73</v>
      </c>
      <c r="AU122" s="193" t="s">
        <v>74</v>
      </c>
      <c r="AY122" s="192" t="s">
        <v>112</v>
      </c>
      <c r="BK122" s="194">
        <f>BK123</f>
        <v>0</v>
      </c>
    </row>
    <row r="123" spans="2:63" s="12" customFormat="1" ht="22.8" customHeight="1">
      <c r="B123" s="181"/>
      <c r="C123" s="182"/>
      <c r="D123" s="183" t="s">
        <v>73</v>
      </c>
      <c r="E123" s="195" t="s">
        <v>113</v>
      </c>
      <c r="F123" s="195" t="s">
        <v>114</v>
      </c>
      <c r="G123" s="182"/>
      <c r="H123" s="182"/>
      <c r="I123" s="185"/>
      <c r="J123" s="196">
        <f>BK123</f>
        <v>0</v>
      </c>
      <c r="K123" s="182"/>
      <c r="L123" s="187"/>
      <c r="M123" s="188"/>
      <c r="N123" s="189"/>
      <c r="O123" s="189"/>
      <c r="P123" s="190">
        <f>SUM(P124:P161)</f>
        <v>0</v>
      </c>
      <c r="Q123" s="189"/>
      <c r="R123" s="190">
        <f>SUM(R124:R161)</f>
        <v>1.0679400000000006</v>
      </c>
      <c r="S123" s="189"/>
      <c r="T123" s="191">
        <f>SUM(T124:T161)</f>
        <v>0</v>
      </c>
      <c r="AR123" s="192" t="s">
        <v>79</v>
      </c>
      <c r="AT123" s="193" t="s">
        <v>73</v>
      </c>
      <c r="AU123" s="193" t="s">
        <v>79</v>
      </c>
      <c r="AY123" s="192" t="s">
        <v>112</v>
      </c>
      <c r="BK123" s="194">
        <f>SUM(BK124:BK161)</f>
        <v>0</v>
      </c>
    </row>
    <row r="124" spans="1:65" s="2" customFormat="1" ht="21.75" customHeight="1">
      <c r="A124" s="32"/>
      <c r="B124" s="33"/>
      <c r="C124" s="197" t="s">
        <v>115</v>
      </c>
      <c r="D124" s="197" t="s">
        <v>116</v>
      </c>
      <c r="E124" s="198" t="s">
        <v>117</v>
      </c>
      <c r="F124" s="199" t="s">
        <v>118</v>
      </c>
      <c r="G124" s="200" t="s">
        <v>119</v>
      </c>
      <c r="H124" s="201">
        <v>30</v>
      </c>
      <c r="I124" s="202"/>
      <c r="J124" s="203">
        <f>ROUND(I124*H124,2)</f>
        <v>0</v>
      </c>
      <c r="K124" s="204"/>
      <c r="L124" s="37"/>
      <c r="M124" s="205" t="s">
        <v>1</v>
      </c>
      <c r="N124" s="206" t="s">
        <v>39</v>
      </c>
      <c r="O124" s="69"/>
      <c r="P124" s="207">
        <f>O124*H124</f>
        <v>0</v>
      </c>
      <c r="Q124" s="207">
        <v>0.00041</v>
      </c>
      <c r="R124" s="207">
        <f>Q124*H124</f>
        <v>0.0123</v>
      </c>
      <c r="S124" s="207">
        <v>0</v>
      </c>
      <c r="T124" s="208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09" t="s">
        <v>120</v>
      </c>
      <c r="AT124" s="209" t="s">
        <v>116</v>
      </c>
      <c r="AU124" s="209" t="s">
        <v>81</v>
      </c>
      <c r="AY124" s="15" t="s">
        <v>112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5" t="s">
        <v>79</v>
      </c>
      <c r="BK124" s="210">
        <f>ROUND(I124*H124,2)</f>
        <v>0</v>
      </c>
      <c r="BL124" s="15" t="s">
        <v>120</v>
      </c>
      <c r="BM124" s="209" t="s">
        <v>121</v>
      </c>
    </row>
    <row r="125" spans="1:65" s="2" customFormat="1" ht="21.75" customHeight="1">
      <c r="A125" s="32"/>
      <c r="B125" s="33"/>
      <c r="C125" s="197" t="s">
        <v>79</v>
      </c>
      <c r="D125" s="197" t="s">
        <v>116</v>
      </c>
      <c r="E125" s="198" t="s">
        <v>122</v>
      </c>
      <c r="F125" s="199" t="s">
        <v>123</v>
      </c>
      <c r="G125" s="200" t="s">
        <v>119</v>
      </c>
      <c r="H125" s="201">
        <v>102</v>
      </c>
      <c r="I125" s="202"/>
      <c r="J125" s="203">
        <f>ROUND(I125*H125,2)</f>
        <v>0</v>
      </c>
      <c r="K125" s="204"/>
      <c r="L125" s="37"/>
      <c r="M125" s="205" t="s">
        <v>1</v>
      </c>
      <c r="N125" s="206" t="s">
        <v>39</v>
      </c>
      <c r="O125" s="69"/>
      <c r="P125" s="207">
        <f>O125*H125</f>
        <v>0</v>
      </c>
      <c r="Q125" s="207">
        <v>0.00056</v>
      </c>
      <c r="R125" s="207">
        <f>Q125*H125</f>
        <v>0.05712</v>
      </c>
      <c r="S125" s="207">
        <v>0</v>
      </c>
      <c r="T125" s="208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9" t="s">
        <v>120</v>
      </c>
      <c r="AT125" s="209" t="s">
        <v>116</v>
      </c>
      <c r="AU125" s="209" t="s">
        <v>81</v>
      </c>
      <c r="AY125" s="15" t="s">
        <v>112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5" t="s">
        <v>79</v>
      </c>
      <c r="BK125" s="210">
        <f>ROUND(I125*H125,2)</f>
        <v>0</v>
      </c>
      <c r="BL125" s="15" t="s">
        <v>120</v>
      </c>
      <c r="BM125" s="209" t="s">
        <v>124</v>
      </c>
    </row>
    <row r="126" spans="1:65" s="2" customFormat="1" ht="16.5" customHeight="1">
      <c r="A126" s="32"/>
      <c r="B126" s="33"/>
      <c r="C126" s="211" t="s">
        <v>81</v>
      </c>
      <c r="D126" s="211" t="s">
        <v>125</v>
      </c>
      <c r="E126" s="212" t="s">
        <v>126</v>
      </c>
      <c r="F126" s="213" t="s">
        <v>127</v>
      </c>
      <c r="G126" s="214" t="s">
        <v>119</v>
      </c>
      <c r="H126" s="215">
        <v>24</v>
      </c>
      <c r="I126" s="216"/>
      <c r="J126" s="217">
        <f>ROUND(I126*H126,2)</f>
        <v>0</v>
      </c>
      <c r="K126" s="218"/>
      <c r="L126" s="219"/>
      <c r="M126" s="220" t="s">
        <v>1</v>
      </c>
      <c r="N126" s="221" t="s">
        <v>39</v>
      </c>
      <c r="O126" s="69"/>
      <c r="P126" s="207">
        <f>O126*H126</f>
        <v>0</v>
      </c>
      <c r="Q126" s="207">
        <v>0.00624</v>
      </c>
      <c r="R126" s="207">
        <f>Q126*H126</f>
        <v>0.14976</v>
      </c>
      <c r="S126" s="207">
        <v>0</v>
      </c>
      <c r="T126" s="208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9" t="s">
        <v>113</v>
      </c>
      <c r="AT126" s="209" t="s">
        <v>125</v>
      </c>
      <c r="AU126" s="209" t="s">
        <v>81</v>
      </c>
      <c r="AY126" s="15" t="s">
        <v>112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5" t="s">
        <v>79</v>
      </c>
      <c r="BK126" s="210">
        <f>ROUND(I126*H126,2)</f>
        <v>0</v>
      </c>
      <c r="BL126" s="15" t="s">
        <v>120</v>
      </c>
      <c r="BM126" s="209" t="s">
        <v>128</v>
      </c>
    </row>
    <row r="127" spans="2:51" s="13" customFormat="1" ht="10.2">
      <c r="B127" s="222"/>
      <c r="C127" s="223"/>
      <c r="D127" s="224" t="s">
        <v>129</v>
      </c>
      <c r="E127" s="225" t="s">
        <v>1</v>
      </c>
      <c r="F127" s="226" t="s">
        <v>130</v>
      </c>
      <c r="G127" s="223"/>
      <c r="H127" s="227">
        <v>24</v>
      </c>
      <c r="I127" s="228"/>
      <c r="J127" s="223"/>
      <c r="K127" s="223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129</v>
      </c>
      <c r="AU127" s="233" t="s">
        <v>81</v>
      </c>
      <c r="AV127" s="13" t="s">
        <v>81</v>
      </c>
      <c r="AW127" s="13" t="s">
        <v>30</v>
      </c>
      <c r="AX127" s="13" t="s">
        <v>79</v>
      </c>
      <c r="AY127" s="233" t="s">
        <v>112</v>
      </c>
    </row>
    <row r="128" spans="1:65" s="2" customFormat="1" ht="16.5" customHeight="1">
      <c r="A128" s="32"/>
      <c r="B128" s="33"/>
      <c r="C128" s="211" t="s">
        <v>131</v>
      </c>
      <c r="D128" s="211" t="s">
        <v>125</v>
      </c>
      <c r="E128" s="212" t="s">
        <v>132</v>
      </c>
      <c r="F128" s="213" t="s">
        <v>133</v>
      </c>
      <c r="G128" s="214" t="s">
        <v>119</v>
      </c>
      <c r="H128" s="215">
        <v>72</v>
      </c>
      <c r="I128" s="216"/>
      <c r="J128" s="217">
        <f>ROUND(I128*H128,2)</f>
        <v>0</v>
      </c>
      <c r="K128" s="218"/>
      <c r="L128" s="219"/>
      <c r="M128" s="220" t="s">
        <v>1</v>
      </c>
      <c r="N128" s="221" t="s">
        <v>39</v>
      </c>
      <c r="O128" s="69"/>
      <c r="P128" s="207">
        <f>O128*H128</f>
        <v>0</v>
      </c>
      <c r="Q128" s="207">
        <v>0.00624</v>
      </c>
      <c r="R128" s="207">
        <f>Q128*H128</f>
        <v>0.44928</v>
      </c>
      <c r="S128" s="207">
        <v>0</v>
      </c>
      <c r="T128" s="208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9" t="s">
        <v>113</v>
      </c>
      <c r="AT128" s="209" t="s">
        <v>125</v>
      </c>
      <c r="AU128" s="209" t="s">
        <v>81</v>
      </c>
      <c r="AY128" s="15" t="s">
        <v>112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5" t="s">
        <v>79</v>
      </c>
      <c r="BK128" s="210">
        <f>ROUND(I128*H128,2)</f>
        <v>0</v>
      </c>
      <c r="BL128" s="15" t="s">
        <v>120</v>
      </c>
      <c r="BM128" s="209" t="s">
        <v>134</v>
      </c>
    </row>
    <row r="129" spans="2:51" s="13" customFormat="1" ht="10.2">
      <c r="B129" s="222"/>
      <c r="C129" s="223"/>
      <c r="D129" s="224" t="s">
        <v>129</v>
      </c>
      <c r="E129" s="225" t="s">
        <v>1</v>
      </c>
      <c r="F129" s="226" t="s">
        <v>135</v>
      </c>
      <c r="G129" s="223"/>
      <c r="H129" s="227">
        <v>72</v>
      </c>
      <c r="I129" s="228"/>
      <c r="J129" s="223"/>
      <c r="K129" s="223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129</v>
      </c>
      <c r="AU129" s="233" t="s">
        <v>81</v>
      </c>
      <c r="AV129" s="13" t="s">
        <v>81</v>
      </c>
      <c r="AW129" s="13" t="s">
        <v>30</v>
      </c>
      <c r="AX129" s="13" t="s">
        <v>79</v>
      </c>
      <c r="AY129" s="233" t="s">
        <v>112</v>
      </c>
    </row>
    <row r="130" spans="1:65" s="2" customFormat="1" ht="16.5" customHeight="1">
      <c r="A130" s="32"/>
      <c r="B130" s="33"/>
      <c r="C130" s="211" t="s">
        <v>136</v>
      </c>
      <c r="D130" s="211" t="s">
        <v>125</v>
      </c>
      <c r="E130" s="212" t="s">
        <v>137</v>
      </c>
      <c r="F130" s="213" t="s">
        <v>138</v>
      </c>
      <c r="G130" s="214" t="s">
        <v>139</v>
      </c>
      <c r="H130" s="215">
        <v>2</v>
      </c>
      <c r="I130" s="216"/>
      <c r="J130" s="217">
        <f>ROUND(I130*H130,2)</f>
        <v>0</v>
      </c>
      <c r="K130" s="218"/>
      <c r="L130" s="219"/>
      <c r="M130" s="220" t="s">
        <v>1</v>
      </c>
      <c r="N130" s="221" t="s">
        <v>39</v>
      </c>
      <c r="O130" s="69"/>
      <c r="P130" s="207">
        <f>O130*H130</f>
        <v>0</v>
      </c>
      <c r="Q130" s="207">
        <v>0.00624</v>
      </c>
      <c r="R130" s="207">
        <f>Q130*H130</f>
        <v>0.01248</v>
      </c>
      <c r="S130" s="207">
        <v>0</v>
      </c>
      <c r="T130" s="208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9" t="s">
        <v>113</v>
      </c>
      <c r="AT130" s="209" t="s">
        <v>125</v>
      </c>
      <c r="AU130" s="209" t="s">
        <v>81</v>
      </c>
      <c r="AY130" s="15" t="s">
        <v>112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5" t="s">
        <v>79</v>
      </c>
      <c r="BK130" s="210">
        <f>ROUND(I130*H130,2)</f>
        <v>0</v>
      </c>
      <c r="BL130" s="15" t="s">
        <v>120</v>
      </c>
      <c r="BM130" s="209" t="s">
        <v>140</v>
      </c>
    </row>
    <row r="131" spans="2:51" s="13" customFormat="1" ht="10.2">
      <c r="B131" s="222"/>
      <c r="C131" s="223"/>
      <c r="D131" s="224" t="s">
        <v>129</v>
      </c>
      <c r="E131" s="225" t="s">
        <v>1</v>
      </c>
      <c r="F131" s="226" t="s">
        <v>141</v>
      </c>
      <c r="G131" s="223"/>
      <c r="H131" s="227">
        <v>2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129</v>
      </c>
      <c r="AU131" s="233" t="s">
        <v>81</v>
      </c>
      <c r="AV131" s="13" t="s">
        <v>81</v>
      </c>
      <c r="AW131" s="13" t="s">
        <v>30</v>
      </c>
      <c r="AX131" s="13" t="s">
        <v>79</v>
      </c>
      <c r="AY131" s="233" t="s">
        <v>112</v>
      </c>
    </row>
    <row r="132" spans="1:65" s="2" customFormat="1" ht="16.5" customHeight="1">
      <c r="A132" s="32"/>
      <c r="B132" s="33"/>
      <c r="C132" s="211" t="s">
        <v>142</v>
      </c>
      <c r="D132" s="211" t="s">
        <v>125</v>
      </c>
      <c r="E132" s="212" t="s">
        <v>143</v>
      </c>
      <c r="F132" s="213" t="s">
        <v>144</v>
      </c>
      <c r="G132" s="214" t="s">
        <v>139</v>
      </c>
      <c r="H132" s="215">
        <v>4</v>
      </c>
      <c r="I132" s="216"/>
      <c r="J132" s="217">
        <f>ROUND(I132*H132,2)</f>
        <v>0</v>
      </c>
      <c r="K132" s="218"/>
      <c r="L132" s="219"/>
      <c r="M132" s="220" t="s">
        <v>1</v>
      </c>
      <c r="N132" s="221" t="s">
        <v>39</v>
      </c>
      <c r="O132" s="69"/>
      <c r="P132" s="207">
        <f>O132*H132</f>
        <v>0</v>
      </c>
      <c r="Q132" s="207">
        <v>0.0024</v>
      </c>
      <c r="R132" s="207">
        <f>Q132*H132</f>
        <v>0.0096</v>
      </c>
      <c r="S132" s="207">
        <v>0</v>
      </c>
      <c r="T132" s="208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9" t="s">
        <v>113</v>
      </c>
      <c r="AT132" s="209" t="s">
        <v>125</v>
      </c>
      <c r="AU132" s="209" t="s">
        <v>81</v>
      </c>
      <c r="AY132" s="15" t="s">
        <v>112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5" t="s">
        <v>79</v>
      </c>
      <c r="BK132" s="210">
        <f>ROUND(I132*H132,2)</f>
        <v>0</v>
      </c>
      <c r="BL132" s="15" t="s">
        <v>120</v>
      </c>
      <c r="BM132" s="209" t="s">
        <v>145</v>
      </c>
    </row>
    <row r="133" spans="2:51" s="13" customFormat="1" ht="10.2">
      <c r="B133" s="222"/>
      <c r="C133" s="223"/>
      <c r="D133" s="224" t="s">
        <v>129</v>
      </c>
      <c r="E133" s="225" t="s">
        <v>1</v>
      </c>
      <c r="F133" s="226" t="s">
        <v>146</v>
      </c>
      <c r="G133" s="223"/>
      <c r="H133" s="227">
        <v>4</v>
      </c>
      <c r="I133" s="228"/>
      <c r="J133" s="223"/>
      <c r="K133" s="223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129</v>
      </c>
      <c r="AU133" s="233" t="s">
        <v>81</v>
      </c>
      <c r="AV133" s="13" t="s">
        <v>81</v>
      </c>
      <c r="AW133" s="13" t="s">
        <v>30</v>
      </c>
      <c r="AX133" s="13" t="s">
        <v>79</v>
      </c>
      <c r="AY133" s="233" t="s">
        <v>112</v>
      </c>
    </row>
    <row r="134" spans="1:65" s="2" customFormat="1" ht="16.5" customHeight="1">
      <c r="A134" s="32"/>
      <c r="B134" s="33"/>
      <c r="C134" s="211" t="s">
        <v>147</v>
      </c>
      <c r="D134" s="211" t="s">
        <v>125</v>
      </c>
      <c r="E134" s="212" t="s">
        <v>148</v>
      </c>
      <c r="F134" s="213" t="s">
        <v>149</v>
      </c>
      <c r="G134" s="214" t="s">
        <v>139</v>
      </c>
      <c r="H134" s="215">
        <v>2</v>
      </c>
      <c r="I134" s="216"/>
      <c r="J134" s="217">
        <f>ROUND(I134*H134,2)</f>
        <v>0</v>
      </c>
      <c r="K134" s="218"/>
      <c r="L134" s="219"/>
      <c r="M134" s="220" t="s">
        <v>1</v>
      </c>
      <c r="N134" s="221" t="s">
        <v>39</v>
      </c>
      <c r="O134" s="69"/>
      <c r="P134" s="207">
        <f>O134*H134</f>
        <v>0</v>
      </c>
      <c r="Q134" s="207">
        <v>0.0024</v>
      </c>
      <c r="R134" s="207">
        <f>Q134*H134</f>
        <v>0.0048</v>
      </c>
      <c r="S134" s="207">
        <v>0</v>
      </c>
      <c r="T134" s="208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9" t="s">
        <v>113</v>
      </c>
      <c r="AT134" s="209" t="s">
        <v>125</v>
      </c>
      <c r="AU134" s="209" t="s">
        <v>81</v>
      </c>
      <c r="AY134" s="15" t="s">
        <v>112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5" t="s">
        <v>79</v>
      </c>
      <c r="BK134" s="210">
        <f>ROUND(I134*H134,2)</f>
        <v>0</v>
      </c>
      <c r="BL134" s="15" t="s">
        <v>120</v>
      </c>
      <c r="BM134" s="209" t="s">
        <v>150</v>
      </c>
    </row>
    <row r="135" spans="2:51" s="13" customFormat="1" ht="10.2">
      <c r="B135" s="222"/>
      <c r="C135" s="223"/>
      <c r="D135" s="224" t="s">
        <v>129</v>
      </c>
      <c r="E135" s="225" t="s">
        <v>1</v>
      </c>
      <c r="F135" s="226" t="s">
        <v>151</v>
      </c>
      <c r="G135" s="223"/>
      <c r="H135" s="227">
        <v>2</v>
      </c>
      <c r="I135" s="228"/>
      <c r="J135" s="223"/>
      <c r="K135" s="223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129</v>
      </c>
      <c r="AU135" s="233" t="s">
        <v>81</v>
      </c>
      <c r="AV135" s="13" t="s">
        <v>81</v>
      </c>
      <c r="AW135" s="13" t="s">
        <v>30</v>
      </c>
      <c r="AX135" s="13" t="s">
        <v>79</v>
      </c>
      <c r="AY135" s="233" t="s">
        <v>112</v>
      </c>
    </row>
    <row r="136" spans="1:65" s="2" customFormat="1" ht="16.5" customHeight="1">
      <c r="A136" s="32"/>
      <c r="B136" s="33"/>
      <c r="C136" s="211" t="s">
        <v>152</v>
      </c>
      <c r="D136" s="211" t="s">
        <v>125</v>
      </c>
      <c r="E136" s="212" t="s">
        <v>153</v>
      </c>
      <c r="F136" s="213" t="s">
        <v>154</v>
      </c>
      <c r="G136" s="214" t="s">
        <v>139</v>
      </c>
      <c r="H136" s="215">
        <v>2</v>
      </c>
      <c r="I136" s="216"/>
      <c r="J136" s="217">
        <f>ROUND(I136*H136,2)</f>
        <v>0</v>
      </c>
      <c r="K136" s="218"/>
      <c r="L136" s="219"/>
      <c r="M136" s="220" t="s">
        <v>1</v>
      </c>
      <c r="N136" s="221" t="s">
        <v>39</v>
      </c>
      <c r="O136" s="69"/>
      <c r="P136" s="207">
        <f>O136*H136</f>
        <v>0</v>
      </c>
      <c r="Q136" s="207">
        <v>0.001</v>
      </c>
      <c r="R136" s="207">
        <f>Q136*H136</f>
        <v>0.002</v>
      </c>
      <c r="S136" s="207">
        <v>0</v>
      </c>
      <c r="T136" s="208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9" t="s">
        <v>113</v>
      </c>
      <c r="AT136" s="209" t="s">
        <v>125</v>
      </c>
      <c r="AU136" s="209" t="s">
        <v>81</v>
      </c>
      <c r="AY136" s="15" t="s">
        <v>112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5" t="s">
        <v>79</v>
      </c>
      <c r="BK136" s="210">
        <f>ROUND(I136*H136,2)</f>
        <v>0</v>
      </c>
      <c r="BL136" s="15" t="s">
        <v>120</v>
      </c>
      <c r="BM136" s="209" t="s">
        <v>155</v>
      </c>
    </row>
    <row r="137" spans="2:51" s="13" customFormat="1" ht="10.2">
      <c r="B137" s="222"/>
      <c r="C137" s="223"/>
      <c r="D137" s="224" t="s">
        <v>129</v>
      </c>
      <c r="E137" s="225" t="s">
        <v>1</v>
      </c>
      <c r="F137" s="226" t="s">
        <v>151</v>
      </c>
      <c r="G137" s="223"/>
      <c r="H137" s="227">
        <v>2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129</v>
      </c>
      <c r="AU137" s="233" t="s">
        <v>81</v>
      </c>
      <c r="AV137" s="13" t="s">
        <v>81</v>
      </c>
      <c r="AW137" s="13" t="s">
        <v>30</v>
      </c>
      <c r="AX137" s="13" t="s">
        <v>79</v>
      </c>
      <c r="AY137" s="233" t="s">
        <v>112</v>
      </c>
    </row>
    <row r="138" spans="1:65" s="2" customFormat="1" ht="16.5" customHeight="1">
      <c r="A138" s="32"/>
      <c r="B138" s="33"/>
      <c r="C138" s="211" t="s">
        <v>156</v>
      </c>
      <c r="D138" s="211" t="s">
        <v>125</v>
      </c>
      <c r="E138" s="212" t="s">
        <v>157</v>
      </c>
      <c r="F138" s="213" t="s">
        <v>158</v>
      </c>
      <c r="G138" s="214" t="s">
        <v>139</v>
      </c>
      <c r="H138" s="215">
        <v>4</v>
      </c>
      <c r="I138" s="216"/>
      <c r="J138" s="217">
        <f>ROUND(I138*H138,2)</f>
        <v>0</v>
      </c>
      <c r="K138" s="218"/>
      <c r="L138" s="219"/>
      <c r="M138" s="220" t="s">
        <v>1</v>
      </c>
      <c r="N138" s="221" t="s">
        <v>39</v>
      </c>
      <c r="O138" s="69"/>
      <c r="P138" s="207">
        <f>O138*H138</f>
        <v>0</v>
      </c>
      <c r="Q138" s="207">
        <v>0.001</v>
      </c>
      <c r="R138" s="207">
        <f>Q138*H138</f>
        <v>0.004</v>
      </c>
      <c r="S138" s="207">
        <v>0</v>
      </c>
      <c r="T138" s="208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9" t="s">
        <v>113</v>
      </c>
      <c r="AT138" s="209" t="s">
        <v>125</v>
      </c>
      <c r="AU138" s="209" t="s">
        <v>81</v>
      </c>
      <c r="AY138" s="15" t="s">
        <v>112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5" t="s">
        <v>79</v>
      </c>
      <c r="BK138" s="210">
        <f>ROUND(I138*H138,2)</f>
        <v>0</v>
      </c>
      <c r="BL138" s="15" t="s">
        <v>120</v>
      </c>
      <c r="BM138" s="209" t="s">
        <v>159</v>
      </c>
    </row>
    <row r="139" spans="2:51" s="13" customFormat="1" ht="10.2">
      <c r="B139" s="222"/>
      <c r="C139" s="223"/>
      <c r="D139" s="224" t="s">
        <v>129</v>
      </c>
      <c r="E139" s="225" t="s">
        <v>1</v>
      </c>
      <c r="F139" s="226" t="s">
        <v>146</v>
      </c>
      <c r="G139" s="223"/>
      <c r="H139" s="227">
        <v>4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129</v>
      </c>
      <c r="AU139" s="233" t="s">
        <v>81</v>
      </c>
      <c r="AV139" s="13" t="s">
        <v>81</v>
      </c>
      <c r="AW139" s="13" t="s">
        <v>30</v>
      </c>
      <c r="AX139" s="13" t="s">
        <v>79</v>
      </c>
      <c r="AY139" s="233" t="s">
        <v>112</v>
      </c>
    </row>
    <row r="140" spans="1:65" s="2" customFormat="1" ht="16.5" customHeight="1">
      <c r="A140" s="32"/>
      <c r="B140" s="33"/>
      <c r="C140" s="211" t="s">
        <v>160</v>
      </c>
      <c r="D140" s="211" t="s">
        <v>125</v>
      </c>
      <c r="E140" s="212" t="s">
        <v>161</v>
      </c>
      <c r="F140" s="213" t="s">
        <v>162</v>
      </c>
      <c r="G140" s="214" t="s">
        <v>139</v>
      </c>
      <c r="H140" s="215">
        <v>6</v>
      </c>
      <c r="I140" s="216"/>
      <c r="J140" s="217">
        <f>ROUND(I140*H140,2)</f>
        <v>0</v>
      </c>
      <c r="K140" s="218"/>
      <c r="L140" s="219"/>
      <c r="M140" s="220" t="s">
        <v>1</v>
      </c>
      <c r="N140" s="221" t="s">
        <v>39</v>
      </c>
      <c r="O140" s="69"/>
      <c r="P140" s="207">
        <f>O140*H140</f>
        <v>0</v>
      </c>
      <c r="Q140" s="207">
        <v>0</v>
      </c>
      <c r="R140" s="207">
        <f>Q140*H140</f>
        <v>0</v>
      </c>
      <c r="S140" s="207">
        <v>0</v>
      </c>
      <c r="T140" s="208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9" t="s">
        <v>113</v>
      </c>
      <c r="AT140" s="209" t="s">
        <v>125</v>
      </c>
      <c r="AU140" s="209" t="s">
        <v>81</v>
      </c>
      <c r="AY140" s="15" t="s">
        <v>112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5" t="s">
        <v>79</v>
      </c>
      <c r="BK140" s="210">
        <f>ROUND(I140*H140,2)</f>
        <v>0</v>
      </c>
      <c r="BL140" s="15" t="s">
        <v>120</v>
      </c>
      <c r="BM140" s="209" t="s">
        <v>163</v>
      </c>
    </row>
    <row r="141" spans="2:51" s="13" customFormat="1" ht="10.2">
      <c r="B141" s="222"/>
      <c r="C141" s="223"/>
      <c r="D141" s="224" t="s">
        <v>129</v>
      </c>
      <c r="E141" s="225" t="s">
        <v>1</v>
      </c>
      <c r="F141" s="226" t="s">
        <v>164</v>
      </c>
      <c r="G141" s="223"/>
      <c r="H141" s="227">
        <v>6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129</v>
      </c>
      <c r="AU141" s="233" t="s">
        <v>81</v>
      </c>
      <c r="AV141" s="13" t="s">
        <v>81</v>
      </c>
      <c r="AW141" s="13" t="s">
        <v>30</v>
      </c>
      <c r="AX141" s="13" t="s">
        <v>79</v>
      </c>
      <c r="AY141" s="233" t="s">
        <v>112</v>
      </c>
    </row>
    <row r="142" spans="1:65" s="2" customFormat="1" ht="16.5" customHeight="1">
      <c r="A142" s="32"/>
      <c r="B142" s="33"/>
      <c r="C142" s="211" t="s">
        <v>165</v>
      </c>
      <c r="D142" s="211" t="s">
        <v>125</v>
      </c>
      <c r="E142" s="212" t="s">
        <v>166</v>
      </c>
      <c r="F142" s="213" t="s">
        <v>167</v>
      </c>
      <c r="G142" s="214" t="s">
        <v>139</v>
      </c>
      <c r="H142" s="215">
        <v>2</v>
      </c>
      <c r="I142" s="216"/>
      <c r="J142" s="217">
        <f>ROUND(I142*H142,2)</f>
        <v>0</v>
      </c>
      <c r="K142" s="218"/>
      <c r="L142" s="219"/>
      <c r="M142" s="220" t="s">
        <v>1</v>
      </c>
      <c r="N142" s="221" t="s">
        <v>39</v>
      </c>
      <c r="O142" s="69"/>
      <c r="P142" s="207">
        <f>O142*H142</f>
        <v>0</v>
      </c>
      <c r="Q142" s="207">
        <v>0.00624</v>
      </c>
      <c r="R142" s="207">
        <f>Q142*H142</f>
        <v>0.01248</v>
      </c>
      <c r="S142" s="207">
        <v>0</v>
      </c>
      <c r="T142" s="208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9" t="s">
        <v>113</v>
      </c>
      <c r="AT142" s="209" t="s">
        <v>125</v>
      </c>
      <c r="AU142" s="209" t="s">
        <v>81</v>
      </c>
      <c r="AY142" s="15" t="s">
        <v>112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5" t="s">
        <v>79</v>
      </c>
      <c r="BK142" s="210">
        <f>ROUND(I142*H142,2)</f>
        <v>0</v>
      </c>
      <c r="BL142" s="15" t="s">
        <v>120</v>
      </c>
      <c r="BM142" s="209" t="s">
        <v>168</v>
      </c>
    </row>
    <row r="143" spans="2:51" s="13" customFormat="1" ht="10.2">
      <c r="B143" s="222"/>
      <c r="C143" s="223"/>
      <c r="D143" s="224" t="s">
        <v>129</v>
      </c>
      <c r="E143" s="225" t="s">
        <v>1</v>
      </c>
      <c r="F143" s="226" t="s">
        <v>141</v>
      </c>
      <c r="G143" s="223"/>
      <c r="H143" s="227">
        <v>2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129</v>
      </c>
      <c r="AU143" s="233" t="s">
        <v>81</v>
      </c>
      <c r="AV143" s="13" t="s">
        <v>81</v>
      </c>
      <c r="AW143" s="13" t="s">
        <v>30</v>
      </c>
      <c r="AX143" s="13" t="s">
        <v>79</v>
      </c>
      <c r="AY143" s="233" t="s">
        <v>112</v>
      </c>
    </row>
    <row r="144" spans="1:65" s="2" customFormat="1" ht="16.5" customHeight="1">
      <c r="A144" s="32"/>
      <c r="B144" s="33"/>
      <c r="C144" s="211" t="s">
        <v>113</v>
      </c>
      <c r="D144" s="211" t="s">
        <v>125</v>
      </c>
      <c r="E144" s="212" t="s">
        <v>169</v>
      </c>
      <c r="F144" s="213" t="s">
        <v>170</v>
      </c>
      <c r="G144" s="214" t="s">
        <v>139</v>
      </c>
      <c r="H144" s="215">
        <v>20</v>
      </c>
      <c r="I144" s="216"/>
      <c r="J144" s="217">
        <f>ROUND(I144*H144,2)</f>
        <v>0</v>
      </c>
      <c r="K144" s="218"/>
      <c r="L144" s="219"/>
      <c r="M144" s="220" t="s">
        <v>1</v>
      </c>
      <c r="N144" s="221" t="s">
        <v>39</v>
      </c>
      <c r="O144" s="69"/>
      <c r="P144" s="207">
        <f>O144*H144</f>
        <v>0</v>
      </c>
      <c r="Q144" s="207">
        <v>0.00624</v>
      </c>
      <c r="R144" s="207">
        <f>Q144*H144</f>
        <v>0.1248</v>
      </c>
      <c r="S144" s="207">
        <v>0</v>
      </c>
      <c r="T144" s="208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9" t="s">
        <v>113</v>
      </c>
      <c r="AT144" s="209" t="s">
        <v>125</v>
      </c>
      <c r="AU144" s="209" t="s">
        <v>81</v>
      </c>
      <c r="AY144" s="15" t="s">
        <v>112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5" t="s">
        <v>79</v>
      </c>
      <c r="BK144" s="210">
        <f>ROUND(I144*H144,2)</f>
        <v>0</v>
      </c>
      <c r="BL144" s="15" t="s">
        <v>120</v>
      </c>
      <c r="BM144" s="209" t="s">
        <v>171</v>
      </c>
    </row>
    <row r="145" spans="2:51" s="13" customFormat="1" ht="10.2">
      <c r="B145" s="222"/>
      <c r="C145" s="223"/>
      <c r="D145" s="224" t="s">
        <v>129</v>
      </c>
      <c r="E145" s="225" t="s">
        <v>1</v>
      </c>
      <c r="F145" s="226" t="s">
        <v>172</v>
      </c>
      <c r="G145" s="223"/>
      <c r="H145" s="227">
        <v>20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129</v>
      </c>
      <c r="AU145" s="233" t="s">
        <v>81</v>
      </c>
      <c r="AV145" s="13" t="s">
        <v>81</v>
      </c>
      <c r="AW145" s="13" t="s">
        <v>30</v>
      </c>
      <c r="AX145" s="13" t="s">
        <v>79</v>
      </c>
      <c r="AY145" s="233" t="s">
        <v>112</v>
      </c>
    </row>
    <row r="146" spans="1:65" s="2" customFormat="1" ht="16.5" customHeight="1">
      <c r="A146" s="32"/>
      <c r="B146" s="33"/>
      <c r="C146" s="211" t="s">
        <v>173</v>
      </c>
      <c r="D146" s="211" t="s">
        <v>125</v>
      </c>
      <c r="E146" s="212" t="s">
        <v>174</v>
      </c>
      <c r="F146" s="213" t="s">
        <v>175</v>
      </c>
      <c r="G146" s="214" t="s">
        <v>139</v>
      </c>
      <c r="H146" s="215">
        <v>70</v>
      </c>
      <c r="I146" s="216"/>
      <c r="J146" s="217">
        <f>ROUND(I146*H146,2)</f>
        <v>0</v>
      </c>
      <c r="K146" s="218"/>
      <c r="L146" s="219"/>
      <c r="M146" s="220" t="s">
        <v>1</v>
      </c>
      <c r="N146" s="221" t="s">
        <v>39</v>
      </c>
      <c r="O146" s="69"/>
      <c r="P146" s="207">
        <f>O146*H146</f>
        <v>0</v>
      </c>
      <c r="Q146" s="207">
        <v>0.001</v>
      </c>
      <c r="R146" s="207">
        <f>Q146*H146</f>
        <v>0.07</v>
      </c>
      <c r="S146" s="207">
        <v>0</v>
      </c>
      <c r="T146" s="208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9" t="s">
        <v>113</v>
      </c>
      <c r="AT146" s="209" t="s">
        <v>125</v>
      </c>
      <c r="AU146" s="209" t="s">
        <v>81</v>
      </c>
      <c r="AY146" s="15" t="s">
        <v>112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5" t="s">
        <v>79</v>
      </c>
      <c r="BK146" s="210">
        <f>ROUND(I146*H146,2)</f>
        <v>0</v>
      </c>
      <c r="BL146" s="15" t="s">
        <v>120</v>
      </c>
      <c r="BM146" s="209" t="s">
        <v>176</v>
      </c>
    </row>
    <row r="147" spans="2:51" s="13" customFormat="1" ht="10.2">
      <c r="B147" s="222"/>
      <c r="C147" s="223"/>
      <c r="D147" s="224" t="s">
        <v>129</v>
      </c>
      <c r="E147" s="225" t="s">
        <v>1</v>
      </c>
      <c r="F147" s="226" t="s">
        <v>177</v>
      </c>
      <c r="G147" s="223"/>
      <c r="H147" s="227">
        <v>70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129</v>
      </c>
      <c r="AU147" s="233" t="s">
        <v>81</v>
      </c>
      <c r="AV147" s="13" t="s">
        <v>81</v>
      </c>
      <c r="AW147" s="13" t="s">
        <v>30</v>
      </c>
      <c r="AX147" s="13" t="s">
        <v>79</v>
      </c>
      <c r="AY147" s="233" t="s">
        <v>112</v>
      </c>
    </row>
    <row r="148" spans="1:65" s="2" customFormat="1" ht="16.5" customHeight="1">
      <c r="A148" s="32"/>
      <c r="B148" s="33"/>
      <c r="C148" s="211" t="s">
        <v>178</v>
      </c>
      <c r="D148" s="211" t="s">
        <v>125</v>
      </c>
      <c r="E148" s="212" t="s">
        <v>179</v>
      </c>
      <c r="F148" s="213" t="s">
        <v>180</v>
      </c>
      <c r="G148" s="214" t="s">
        <v>139</v>
      </c>
      <c r="H148" s="215">
        <v>2</v>
      </c>
      <c r="I148" s="216"/>
      <c r="J148" s="217">
        <f>ROUND(I148*H148,2)</f>
        <v>0</v>
      </c>
      <c r="K148" s="218"/>
      <c r="L148" s="219"/>
      <c r="M148" s="220" t="s">
        <v>1</v>
      </c>
      <c r="N148" s="221" t="s">
        <v>39</v>
      </c>
      <c r="O148" s="69"/>
      <c r="P148" s="207">
        <f>O148*H148</f>
        <v>0</v>
      </c>
      <c r="Q148" s="207">
        <v>0.001</v>
      </c>
      <c r="R148" s="207">
        <f>Q148*H148</f>
        <v>0.002</v>
      </c>
      <c r="S148" s="207">
        <v>0</v>
      </c>
      <c r="T148" s="208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9" t="s">
        <v>113</v>
      </c>
      <c r="AT148" s="209" t="s">
        <v>125</v>
      </c>
      <c r="AU148" s="209" t="s">
        <v>81</v>
      </c>
      <c r="AY148" s="15" t="s">
        <v>112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5" t="s">
        <v>79</v>
      </c>
      <c r="BK148" s="210">
        <f>ROUND(I148*H148,2)</f>
        <v>0</v>
      </c>
      <c r="BL148" s="15" t="s">
        <v>120</v>
      </c>
      <c r="BM148" s="209" t="s">
        <v>181</v>
      </c>
    </row>
    <row r="149" spans="2:51" s="13" customFormat="1" ht="10.2">
      <c r="B149" s="222"/>
      <c r="C149" s="223"/>
      <c r="D149" s="224" t="s">
        <v>129</v>
      </c>
      <c r="E149" s="225" t="s">
        <v>1</v>
      </c>
      <c r="F149" s="226" t="s">
        <v>151</v>
      </c>
      <c r="G149" s="223"/>
      <c r="H149" s="227">
        <v>2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129</v>
      </c>
      <c r="AU149" s="233" t="s">
        <v>81</v>
      </c>
      <c r="AV149" s="13" t="s">
        <v>81</v>
      </c>
      <c r="AW149" s="13" t="s">
        <v>30</v>
      </c>
      <c r="AX149" s="13" t="s">
        <v>79</v>
      </c>
      <c r="AY149" s="233" t="s">
        <v>112</v>
      </c>
    </row>
    <row r="150" spans="1:65" s="2" customFormat="1" ht="16.5" customHeight="1">
      <c r="A150" s="32"/>
      <c r="B150" s="33"/>
      <c r="C150" s="211" t="s">
        <v>182</v>
      </c>
      <c r="D150" s="211" t="s">
        <v>125</v>
      </c>
      <c r="E150" s="212" t="s">
        <v>183</v>
      </c>
      <c r="F150" s="213" t="s">
        <v>184</v>
      </c>
      <c r="G150" s="214" t="s">
        <v>185</v>
      </c>
      <c r="H150" s="215">
        <v>1</v>
      </c>
      <c r="I150" s="216"/>
      <c r="J150" s="217">
        <f>ROUND(I150*H150,2)</f>
        <v>0</v>
      </c>
      <c r="K150" s="218"/>
      <c r="L150" s="219"/>
      <c r="M150" s="220" t="s">
        <v>1</v>
      </c>
      <c r="N150" s="221" t="s">
        <v>39</v>
      </c>
      <c r="O150" s="69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9" t="s">
        <v>113</v>
      </c>
      <c r="AT150" s="209" t="s">
        <v>125</v>
      </c>
      <c r="AU150" s="209" t="s">
        <v>81</v>
      </c>
      <c r="AY150" s="15" t="s">
        <v>112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5" t="s">
        <v>79</v>
      </c>
      <c r="BK150" s="210">
        <f>ROUND(I150*H150,2)</f>
        <v>0</v>
      </c>
      <c r="BL150" s="15" t="s">
        <v>120</v>
      </c>
      <c r="BM150" s="209" t="s">
        <v>186</v>
      </c>
    </row>
    <row r="151" spans="1:65" s="2" customFormat="1" ht="16.5" customHeight="1">
      <c r="A151" s="32"/>
      <c r="B151" s="33"/>
      <c r="C151" s="211" t="s">
        <v>7</v>
      </c>
      <c r="D151" s="211" t="s">
        <v>125</v>
      </c>
      <c r="E151" s="212" t="s">
        <v>187</v>
      </c>
      <c r="F151" s="213" t="s">
        <v>188</v>
      </c>
      <c r="G151" s="214" t="s">
        <v>185</v>
      </c>
      <c r="H151" s="215">
        <v>1</v>
      </c>
      <c r="I151" s="216"/>
      <c r="J151" s="217">
        <f>ROUND(I151*H151,2)</f>
        <v>0</v>
      </c>
      <c r="K151" s="218"/>
      <c r="L151" s="219"/>
      <c r="M151" s="220" t="s">
        <v>1</v>
      </c>
      <c r="N151" s="221" t="s">
        <v>39</v>
      </c>
      <c r="O151" s="69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9" t="s">
        <v>113</v>
      </c>
      <c r="AT151" s="209" t="s">
        <v>125</v>
      </c>
      <c r="AU151" s="209" t="s">
        <v>81</v>
      </c>
      <c r="AY151" s="15" t="s">
        <v>112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5" t="s">
        <v>79</v>
      </c>
      <c r="BK151" s="210">
        <f>ROUND(I151*H151,2)</f>
        <v>0</v>
      </c>
      <c r="BL151" s="15" t="s">
        <v>120</v>
      </c>
      <c r="BM151" s="209" t="s">
        <v>189</v>
      </c>
    </row>
    <row r="152" spans="1:65" s="2" customFormat="1" ht="16.5" customHeight="1">
      <c r="A152" s="32"/>
      <c r="B152" s="33"/>
      <c r="C152" s="211" t="s">
        <v>190</v>
      </c>
      <c r="D152" s="211" t="s">
        <v>125</v>
      </c>
      <c r="E152" s="212" t="s">
        <v>191</v>
      </c>
      <c r="F152" s="213" t="s">
        <v>192</v>
      </c>
      <c r="G152" s="214" t="s">
        <v>119</v>
      </c>
      <c r="H152" s="215">
        <v>67</v>
      </c>
      <c r="I152" s="216"/>
      <c r="J152" s="217">
        <f>ROUND(I152*H152,2)</f>
        <v>0</v>
      </c>
      <c r="K152" s="218"/>
      <c r="L152" s="219"/>
      <c r="M152" s="220" t="s">
        <v>1</v>
      </c>
      <c r="N152" s="221" t="s">
        <v>39</v>
      </c>
      <c r="O152" s="69"/>
      <c r="P152" s="207">
        <f>O152*H152</f>
        <v>0</v>
      </c>
      <c r="Q152" s="207">
        <v>0.0001</v>
      </c>
      <c r="R152" s="207">
        <f>Q152*H152</f>
        <v>0.0067</v>
      </c>
      <c r="S152" s="207">
        <v>0</v>
      </c>
      <c r="T152" s="208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9" t="s">
        <v>113</v>
      </c>
      <c r="AT152" s="209" t="s">
        <v>125</v>
      </c>
      <c r="AU152" s="209" t="s">
        <v>81</v>
      </c>
      <c r="AY152" s="15" t="s">
        <v>112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5" t="s">
        <v>79</v>
      </c>
      <c r="BK152" s="210">
        <f>ROUND(I152*H152,2)</f>
        <v>0</v>
      </c>
      <c r="BL152" s="15" t="s">
        <v>120</v>
      </c>
      <c r="BM152" s="209" t="s">
        <v>193</v>
      </c>
    </row>
    <row r="153" spans="2:51" s="13" customFormat="1" ht="10.2">
      <c r="B153" s="222"/>
      <c r="C153" s="223"/>
      <c r="D153" s="224" t="s">
        <v>129</v>
      </c>
      <c r="E153" s="225" t="s">
        <v>1</v>
      </c>
      <c r="F153" s="226" t="s">
        <v>194</v>
      </c>
      <c r="G153" s="223"/>
      <c r="H153" s="227">
        <v>67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129</v>
      </c>
      <c r="AU153" s="233" t="s">
        <v>81</v>
      </c>
      <c r="AV153" s="13" t="s">
        <v>81</v>
      </c>
      <c r="AW153" s="13" t="s">
        <v>30</v>
      </c>
      <c r="AX153" s="13" t="s">
        <v>79</v>
      </c>
      <c r="AY153" s="233" t="s">
        <v>112</v>
      </c>
    </row>
    <row r="154" spans="1:65" s="2" customFormat="1" ht="16.5" customHeight="1">
      <c r="A154" s="32"/>
      <c r="B154" s="33"/>
      <c r="C154" s="211" t="s">
        <v>195</v>
      </c>
      <c r="D154" s="211" t="s">
        <v>125</v>
      </c>
      <c r="E154" s="212" t="s">
        <v>196</v>
      </c>
      <c r="F154" s="213" t="s">
        <v>197</v>
      </c>
      <c r="G154" s="214" t="s">
        <v>119</v>
      </c>
      <c r="H154" s="215">
        <v>6</v>
      </c>
      <c r="I154" s="216"/>
      <c r="J154" s="217">
        <f>ROUND(I154*H154,2)</f>
        <v>0</v>
      </c>
      <c r="K154" s="218"/>
      <c r="L154" s="219"/>
      <c r="M154" s="220" t="s">
        <v>1</v>
      </c>
      <c r="N154" s="221" t="s">
        <v>39</v>
      </c>
      <c r="O154" s="69"/>
      <c r="P154" s="207">
        <f>O154*H154</f>
        <v>0</v>
      </c>
      <c r="Q154" s="207">
        <v>0.00443</v>
      </c>
      <c r="R154" s="207">
        <f>Q154*H154</f>
        <v>0.02658</v>
      </c>
      <c r="S154" s="207">
        <v>0</v>
      </c>
      <c r="T154" s="208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9" t="s">
        <v>113</v>
      </c>
      <c r="AT154" s="209" t="s">
        <v>125</v>
      </c>
      <c r="AU154" s="209" t="s">
        <v>81</v>
      </c>
      <c r="AY154" s="15" t="s">
        <v>112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5" t="s">
        <v>79</v>
      </c>
      <c r="BK154" s="210">
        <f>ROUND(I154*H154,2)</f>
        <v>0</v>
      </c>
      <c r="BL154" s="15" t="s">
        <v>120</v>
      </c>
      <c r="BM154" s="209" t="s">
        <v>198</v>
      </c>
    </row>
    <row r="155" spans="2:51" s="13" customFormat="1" ht="10.2">
      <c r="B155" s="222"/>
      <c r="C155" s="223"/>
      <c r="D155" s="224" t="s">
        <v>129</v>
      </c>
      <c r="E155" s="225" t="s">
        <v>1</v>
      </c>
      <c r="F155" s="226" t="s">
        <v>164</v>
      </c>
      <c r="G155" s="223"/>
      <c r="H155" s="227">
        <v>6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129</v>
      </c>
      <c r="AU155" s="233" t="s">
        <v>81</v>
      </c>
      <c r="AV155" s="13" t="s">
        <v>81</v>
      </c>
      <c r="AW155" s="13" t="s">
        <v>30</v>
      </c>
      <c r="AX155" s="13" t="s">
        <v>79</v>
      </c>
      <c r="AY155" s="233" t="s">
        <v>112</v>
      </c>
    </row>
    <row r="156" spans="1:65" s="2" customFormat="1" ht="16.5" customHeight="1">
      <c r="A156" s="32"/>
      <c r="B156" s="33"/>
      <c r="C156" s="211" t="s">
        <v>199</v>
      </c>
      <c r="D156" s="211" t="s">
        <v>125</v>
      </c>
      <c r="E156" s="212" t="s">
        <v>200</v>
      </c>
      <c r="F156" s="213" t="s">
        <v>201</v>
      </c>
      <c r="G156" s="214" t="s">
        <v>119</v>
      </c>
      <c r="H156" s="215">
        <v>24</v>
      </c>
      <c r="I156" s="216"/>
      <c r="J156" s="217">
        <f>ROUND(I156*H156,2)</f>
        <v>0</v>
      </c>
      <c r="K156" s="218"/>
      <c r="L156" s="219"/>
      <c r="M156" s="220" t="s">
        <v>1</v>
      </c>
      <c r="N156" s="221" t="s">
        <v>39</v>
      </c>
      <c r="O156" s="69"/>
      <c r="P156" s="207">
        <f>O156*H156</f>
        <v>0</v>
      </c>
      <c r="Q156" s="207">
        <v>0.00443</v>
      </c>
      <c r="R156" s="207">
        <f>Q156*H156</f>
        <v>0.10632</v>
      </c>
      <c r="S156" s="207">
        <v>0</v>
      </c>
      <c r="T156" s="208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9" t="s">
        <v>113</v>
      </c>
      <c r="AT156" s="209" t="s">
        <v>125</v>
      </c>
      <c r="AU156" s="209" t="s">
        <v>81</v>
      </c>
      <c r="AY156" s="15" t="s">
        <v>112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5" t="s">
        <v>79</v>
      </c>
      <c r="BK156" s="210">
        <f>ROUND(I156*H156,2)</f>
        <v>0</v>
      </c>
      <c r="BL156" s="15" t="s">
        <v>120</v>
      </c>
      <c r="BM156" s="209" t="s">
        <v>202</v>
      </c>
    </row>
    <row r="157" spans="2:51" s="13" customFormat="1" ht="10.2">
      <c r="B157" s="222"/>
      <c r="C157" s="223"/>
      <c r="D157" s="224" t="s">
        <v>129</v>
      </c>
      <c r="E157" s="225" t="s">
        <v>1</v>
      </c>
      <c r="F157" s="226" t="s">
        <v>130</v>
      </c>
      <c r="G157" s="223"/>
      <c r="H157" s="227">
        <v>24</v>
      </c>
      <c r="I157" s="228"/>
      <c r="J157" s="223"/>
      <c r="K157" s="223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129</v>
      </c>
      <c r="AU157" s="233" t="s">
        <v>81</v>
      </c>
      <c r="AV157" s="13" t="s">
        <v>81</v>
      </c>
      <c r="AW157" s="13" t="s">
        <v>30</v>
      </c>
      <c r="AX157" s="13" t="s">
        <v>79</v>
      </c>
      <c r="AY157" s="233" t="s">
        <v>112</v>
      </c>
    </row>
    <row r="158" spans="1:65" s="2" customFormat="1" ht="16.5" customHeight="1">
      <c r="A158" s="32"/>
      <c r="B158" s="33"/>
      <c r="C158" s="211" t="s">
        <v>203</v>
      </c>
      <c r="D158" s="211" t="s">
        <v>125</v>
      </c>
      <c r="E158" s="212" t="s">
        <v>204</v>
      </c>
      <c r="F158" s="213" t="s">
        <v>205</v>
      </c>
      <c r="G158" s="214" t="s">
        <v>139</v>
      </c>
      <c r="H158" s="215">
        <v>2</v>
      </c>
      <c r="I158" s="216"/>
      <c r="J158" s="217">
        <f>ROUND(I158*H158,2)</f>
        <v>0</v>
      </c>
      <c r="K158" s="218"/>
      <c r="L158" s="219"/>
      <c r="M158" s="220" t="s">
        <v>1</v>
      </c>
      <c r="N158" s="221" t="s">
        <v>39</v>
      </c>
      <c r="O158" s="69"/>
      <c r="P158" s="207">
        <f>O158*H158</f>
        <v>0</v>
      </c>
      <c r="Q158" s="207">
        <v>0.00443</v>
      </c>
      <c r="R158" s="207">
        <f>Q158*H158</f>
        <v>0.00886</v>
      </c>
      <c r="S158" s="207">
        <v>0</v>
      </c>
      <c r="T158" s="208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9" t="s">
        <v>113</v>
      </c>
      <c r="AT158" s="209" t="s">
        <v>125</v>
      </c>
      <c r="AU158" s="209" t="s">
        <v>81</v>
      </c>
      <c r="AY158" s="15" t="s">
        <v>112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5" t="s">
        <v>79</v>
      </c>
      <c r="BK158" s="210">
        <f>ROUND(I158*H158,2)</f>
        <v>0</v>
      </c>
      <c r="BL158" s="15" t="s">
        <v>120</v>
      </c>
      <c r="BM158" s="209" t="s">
        <v>206</v>
      </c>
    </row>
    <row r="159" spans="2:51" s="13" customFormat="1" ht="10.2">
      <c r="B159" s="222"/>
      <c r="C159" s="223"/>
      <c r="D159" s="224" t="s">
        <v>129</v>
      </c>
      <c r="E159" s="225" t="s">
        <v>1</v>
      </c>
      <c r="F159" s="226" t="s">
        <v>141</v>
      </c>
      <c r="G159" s="223"/>
      <c r="H159" s="227">
        <v>2</v>
      </c>
      <c r="I159" s="228"/>
      <c r="J159" s="223"/>
      <c r="K159" s="223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129</v>
      </c>
      <c r="AU159" s="233" t="s">
        <v>81</v>
      </c>
      <c r="AV159" s="13" t="s">
        <v>81</v>
      </c>
      <c r="AW159" s="13" t="s">
        <v>30</v>
      </c>
      <c r="AX159" s="13" t="s">
        <v>79</v>
      </c>
      <c r="AY159" s="233" t="s">
        <v>112</v>
      </c>
    </row>
    <row r="160" spans="1:65" s="2" customFormat="1" ht="16.5" customHeight="1">
      <c r="A160" s="32"/>
      <c r="B160" s="33"/>
      <c r="C160" s="211" t="s">
        <v>8</v>
      </c>
      <c r="D160" s="211" t="s">
        <v>125</v>
      </c>
      <c r="E160" s="212" t="s">
        <v>207</v>
      </c>
      <c r="F160" s="213" t="s">
        <v>208</v>
      </c>
      <c r="G160" s="214" t="s">
        <v>139</v>
      </c>
      <c r="H160" s="215">
        <v>2</v>
      </c>
      <c r="I160" s="216"/>
      <c r="J160" s="217">
        <f>ROUND(I160*H160,2)</f>
        <v>0</v>
      </c>
      <c r="K160" s="218"/>
      <c r="L160" s="219"/>
      <c r="M160" s="220" t="s">
        <v>1</v>
      </c>
      <c r="N160" s="221" t="s">
        <v>39</v>
      </c>
      <c r="O160" s="69"/>
      <c r="P160" s="207">
        <f>O160*H160</f>
        <v>0</v>
      </c>
      <c r="Q160" s="207">
        <v>0.00443</v>
      </c>
      <c r="R160" s="207">
        <f>Q160*H160</f>
        <v>0.00886</v>
      </c>
      <c r="S160" s="207">
        <v>0</v>
      </c>
      <c r="T160" s="208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9" t="s">
        <v>113</v>
      </c>
      <c r="AT160" s="209" t="s">
        <v>125</v>
      </c>
      <c r="AU160" s="209" t="s">
        <v>81</v>
      </c>
      <c r="AY160" s="15" t="s">
        <v>112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5" t="s">
        <v>79</v>
      </c>
      <c r="BK160" s="210">
        <f>ROUND(I160*H160,2)</f>
        <v>0</v>
      </c>
      <c r="BL160" s="15" t="s">
        <v>120</v>
      </c>
      <c r="BM160" s="209" t="s">
        <v>209</v>
      </c>
    </row>
    <row r="161" spans="2:51" s="13" customFormat="1" ht="10.2">
      <c r="B161" s="222"/>
      <c r="C161" s="223"/>
      <c r="D161" s="224" t="s">
        <v>129</v>
      </c>
      <c r="E161" s="225" t="s">
        <v>1</v>
      </c>
      <c r="F161" s="226" t="s">
        <v>141</v>
      </c>
      <c r="G161" s="223"/>
      <c r="H161" s="227">
        <v>2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129</v>
      </c>
      <c r="AU161" s="233" t="s">
        <v>81</v>
      </c>
      <c r="AV161" s="13" t="s">
        <v>81</v>
      </c>
      <c r="AW161" s="13" t="s">
        <v>30</v>
      </c>
      <c r="AX161" s="13" t="s">
        <v>79</v>
      </c>
      <c r="AY161" s="233" t="s">
        <v>112</v>
      </c>
    </row>
    <row r="162" spans="2:63" s="12" customFormat="1" ht="25.95" customHeight="1">
      <c r="B162" s="181"/>
      <c r="C162" s="182"/>
      <c r="D162" s="183" t="s">
        <v>73</v>
      </c>
      <c r="E162" s="184" t="s">
        <v>210</v>
      </c>
      <c r="F162" s="184" t="s">
        <v>211</v>
      </c>
      <c r="G162" s="182"/>
      <c r="H162" s="182"/>
      <c r="I162" s="185"/>
      <c r="J162" s="186">
        <f>BK162</f>
        <v>0</v>
      </c>
      <c r="K162" s="182"/>
      <c r="L162" s="187"/>
      <c r="M162" s="188"/>
      <c r="N162" s="189"/>
      <c r="O162" s="189"/>
      <c r="P162" s="190">
        <f>P163+P171+P181+P190+P192</f>
        <v>0</v>
      </c>
      <c r="Q162" s="189"/>
      <c r="R162" s="190">
        <f>R163+R171+R181+R190+R192</f>
        <v>0.09786</v>
      </c>
      <c r="S162" s="189"/>
      <c r="T162" s="191">
        <f>T163+T171+T181+T190+T192</f>
        <v>0</v>
      </c>
      <c r="AR162" s="192" t="s">
        <v>81</v>
      </c>
      <c r="AT162" s="193" t="s">
        <v>73</v>
      </c>
      <c r="AU162" s="193" t="s">
        <v>74</v>
      </c>
      <c r="AY162" s="192" t="s">
        <v>112</v>
      </c>
      <c r="BK162" s="194">
        <f>BK163+BK171+BK181+BK190+BK192</f>
        <v>0</v>
      </c>
    </row>
    <row r="163" spans="2:63" s="12" customFormat="1" ht="22.8" customHeight="1">
      <c r="B163" s="181"/>
      <c r="C163" s="182"/>
      <c r="D163" s="183" t="s">
        <v>73</v>
      </c>
      <c r="E163" s="195" t="s">
        <v>212</v>
      </c>
      <c r="F163" s="195" t="s">
        <v>213</v>
      </c>
      <c r="G163" s="182"/>
      <c r="H163" s="182"/>
      <c r="I163" s="185"/>
      <c r="J163" s="196">
        <f>BK163</f>
        <v>0</v>
      </c>
      <c r="K163" s="182"/>
      <c r="L163" s="187"/>
      <c r="M163" s="188"/>
      <c r="N163" s="189"/>
      <c r="O163" s="189"/>
      <c r="P163" s="190">
        <f>SUM(P164:P170)</f>
        <v>0</v>
      </c>
      <c r="Q163" s="189"/>
      <c r="R163" s="190">
        <f>SUM(R164:R170)</f>
        <v>0.00989</v>
      </c>
      <c r="S163" s="189"/>
      <c r="T163" s="191">
        <f>SUM(T164:T170)</f>
        <v>0</v>
      </c>
      <c r="AR163" s="192" t="s">
        <v>81</v>
      </c>
      <c r="AT163" s="193" t="s">
        <v>73</v>
      </c>
      <c r="AU163" s="193" t="s">
        <v>79</v>
      </c>
      <c r="AY163" s="192" t="s">
        <v>112</v>
      </c>
      <c r="BK163" s="194">
        <f>SUM(BK164:BK170)</f>
        <v>0</v>
      </c>
    </row>
    <row r="164" spans="1:65" s="2" customFormat="1" ht="21.75" customHeight="1">
      <c r="A164" s="32"/>
      <c r="B164" s="33"/>
      <c r="C164" s="197" t="s">
        <v>214</v>
      </c>
      <c r="D164" s="197" t="s">
        <v>116</v>
      </c>
      <c r="E164" s="198" t="s">
        <v>215</v>
      </c>
      <c r="F164" s="199" t="s">
        <v>216</v>
      </c>
      <c r="G164" s="200" t="s">
        <v>119</v>
      </c>
      <c r="H164" s="201">
        <v>5</v>
      </c>
      <c r="I164" s="202"/>
      <c r="J164" s="203">
        <f>ROUND(I164*H164,2)</f>
        <v>0</v>
      </c>
      <c r="K164" s="204"/>
      <c r="L164" s="37"/>
      <c r="M164" s="205" t="s">
        <v>1</v>
      </c>
      <c r="N164" s="206" t="s">
        <v>39</v>
      </c>
      <c r="O164" s="69"/>
      <c r="P164" s="207">
        <f>O164*H164</f>
        <v>0</v>
      </c>
      <c r="Q164" s="207">
        <v>0.00015</v>
      </c>
      <c r="R164" s="207">
        <f>Q164*H164</f>
        <v>0.0007499999999999999</v>
      </c>
      <c r="S164" s="207">
        <v>0</v>
      </c>
      <c r="T164" s="208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9" t="s">
        <v>147</v>
      </c>
      <c r="AT164" s="209" t="s">
        <v>116</v>
      </c>
      <c r="AU164" s="209" t="s">
        <v>81</v>
      </c>
      <c r="AY164" s="15" t="s">
        <v>112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5" t="s">
        <v>79</v>
      </c>
      <c r="BK164" s="210">
        <f>ROUND(I164*H164,2)</f>
        <v>0</v>
      </c>
      <c r="BL164" s="15" t="s">
        <v>147</v>
      </c>
      <c r="BM164" s="209" t="s">
        <v>217</v>
      </c>
    </row>
    <row r="165" spans="1:65" s="2" customFormat="1" ht="16.5" customHeight="1">
      <c r="A165" s="32"/>
      <c r="B165" s="33"/>
      <c r="C165" s="211" t="s">
        <v>218</v>
      </c>
      <c r="D165" s="211" t="s">
        <v>125</v>
      </c>
      <c r="E165" s="212" t="s">
        <v>219</v>
      </c>
      <c r="F165" s="213" t="s">
        <v>220</v>
      </c>
      <c r="G165" s="214" t="s">
        <v>221</v>
      </c>
      <c r="H165" s="215">
        <v>1</v>
      </c>
      <c r="I165" s="216"/>
      <c r="J165" s="217">
        <f>ROUND(I165*H165,2)</f>
        <v>0</v>
      </c>
      <c r="K165" s="218"/>
      <c r="L165" s="219"/>
      <c r="M165" s="220" t="s">
        <v>1</v>
      </c>
      <c r="N165" s="221" t="s">
        <v>39</v>
      </c>
      <c r="O165" s="69"/>
      <c r="P165" s="207">
        <f>O165*H165</f>
        <v>0</v>
      </c>
      <c r="Q165" s="207">
        <v>0.0047</v>
      </c>
      <c r="R165" s="207">
        <f>Q165*H165</f>
        <v>0.0047</v>
      </c>
      <c r="S165" s="207">
        <v>0</v>
      </c>
      <c r="T165" s="208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9" t="s">
        <v>222</v>
      </c>
      <c r="AT165" s="209" t="s">
        <v>125</v>
      </c>
      <c r="AU165" s="209" t="s">
        <v>81</v>
      </c>
      <c r="AY165" s="15" t="s">
        <v>112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5" t="s">
        <v>79</v>
      </c>
      <c r="BK165" s="210">
        <f>ROUND(I165*H165,2)</f>
        <v>0</v>
      </c>
      <c r="BL165" s="15" t="s">
        <v>147</v>
      </c>
      <c r="BM165" s="209" t="s">
        <v>223</v>
      </c>
    </row>
    <row r="166" spans="1:65" s="2" customFormat="1" ht="21.75" customHeight="1">
      <c r="A166" s="32"/>
      <c r="B166" s="33"/>
      <c r="C166" s="211" t="s">
        <v>224</v>
      </c>
      <c r="D166" s="211" t="s">
        <v>125</v>
      </c>
      <c r="E166" s="212" t="s">
        <v>225</v>
      </c>
      <c r="F166" s="213" t="s">
        <v>226</v>
      </c>
      <c r="G166" s="214" t="s">
        <v>119</v>
      </c>
      <c r="H166" s="215">
        <v>1</v>
      </c>
      <c r="I166" s="216"/>
      <c r="J166" s="217">
        <f>ROUND(I166*H166,2)</f>
        <v>0</v>
      </c>
      <c r="K166" s="218"/>
      <c r="L166" s="219"/>
      <c r="M166" s="220" t="s">
        <v>1</v>
      </c>
      <c r="N166" s="221" t="s">
        <v>39</v>
      </c>
      <c r="O166" s="69"/>
      <c r="P166" s="207">
        <f>O166*H166</f>
        <v>0</v>
      </c>
      <c r="Q166" s="207">
        <v>0.00092</v>
      </c>
      <c r="R166" s="207">
        <f>Q166*H166</f>
        <v>0.00092</v>
      </c>
      <c r="S166" s="207">
        <v>0</v>
      </c>
      <c r="T166" s="208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9" t="s">
        <v>222</v>
      </c>
      <c r="AT166" s="209" t="s">
        <v>125</v>
      </c>
      <c r="AU166" s="209" t="s">
        <v>81</v>
      </c>
      <c r="AY166" s="15" t="s">
        <v>112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5" t="s">
        <v>79</v>
      </c>
      <c r="BK166" s="210">
        <f>ROUND(I166*H166,2)</f>
        <v>0</v>
      </c>
      <c r="BL166" s="15" t="s">
        <v>147</v>
      </c>
      <c r="BM166" s="209" t="s">
        <v>227</v>
      </c>
    </row>
    <row r="167" spans="2:51" s="13" customFormat="1" ht="10.2">
      <c r="B167" s="222"/>
      <c r="C167" s="223"/>
      <c r="D167" s="224" t="s">
        <v>129</v>
      </c>
      <c r="E167" s="225" t="s">
        <v>1</v>
      </c>
      <c r="F167" s="226" t="s">
        <v>228</v>
      </c>
      <c r="G167" s="223"/>
      <c r="H167" s="227">
        <v>1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129</v>
      </c>
      <c r="AU167" s="233" t="s">
        <v>81</v>
      </c>
      <c r="AV167" s="13" t="s">
        <v>81</v>
      </c>
      <c r="AW167" s="13" t="s">
        <v>30</v>
      </c>
      <c r="AX167" s="13" t="s">
        <v>79</v>
      </c>
      <c r="AY167" s="233" t="s">
        <v>112</v>
      </c>
    </row>
    <row r="168" spans="1:65" s="2" customFormat="1" ht="21.75" customHeight="1">
      <c r="A168" s="32"/>
      <c r="B168" s="33"/>
      <c r="C168" s="211" t="s">
        <v>229</v>
      </c>
      <c r="D168" s="211" t="s">
        <v>125</v>
      </c>
      <c r="E168" s="212" t="s">
        <v>230</v>
      </c>
      <c r="F168" s="213" t="s">
        <v>231</v>
      </c>
      <c r="G168" s="214" t="s">
        <v>119</v>
      </c>
      <c r="H168" s="215">
        <v>4</v>
      </c>
      <c r="I168" s="216"/>
      <c r="J168" s="217">
        <f>ROUND(I168*H168,2)</f>
        <v>0</v>
      </c>
      <c r="K168" s="218"/>
      <c r="L168" s="219"/>
      <c r="M168" s="220" t="s">
        <v>1</v>
      </c>
      <c r="N168" s="221" t="s">
        <v>39</v>
      </c>
      <c r="O168" s="69"/>
      <c r="P168" s="207">
        <f>O168*H168</f>
        <v>0</v>
      </c>
      <c r="Q168" s="207">
        <v>0.00088</v>
      </c>
      <c r="R168" s="207">
        <f>Q168*H168</f>
        <v>0.00352</v>
      </c>
      <c r="S168" s="207">
        <v>0</v>
      </c>
      <c r="T168" s="208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9" t="s">
        <v>222</v>
      </c>
      <c r="AT168" s="209" t="s">
        <v>125</v>
      </c>
      <c r="AU168" s="209" t="s">
        <v>81</v>
      </c>
      <c r="AY168" s="15" t="s">
        <v>112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5" t="s">
        <v>79</v>
      </c>
      <c r="BK168" s="210">
        <f>ROUND(I168*H168,2)</f>
        <v>0</v>
      </c>
      <c r="BL168" s="15" t="s">
        <v>147</v>
      </c>
      <c r="BM168" s="209" t="s">
        <v>232</v>
      </c>
    </row>
    <row r="169" spans="2:51" s="13" customFormat="1" ht="10.2">
      <c r="B169" s="222"/>
      <c r="C169" s="223"/>
      <c r="D169" s="224" t="s">
        <v>129</v>
      </c>
      <c r="E169" s="225" t="s">
        <v>1</v>
      </c>
      <c r="F169" s="226" t="s">
        <v>233</v>
      </c>
      <c r="G169" s="223"/>
      <c r="H169" s="227">
        <v>4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129</v>
      </c>
      <c r="AU169" s="233" t="s">
        <v>81</v>
      </c>
      <c r="AV169" s="13" t="s">
        <v>81</v>
      </c>
      <c r="AW169" s="13" t="s">
        <v>30</v>
      </c>
      <c r="AX169" s="13" t="s">
        <v>79</v>
      </c>
      <c r="AY169" s="233" t="s">
        <v>112</v>
      </c>
    </row>
    <row r="170" spans="1:65" s="2" customFormat="1" ht="21.75" customHeight="1">
      <c r="A170" s="32"/>
      <c r="B170" s="33"/>
      <c r="C170" s="197" t="s">
        <v>234</v>
      </c>
      <c r="D170" s="197" t="s">
        <v>116</v>
      </c>
      <c r="E170" s="198" t="s">
        <v>235</v>
      </c>
      <c r="F170" s="199" t="s">
        <v>236</v>
      </c>
      <c r="G170" s="200" t="s">
        <v>237</v>
      </c>
      <c r="H170" s="201">
        <v>0.01</v>
      </c>
      <c r="I170" s="202"/>
      <c r="J170" s="203">
        <f>ROUND(I170*H170,2)</f>
        <v>0</v>
      </c>
      <c r="K170" s="204"/>
      <c r="L170" s="37"/>
      <c r="M170" s="205" t="s">
        <v>1</v>
      </c>
      <c r="N170" s="206" t="s">
        <v>39</v>
      </c>
      <c r="O170" s="69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9" t="s">
        <v>147</v>
      </c>
      <c r="AT170" s="209" t="s">
        <v>116</v>
      </c>
      <c r="AU170" s="209" t="s">
        <v>81</v>
      </c>
      <c r="AY170" s="15" t="s">
        <v>112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5" t="s">
        <v>79</v>
      </c>
      <c r="BK170" s="210">
        <f>ROUND(I170*H170,2)</f>
        <v>0</v>
      </c>
      <c r="BL170" s="15" t="s">
        <v>147</v>
      </c>
      <c r="BM170" s="209" t="s">
        <v>238</v>
      </c>
    </row>
    <row r="171" spans="2:63" s="12" customFormat="1" ht="22.8" customHeight="1">
      <c r="B171" s="181"/>
      <c r="C171" s="182"/>
      <c r="D171" s="183" t="s">
        <v>73</v>
      </c>
      <c r="E171" s="195" t="s">
        <v>239</v>
      </c>
      <c r="F171" s="195" t="s">
        <v>240</v>
      </c>
      <c r="G171" s="182"/>
      <c r="H171" s="182"/>
      <c r="I171" s="185"/>
      <c r="J171" s="196">
        <f>BK171</f>
        <v>0</v>
      </c>
      <c r="K171" s="182"/>
      <c r="L171" s="187"/>
      <c r="M171" s="188"/>
      <c r="N171" s="189"/>
      <c r="O171" s="189"/>
      <c r="P171" s="190">
        <f>SUM(P172:P180)</f>
        <v>0</v>
      </c>
      <c r="Q171" s="189"/>
      <c r="R171" s="190">
        <f>SUM(R172:R180)</f>
        <v>0.02587</v>
      </c>
      <c r="S171" s="189"/>
      <c r="T171" s="191">
        <f>SUM(T172:T180)</f>
        <v>0</v>
      </c>
      <c r="AR171" s="192" t="s">
        <v>81</v>
      </c>
      <c r="AT171" s="193" t="s">
        <v>73</v>
      </c>
      <c r="AU171" s="193" t="s">
        <v>79</v>
      </c>
      <c r="AY171" s="192" t="s">
        <v>112</v>
      </c>
      <c r="BK171" s="194">
        <f>SUM(BK172:BK180)</f>
        <v>0</v>
      </c>
    </row>
    <row r="172" spans="1:65" s="2" customFormat="1" ht="21.75" customHeight="1">
      <c r="A172" s="32"/>
      <c r="B172" s="33"/>
      <c r="C172" s="197" t="s">
        <v>222</v>
      </c>
      <c r="D172" s="197" t="s">
        <v>116</v>
      </c>
      <c r="E172" s="198" t="s">
        <v>241</v>
      </c>
      <c r="F172" s="199" t="s">
        <v>242</v>
      </c>
      <c r="G172" s="200" t="s">
        <v>119</v>
      </c>
      <c r="H172" s="201">
        <v>1</v>
      </c>
      <c r="I172" s="202"/>
      <c r="J172" s="203">
        <f>ROUND(I172*H172,2)</f>
        <v>0</v>
      </c>
      <c r="K172" s="204"/>
      <c r="L172" s="37"/>
      <c r="M172" s="205" t="s">
        <v>1</v>
      </c>
      <c r="N172" s="206" t="s">
        <v>39</v>
      </c>
      <c r="O172" s="69"/>
      <c r="P172" s="207">
        <f>O172*H172</f>
        <v>0</v>
      </c>
      <c r="Q172" s="207">
        <v>0.00235</v>
      </c>
      <c r="R172" s="207">
        <f>Q172*H172</f>
        <v>0.00235</v>
      </c>
      <c r="S172" s="207">
        <v>0</v>
      </c>
      <c r="T172" s="208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9" t="s">
        <v>147</v>
      </c>
      <c r="AT172" s="209" t="s">
        <v>116</v>
      </c>
      <c r="AU172" s="209" t="s">
        <v>81</v>
      </c>
      <c r="AY172" s="15" t="s">
        <v>112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5" t="s">
        <v>79</v>
      </c>
      <c r="BK172" s="210">
        <f>ROUND(I172*H172,2)</f>
        <v>0</v>
      </c>
      <c r="BL172" s="15" t="s">
        <v>147</v>
      </c>
      <c r="BM172" s="209" t="s">
        <v>243</v>
      </c>
    </row>
    <row r="173" spans="2:51" s="13" customFormat="1" ht="10.2">
      <c r="B173" s="222"/>
      <c r="C173" s="223"/>
      <c r="D173" s="224" t="s">
        <v>129</v>
      </c>
      <c r="E173" s="225" t="s">
        <v>1</v>
      </c>
      <c r="F173" s="226" t="s">
        <v>228</v>
      </c>
      <c r="G173" s="223"/>
      <c r="H173" s="227">
        <v>1</v>
      </c>
      <c r="I173" s="228"/>
      <c r="J173" s="223"/>
      <c r="K173" s="223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129</v>
      </c>
      <c r="AU173" s="233" t="s">
        <v>81</v>
      </c>
      <c r="AV173" s="13" t="s">
        <v>81</v>
      </c>
      <c r="AW173" s="13" t="s">
        <v>30</v>
      </c>
      <c r="AX173" s="13" t="s">
        <v>79</v>
      </c>
      <c r="AY173" s="233" t="s">
        <v>112</v>
      </c>
    </row>
    <row r="174" spans="1:65" s="2" customFormat="1" ht="21.75" customHeight="1">
      <c r="A174" s="32"/>
      <c r="B174" s="33"/>
      <c r="C174" s="197" t="s">
        <v>244</v>
      </c>
      <c r="D174" s="197" t="s">
        <v>116</v>
      </c>
      <c r="E174" s="198" t="s">
        <v>245</v>
      </c>
      <c r="F174" s="199" t="s">
        <v>246</v>
      </c>
      <c r="G174" s="200" t="s">
        <v>119</v>
      </c>
      <c r="H174" s="201">
        <v>4</v>
      </c>
      <c r="I174" s="202"/>
      <c r="J174" s="203">
        <f>ROUND(I174*H174,2)</f>
        <v>0</v>
      </c>
      <c r="K174" s="204"/>
      <c r="L174" s="37"/>
      <c r="M174" s="205" t="s">
        <v>1</v>
      </c>
      <c r="N174" s="206" t="s">
        <v>39</v>
      </c>
      <c r="O174" s="69"/>
      <c r="P174" s="207">
        <f>O174*H174</f>
        <v>0</v>
      </c>
      <c r="Q174" s="207">
        <v>0.00588</v>
      </c>
      <c r="R174" s="207">
        <f>Q174*H174</f>
        <v>0.02352</v>
      </c>
      <c r="S174" s="207">
        <v>0</v>
      </c>
      <c r="T174" s="208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9" t="s">
        <v>147</v>
      </c>
      <c r="AT174" s="209" t="s">
        <v>116</v>
      </c>
      <c r="AU174" s="209" t="s">
        <v>81</v>
      </c>
      <c r="AY174" s="15" t="s">
        <v>112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5" t="s">
        <v>79</v>
      </c>
      <c r="BK174" s="210">
        <f>ROUND(I174*H174,2)</f>
        <v>0</v>
      </c>
      <c r="BL174" s="15" t="s">
        <v>147</v>
      </c>
      <c r="BM174" s="209" t="s">
        <v>247</v>
      </c>
    </row>
    <row r="175" spans="2:51" s="13" customFormat="1" ht="10.2">
      <c r="B175" s="222"/>
      <c r="C175" s="223"/>
      <c r="D175" s="224" t="s">
        <v>129</v>
      </c>
      <c r="E175" s="225" t="s">
        <v>1</v>
      </c>
      <c r="F175" s="226" t="s">
        <v>233</v>
      </c>
      <c r="G175" s="223"/>
      <c r="H175" s="227">
        <v>4</v>
      </c>
      <c r="I175" s="228"/>
      <c r="J175" s="223"/>
      <c r="K175" s="223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129</v>
      </c>
      <c r="AU175" s="233" t="s">
        <v>81</v>
      </c>
      <c r="AV175" s="13" t="s">
        <v>81</v>
      </c>
      <c r="AW175" s="13" t="s">
        <v>30</v>
      </c>
      <c r="AX175" s="13" t="s">
        <v>79</v>
      </c>
      <c r="AY175" s="233" t="s">
        <v>112</v>
      </c>
    </row>
    <row r="176" spans="1:65" s="2" customFormat="1" ht="21.75" customHeight="1">
      <c r="A176" s="32"/>
      <c r="B176" s="33"/>
      <c r="C176" s="197" t="s">
        <v>248</v>
      </c>
      <c r="D176" s="197" t="s">
        <v>116</v>
      </c>
      <c r="E176" s="198" t="s">
        <v>249</v>
      </c>
      <c r="F176" s="199" t="s">
        <v>250</v>
      </c>
      <c r="G176" s="200" t="s">
        <v>221</v>
      </c>
      <c r="H176" s="201">
        <v>2</v>
      </c>
      <c r="I176" s="202"/>
      <c r="J176" s="203">
        <f>ROUND(I176*H176,2)</f>
        <v>0</v>
      </c>
      <c r="K176" s="204"/>
      <c r="L176" s="37"/>
      <c r="M176" s="205" t="s">
        <v>1</v>
      </c>
      <c r="N176" s="206" t="s">
        <v>39</v>
      </c>
      <c r="O176" s="69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9" t="s">
        <v>147</v>
      </c>
      <c r="AT176" s="209" t="s">
        <v>116</v>
      </c>
      <c r="AU176" s="209" t="s">
        <v>81</v>
      </c>
      <c r="AY176" s="15" t="s">
        <v>112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5" t="s">
        <v>79</v>
      </c>
      <c r="BK176" s="210">
        <f>ROUND(I176*H176,2)</f>
        <v>0</v>
      </c>
      <c r="BL176" s="15" t="s">
        <v>147</v>
      </c>
      <c r="BM176" s="209" t="s">
        <v>251</v>
      </c>
    </row>
    <row r="177" spans="1:65" s="2" customFormat="1" ht="21.75" customHeight="1">
      <c r="A177" s="32"/>
      <c r="B177" s="33"/>
      <c r="C177" s="197" t="s">
        <v>252</v>
      </c>
      <c r="D177" s="197" t="s">
        <v>116</v>
      </c>
      <c r="E177" s="198" t="s">
        <v>253</v>
      </c>
      <c r="F177" s="199" t="s">
        <v>254</v>
      </c>
      <c r="G177" s="200" t="s">
        <v>221</v>
      </c>
      <c r="H177" s="201">
        <v>2</v>
      </c>
      <c r="I177" s="202"/>
      <c r="J177" s="203">
        <f>ROUND(I177*H177,2)</f>
        <v>0</v>
      </c>
      <c r="K177" s="204"/>
      <c r="L177" s="37"/>
      <c r="M177" s="205" t="s">
        <v>1</v>
      </c>
      <c r="N177" s="206" t="s">
        <v>39</v>
      </c>
      <c r="O177" s="69"/>
      <c r="P177" s="207">
        <f>O177*H177</f>
        <v>0</v>
      </c>
      <c r="Q177" s="207">
        <v>0</v>
      </c>
      <c r="R177" s="207">
        <f>Q177*H177</f>
        <v>0</v>
      </c>
      <c r="S177" s="207">
        <v>0</v>
      </c>
      <c r="T177" s="208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9" t="s">
        <v>147</v>
      </c>
      <c r="AT177" s="209" t="s">
        <v>116</v>
      </c>
      <c r="AU177" s="209" t="s">
        <v>81</v>
      </c>
      <c r="AY177" s="15" t="s">
        <v>112</v>
      </c>
      <c r="BE177" s="210">
        <f>IF(N177="základní",J177,0)</f>
        <v>0</v>
      </c>
      <c r="BF177" s="210">
        <f>IF(N177="snížená",J177,0)</f>
        <v>0</v>
      </c>
      <c r="BG177" s="210">
        <f>IF(N177="zákl. přenesená",J177,0)</f>
        <v>0</v>
      </c>
      <c r="BH177" s="210">
        <f>IF(N177="sníž. přenesená",J177,0)</f>
        <v>0</v>
      </c>
      <c r="BI177" s="210">
        <f>IF(N177="nulová",J177,0)</f>
        <v>0</v>
      </c>
      <c r="BJ177" s="15" t="s">
        <v>79</v>
      </c>
      <c r="BK177" s="210">
        <f>ROUND(I177*H177,2)</f>
        <v>0</v>
      </c>
      <c r="BL177" s="15" t="s">
        <v>147</v>
      </c>
      <c r="BM177" s="209" t="s">
        <v>255</v>
      </c>
    </row>
    <row r="178" spans="1:65" s="2" customFormat="1" ht="16.5" customHeight="1">
      <c r="A178" s="32"/>
      <c r="B178" s="33"/>
      <c r="C178" s="197" t="s">
        <v>256</v>
      </c>
      <c r="D178" s="197" t="s">
        <v>116</v>
      </c>
      <c r="E178" s="198" t="s">
        <v>257</v>
      </c>
      <c r="F178" s="199" t="s">
        <v>258</v>
      </c>
      <c r="G178" s="200" t="s">
        <v>119</v>
      </c>
      <c r="H178" s="201">
        <v>1</v>
      </c>
      <c r="I178" s="202"/>
      <c r="J178" s="203">
        <f>ROUND(I178*H178,2)</f>
        <v>0</v>
      </c>
      <c r="K178" s="204"/>
      <c r="L178" s="37"/>
      <c r="M178" s="205" t="s">
        <v>1</v>
      </c>
      <c r="N178" s="206" t="s">
        <v>39</v>
      </c>
      <c r="O178" s="69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9" t="s">
        <v>147</v>
      </c>
      <c r="AT178" s="209" t="s">
        <v>116</v>
      </c>
      <c r="AU178" s="209" t="s">
        <v>81</v>
      </c>
      <c r="AY178" s="15" t="s">
        <v>112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5" t="s">
        <v>79</v>
      </c>
      <c r="BK178" s="210">
        <f>ROUND(I178*H178,2)</f>
        <v>0</v>
      </c>
      <c r="BL178" s="15" t="s">
        <v>147</v>
      </c>
      <c r="BM178" s="209" t="s">
        <v>259</v>
      </c>
    </row>
    <row r="179" spans="1:65" s="2" customFormat="1" ht="21.75" customHeight="1">
      <c r="A179" s="32"/>
      <c r="B179" s="33"/>
      <c r="C179" s="197" t="s">
        <v>260</v>
      </c>
      <c r="D179" s="197" t="s">
        <v>116</v>
      </c>
      <c r="E179" s="198" t="s">
        <v>261</v>
      </c>
      <c r="F179" s="199" t="s">
        <v>262</v>
      </c>
      <c r="G179" s="200" t="s">
        <v>119</v>
      </c>
      <c r="H179" s="201">
        <v>4</v>
      </c>
      <c r="I179" s="202"/>
      <c r="J179" s="203">
        <f>ROUND(I179*H179,2)</f>
        <v>0</v>
      </c>
      <c r="K179" s="204"/>
      <c r="L179" s="37"/>
      <c r="M179" s="205" t="s">
        <v>1</v>
      </c>
      <c r="N179" s="206" t="s">
        <v>39</v>
      </c>
      <c r="O179" s="69"/>
      <c r="P179" s="207">
        <f>O179*H179</f>
        <v>0</v>
      </c>
      <c r="Q179" s="207">
        <v>0</v>
      </c>
      <c r="R179" s="207">
        <f>Q179*H179</f>
        <v>0</v>
      </c>
      <c r="S179" s="207">
        <v>0</v>
      </c>
      <c r="T179" s="208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9" t="s">
        <v>147</v>
      </c>
      <c r="AT179" s="209" t="s">
        <v>116</v>
      </c>
      <c r="AU179" s="209" t="s">
        <v>81</v>
      </c>
      <c r="AY179" s="15" t="s">
        <v>112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5" t="s">
        <v>79</v>
      </c>
      <c r="BK179" s="210">
        <f>ROUND(I179*H179,2)</f>
        <v>0</v>
      </c>
      <c r="BL179" s="15" t="s">
        <v>147</v>
      </c>
      <c r="BM179" s="209" t="s">
        <v>263</v>
      </c>
    </row>
    <row r="180" spans="1:65" s="2" customFormat="1" ht="21.75" customHeight="1">
      <c r="A180" s="32"/>
      <c r="B180" s="33"/>
      <c r="C180" s="197" t="s">
        <v>264</v>
      </c>
      <c r="D180" s="197" t="s">
        <v>116</v>
      </c>
      <c r="E180" s="198" t="s">
        <v>265</v>
      </c>
      <c r="F180" s="199" t="s">
        <v>266</v>
      </c>
      <c r="G180" s="200" t="s">
        <v>237</v>
      </c>
      <c r="H180" s="201">
        <v>0.026</v>
      </c>
      <c r="I180" s="202"/>
      <c r="J180" s="203">
        <f>ROUND(I180*H180,2)</f>
        <v>0</v>
      </c>
      <c r="K180" s="204"/>
      <c r="L180" s="37"/>
      <c r="M180" s="205" t="s">
        <v>1</v>
      </c>
      <c r="N180" s="206" t="s">
        <v>39</v>
      </c>
      <c r="O180" s="69"/>
      <c r="P180" s="207">
        <f>O180*H180</f>
        <v>0</v>
      </c>
      <c r="Q180" s="207">
        <v>0</v>
      </c>
      <c r="R180" s="207">
        <f>Q180*H180</f>
        <v>0</v>
      </c>
      <c r="S180" s="207">
        <v>0</v>
      </c>
      <c r="T180" s="208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9" t="s">
        <v>147</v>
      </c>
      <c r="AT180" s="209" t="s">
        <v>116</v>
      </c>
      <c r="AU180" s="209" t="s">
        <v>81</v>
      </c>
      <c r="AY180" s="15" t="s">
        <v>112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5" t="s">
        <v>79</v>
      </c>
      <c r="BK180" s="210">
        <f>ROUND(I180*H180,2)</f>
        <v>0</v>
      </c>
      <c r="BL180" s="15" t="s">
        <v>147</v>
      </c>
      <c r="BM180" s="209" t="s">
        <v>267</v>
      </c>
    </row>
    <row r="181" spans="2:63" s="12" customFormat="1" ht="22.8" customHeight="1">
      <c r="B181" s="181"/>
      <c r="C181" s="182"/>
      <c r="D181" s="183" t="s">
        <v>73</v>
      </c>
      <c r="E181" s="195" t="s">
        <v>268</v>
      </c>
      <c r="F181" s="195" t="s">
        <v>269</v>
      </c>
      <c r="G181" s="182"/>
      <c r="H181" s="182"/>
      <c r="I181" s="185"/>
      <c r="J181" s="196">
        <f>BK181</f>
        <v>0</v>
      </c>
      <c r="K181" s="182"/>
      <c r="L181" s="187"/>
      <c r="M181" s="188"/>
      <c r="N181" s="189"/>
      <c r="O181" s="189"/>
      <c r="P181" s="190">
        <f>SUM(P182:P189)</f>
        <v>0</v>
      </c>
      <c r="Q181" s="189"/>
      <c r="R181" s="190">
        <f>SUM(R182:R189)</f>
        <v>0.061700000000000005</v>
      </c>
      <c r="S181" s="189"/>
      <c r="T181" s="191">
        <f>SUM(T182:T189)</f>
        <v>0</v>
      </c>
      <c r="AR181" s="192" t="s">
        <v>81</v>
      </c>
      <c r="AT181" s="193" t="s">
        <v>73</v>
      </c>
      <c r="AU181" s="193" t="s">
        <v>79</v>
      </c>
      <c r="AY181" s="192" t="s">
        <v>112</v>
      </c>
      <c r="BK181" s="194">
        <f>SUM(BK182:BK189)</f>
        <v>0</v>
      </c>
    </row>
    <row r="182" spans="1:65" s="2" customFormat="1" ht="16.5" customHeight="1">
      <c r="A182" s="32"/>
      <c r="B182" s="33"/>
      <c r="C182" s="197" t="s">
        <v>270</v>
      </c>
      <c r="D182" s="197" t="s">
        <v>116</v>
      </c>
      <c r="E182" s="198" t="s">
        <v>271</v>
      </c>
      <c r="F182" s="199" t="s">
        <v>272</v>
      </c>
      <c r="G182" s="200" t="s">
        <v>185</v>
      </c>
      <c r="H182" s="201">
        <v>4</v>
      </c>
      <c r="I182" s="202"/>
      <c r="J182" s="203">
        <f>ROUND(I182*H182,2)</f>
        <v>0</v>
      </c>
      <c r="K182" s="204"/>
      <c r="L182" s="37"/>
      <c r="M182" s="205" t="s">
        <v>1</v>
      </c>
      <c r="N182" s="206" t="s">
        <v>39</v>
      </c>
      <c r="O182" s="69"/>
      <c r="P182" s="207">
        <f>O182*H182</f>
        <v>0</v>
      </c>
      <c r="Q182" s="207">
        <v>0.0036</v>
      </c>
      <c r="R182" s="207">
        <f>Q182*H182</f>
        <v>0.0144</v>
      </c>
      <c r="S182" s="207">
        <v>0</v>
      </c>
      <c r="T182" s="208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9" t="s">
        <v>147</v>
      </c>
      <c r="AT182" s="209" t="s">
        <v>116</v>
      </c>
      <c r="AU182" s="209" t="s">
        <v>81</v>
      </c>
      <c r="AY182" s="15" t="s">
        <v>112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5" t="s">
        <v>79</v>
      </c>
      <c r="BK182" s="210">
        <f>ROUND(I182*H182,2)</f>
        <v>0</v>
      </c>
      <c r="BL182" s="15" t="s">
        <v>147</v>
      </c>
      <c r="BM182" s="209" t="s">
        <v>273</v>
      </c>
    </row>
    <row r="183" spans="1:65" s="2" customFormat="1" ht="16.5" customHeight="1">
      <c r="A183" s="32"/>
      <c r="B183" s="33"/>
      <c r="C183" s="211" t="s">
        <v>274</v>
      </c>
      <c r="D183" s="211" t="s">
        <v>125</v>
      </c>
      <c r="E183" s="212" t="s">
        <v>275</v>
      </c>
      <c r="F183" s="213" t="s">
        <v>276</v>
      </c>
      <c r="G183" s="214" t="s">
        <v>139</v>
      </c>
      <c r="H183" s="215">
        <v>4</v>
      </c>
      <c r="I183" s="216"/>
      <c r="J183" s="217">
        <f>ROUND(I183*H183,2)</f>
        <v>0</v>
      </c>
      <c r="K183" s="218"/>
      <c r="L183" s="219"/>
      <c r="M183" s="220" t="s">
        <v>1</v>
      </c>
      <c r="N183" s="221" t="s">
        <v>39</v>
      </c>
      <c r="O183" s="69"/>
      <c r="P183" s="207">
        <f>O183*H183</f>
        <v>0</v>
      </c>
      <c r="Q183" s="207">
        <v>0.005</v>
      </c>
      <c r="R183" s="207">
        <f>Q183*H183</f>
        <v>0.02</v>
      </c>
      <c r="S183" s="207">
        <v>0</v>
      </c>
      <c r="T183" s="208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9" t="s">
        <v>222</v>
      </c>
      <c r="AT183" s="209" t="s">
        <v>125</v>
      </c>
      <c r="AU183" s="209" t="s">
        <v>81</v>
      </c>
      <c r="AY183" s="15" t="s">
        <v>112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5" t="s">
        <v>79</v>
      </c>
      <c r="BK183" s="210">
        <f>ROUND(I183*H183,2)</f>
        <v>0</v>
      </c>
      <c r="BL183" s="15" t="s">
        <v>147</v>
      </c>
      <c r="BM183" s="209" t="s">
        <v>277</v>
      </c>
    </row>
    <row r="184" spans="2:51" s="13" customFormat="1" ht="10.2">
      <c r="B184" s="222"/>
      <c r="C184" s="223"/>
      <c r="D184" s="224" t="s">
        <v>129</v>
      </c>
      <c r="E184" s="225" t="s">
        <v>1</v>
      </c>
      <c r="F184" s="226" t="s">
        <v>233</v>
      </c>
      <c r="G184" s="223"/>
      <c r="H184" s="227">
        <v>4</v>
      </c>
      <c r="I184" s="228"/>
      <c r="J184" s="223"/>
      <c r="K184" s="223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129</v>
      </c>
      <c r="AU184" s="233" t="s">
        <v>81</v>
      </c>
      <c r="AV184" s="13" t="s">
        <v>81</v>
      </c>
      <c r="AW184" s="13" t="s">
        <v>30</v>
      </c>
      <c r="AX184" s="13" t="s">
        <v>79</v>
      </c>
      <c r="AY184" s="233" t="s">
        <v>112</v>
      </c>
    </row>
    <row r="185" spans="1:65" s="2" customFormat="1" ht="16.5" customHeight="1">
      <c r="A185" s="32"/>
      <c r="B185" s="33"/>
      <c r="C185" s="197" t="s">
        <v>278</v>
      </c>
      <c r="D185" s="197" t="s">
        <v>116</v>
      </c>
      <c r="E185" s="198" t="s">
        <v>279</v>
      </c>
      <c r="F185" s="199" t="s">
        <v>280</v>
      </c>
      <c r="G185" s="200" t="s">
        <v>185</v>
      </c>
      <c r="H185" s="201">
        <v>2</v>
      </c>
      <c r="I185" s="202"/>
      <c r="J185" s="203">
        <f>ROUND(I185*H185,2)</f>
        <v>0</v>
      </c>
      <c r="K185" s="204"/>
      <c r="L185" s="37"/>
      <c r="M185" s="205" t="s">
        <v>1</v>
      </c>
      <c r="N185" s="206" t="s">
        <v>39</v>
      </c>
      <c r="O185" s="69"/>
      <c r="P185" s="207">
        <f>O185*H185</f>
        <v>0</v>
      </c>
      <c r="Q185" s="207">
        <v>0.00765</v>
      </c>
      <c r="R185" s="207">
        <f>Q185*H185</f>
        <v>0.0153</v>
      </c>
      <c r="S185" s="207">
        <v>0</v>
      </c>
      <c r="T185" s="208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9" t="s">
        <v>147</v>
      </c>
      <c r="AT185" s="209" t="s">
        <v>116</v>
      </c>
      <c r="AU185" s="209" t="s">
        <v>81</v>
      </c>
      <c r="AY185" s="15" t="s">
        <v>112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5" t="s">
        <v>79</v>
      </c>
      <c r="BK185" s="210">
        <f>ROUND(I185*H185,2)</f>
        <v>0</v>
      </c>
      <c r="BL185" s="15" t="s">
        <v>147</v>
      </c>
      <c r="BM185" s="209" t="s">
        <v>281</v>
      </c>
    </row>
    <row r="186" spans="2:51" s="13" customFormat="1" ht="10.2">
      <c r="B186" s="222"/>
      <c r="C186" s="223"/>
      <c r="D186" s="224" t="s">
        <v>129</v>
      </c>
      <c r="E186" s="225" t="s">
        <v>1</v>
      </c>
      <c r="F186" s="226" t="s">
        <v>282</v>
      </c>
      <c r="G186" s="223"/>
      <c r="H186" s="227">
        <v>2</v>
      </c>
      <c r="I186" s="228"/>
      <c r="J186" s="223"/>
      <c r="K186" s="223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129</v>
      </c>
      <c r="AU186" s="233" t="s">
        <v>81</v>
      </c>
      <c r="AV186" s="13" t="s">
        <v>81</v>
      </c>
      <c r="AW186" s="13" t="s">
        <v>30</v>
      </c>
      <c r="AX186" s="13" t="s">
        <v>79</v>
      </c>
      <c r="AY186" s="233" t="s">
        <v>112</v>
      </c>
    </row>
    <row r="187" spans="1:65" s="2" customFormat="1" ht="16.5" customHeight="1">
      <c r="A187" s="32"/>
      <c r="B187" s="33"/>
      <c r="C187" s="211" t="s">
        <v>283</v>
      </c>
      <c r="D187" s="211" t="s">
        <v>125</v>
      </c>
      <c r="E187" s="212" t="s">
        <v>284</v>
      </c>
      <c r="F187" s="213" t="s">
        <v>285</v>
      </c>
      <c r="G187" s="214" t="s">
        <v>139</v>
      </c>
      <c r="H187" s="215">
        <v>2</v>
      </c>
      <c r="I187" s="216"/>
      <c r="J187" s="217">
        <f>ROUND(I187*H187,2)</f>
        <v>0</v>
      </c>
      <c r="K187" s="218"/>
      <c r="L187" s="219"/>
      <c r="M187" s="220" t="s">
        <v>1</v>
      </c>
      <c r="N187" s="221" t="s">
        <v>39</v>
      </c>
      <c r="O187" s="69"/>
      <c r="P187" s="207">
        <f>O187*H187</f>
        <v>0</v>
      </c>
      <c r="Q187" s="207">
        <v>0.006</v>
      </c>
      <c r="R187" s="207">
        <f>Q187*H187</f>
        <v>0.012</v>
      </c>
      <c r="S187" s="207">
        <v>0</v>
      </c>
      <c r="T187" s="208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9" t="s">
        <v>222</v>
      </c>
      <c r="AT187" s="209" t="s">
        <v>125</v>
      </c>
      <c r="AU187" s="209" t="s">
        <v>81</v>
      </c>
      <c r="AY187" s="15" t="s">
        <v>112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5" t="s">
        <v>79</v>
      </c>
      <c r="BK187" s="210">
        <f>ROUND(I187*H187,2)</f>
        <v>0</v>
      </c>
      <c r="BL187" s="15" t="s">
        <v>147</v>
      </c>
      <c r="BM187" s="209" t="s">
        <v>286</v>
      </c>
    </row>
    <row r="188" spans="2:51" s="13" customFormat="1" ht="10.2">
      <c r="B188" s="222"/>
      <c r="C188" s="223"/>
      <c r="D188" s="224" t="s">
        <v>129</v>
      </c>
      <c r="E188" s="225" t="s">
        <v>1</v>
      </c>
      <c r="F188" s="226" t="s">
        <v>282</v>
      </c>
      <c r="G188" s="223"/>
      <c r="H188" s="227">
        <v>2</v>
      </c>
      <c r="I188" s="228"/>
      <c r="J188" s="223"/>
      <c r="K188" s="223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129</v>
      </c>
      <c r="AU188" s="233" t="s">
        <v>81</v>
      </c>
      <c r="AV188" s="13" t="s">
        <v>81</v>
      </c>
      <c r="AW188" s="13" t="s">
        <v>30</v>
      </c>
      <c r="AX188" s="13" t="s">
        <v>79</v>
      </c>
      <c r="AY188" s="233" t="s">
        <v>112</v>
      </c>
    </row>
    <row r="189" spans="1:65" s="2" customFormat="1" ht="16.5" customHeight="1">
      <c r="A189" s="32"/>
      <c r="B189" s="33"/>
      <c r="C189" s="197" t="s">
        <v>287</v>
      </c>
      <c r="D189" s="197" t="s">
        <v>116</v>
      </c>
      <c r="E189" s="198" t="s">
        <v>288</v>
      </c>
      <c r="F189" s="199" t="s">
        <v>289</v>
      </c>
      <c r="G189" s="200" t="s">
        <v>237</v>
      </c>
      <c r="H189" s="201">
        <v>0.062</v>
      </c>
      <c r="I189" s="202"/>
      <c r="J189" s="203">
        <f>ROUND(I189*H189,2)</f>
        <v>0</v>
      </c>
      <c r="K189" s="204"/>
      <c r="L189" s="37"/>
      <c r="M189" s="205" t="s">
        <v>1</v>
      </c>
      <c r="N189" s="206" t="s">
        <v>39</v>
      </c>
      <c r="O189" s="69"/>
      <c r="P189" s="207">
        <f>O189*H189</f>
        <v>0</v>
      </c>
      <c r="Q189" s="207">
        <v>0</v>
      </c>
      <c r="R189" s="207">
        <f>Q189*H189</f>
        <v>0</v>
      </c>
      <c r="S189" s="207">
        <v>0</v>
      </c>
      <c r="T189" s="208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9" t="s">
        <v>147</v>
      </c>
      <c r="AT189" s="209" t="s">
        <v>116</v>
      </c>
      <c r="AU189" s="209" t="s">
        <v>81</v>
      </c>
      <c r="AY189" s="15" t="s">
        <v>112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5" t="s">
        <v>79</v>
      </c>
      <c r="BK189" s="210">
        <f>ROUND(I189*H189,2)</f>
        <v>0</v>
      </c>
      <c r="BL189" s="15" t="s">
        <v>147</v>
      </c>
      <c r="BM189" s="209" t="s">
        <v>290</v>
      </c>
    </row>
    <row r="190" spans="2:63" s="12" customFormat="1" ht="22.8" customHeight="1">
      <c r="B190" s="181"/>
      <c r="C190" s="182"/>
      <c r="D190" s="183" t="s">
        <v>73</v>
      </c>
      <c r="E190" s="195" t="s">
        <v>291</v>
      </c>
      <c r="F190" s="195" t="s">
        <v>292</v>
      </c>
      <c r="G190" s="182"/>
      <c r="H190" s="182"/>
      <c r="I190" s="185"/>
      <c r="J190" s="196">
        <f>BK190</f>
        <v>0</v>
      </c>
      <c r="K190" s="182"/>
      <c r="L190" s="187"/>
      <c r="M190" s="188"/>
      <c r="N190" s="189"/>
      <c r="O190" s="189"/>
      <c r="P190" s="190">
        <f>P191</f>
        <v>0</v>
      </c>
      <c r="Q190" s="189"/>
      <c r="R190" s="190">
        <f>R191</f>
        <v>0</v>
      </c>
      <c r="S190" s="189"/>
      <c r="T190" s="191">
        <f>T191</f>
        <v>0</v>
      </c>
      <c r="AR190" s="192" t="s">
        <v>81</v>
      </c>
      <c r="AT190" s="193" t="s">
        <v>73</v>
      </c>
      <c r="AU190" s="193" t="s">
        <v>79</v>
      </c>
      <c r="AY190" s="192" t="s">
        <v>112</v>
      </c>
      <c r="BK190" s="194">
        <f>BK191</f>
        <v>0</v>
      </c>
    </row>
    <row r="191" spans="1:65" s="2" customFormat="1" ht="16.5" customHeight="1">
      <c r="A191" s="32"/>
      <c r="B191" s="33"/>
      <c r="C191" s="197" t="s">
        <v>293</v>
      </c>
      <c r="D191" s="197" t="s">
        <v>116</v>
      </c>
      <c r="E191" s="198" t="s">
        <v>294</v>
      </c>
      <c r="F191" s="199" t="s">
        <v>295</v>
      </c>
      <c r="G191" s="200" t="s">
        <v>296</v>
      </c>
      <c r="H191" s="201">
        <v>50</v>
      </c>
      <c r="I191" s="202"/>
      <c r="J191" s="203">
        <f>ROUND(I191*H191,2)</f>
        <v>0</v>
      </c>
      <c r="K191" s="204"/>
      <c r="L191" s="37"/>
      <c r="M191" s="205" t="s">
        <v>1</v>
      </c>
      <c r="N191" s="206" t="s">
        <v>39</v>
      </c>
      <c r="O191" s="69"/>
      <c r="P191" s="207">
        <f>O191*H191</f>
        <v>0</v>
      </c>
      <c r="Q191" s="207">
        <v>0</v>
      </c>
      <c r="R191" s="207">
        <f>Q191*H191</f>
        <v>0</v>
      </c>
      <c r="S191" s="207">
        <v>0</v>
      </c>
      <c r="T191" s="208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9" t="s">
        <v>147</v>
      </c>
      <c r="AT191" s="209" t="s">
        <v>116</v>
      </c>
      <c r="AU191" s="209" t="s">
        <v>81</v>
      </c>
      <c r="AY191" s="15" t="s">
        <v>112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5" t="s">
        <v>79</v>
      </c>
      <c r="BK191" s="210">
        <f>ROUND(I191*H191,2)</f>
        <v>0</v>
      </c>
      <c r="BL191" s="15" t="s">
        <v>147</v>
      </c>
      <c r="BM191" s="209" t="s">
        <v>297</v>
      </c>
    </row>
    <row r="192" spans="2:63" s="12" customFormat="1" ht="22.8" customHeight="1">
      <c r="B192" s="181"/>
      <c r="C192" s="182"/>
      <c r="D192" s="183" t="s">
        <v>73</v>
      </c>
      <c r="E192" s="195" t="s">
        <v>298</v>
      </c>
      <c r="F192" s="195" t="s">
        <v>299</v>
      </c>
      <c r="G192" s="182"/>
      <c r="H192" s="182"/>
      <c r="I192" s="185"/>
      <c r="J192" s="196">
        <f>BK192</f>
        <v>0</v>
      </c>
      <c r="K192" s="182"/>
      <c r="L192" s="187"/>
      <c r="M192" s="188"/>
      <c r="N192" s="189"/>
      <c r="O192" s="189"/>
      <c r="P192" s="190">
        <f>SUM(P193:P194)</f>
        <v>0</v>
      </c>
      <c r="Q192" s="189"/>
      <c r="R192" s="190">
        <f>SUM(R193:R194)</f>
        <v>0.0004</v>
      </c>
      <c r="S192" s="189"/>
      <c r="T192" s="191">
        <f>SUM(T193:T194)</f>
        <v>0</v>
      </c>
      <c r="AR192" s="192" t="s">
        <v>81</v>
      </c>
      <c r="AT192" s="193" t="s">
        <v>73</v>
      </c>
      <c r="AU192" s="193" t="s">
        <v>79</v>
      </c>
      <c r="AY192" s="192" t="s">
        <v>112</v>
      </c>
      <c r="BK192" s="194">
        <f>SUM(BK193:BK194)</f>
        <v>0</v>
      </c>
    </row>
    <row r="193" spans="1:65" s="2" customFormat="1" ht="21.75" customHeight="1">
      <c r="A193" s="32"/>
      <c r="B193" s="33"/>
      <c r="C193" s="197" t="s">
        <v>300</v>
      </c>
      <c r="D193" s="197" t="s">
        <v>116</v>
      </c>
      <c r="E193" s="198" t="s">
        <v>301</v>
      </c>
      <c r="F193" s="199" t="s">
        <v>302</v>
      </c>
      <c r="G193" s="200" t="s">
        <v>119</v>
      </c>
      <c r="H193" s="201">
        <v>5</v>
      </c>
      <c r="I193" s="202"/>
      <c r="J193" s="203">
        <f>ROUND(I193*H193,2)</f>
        <v>0</v>
      </c>
      <c r="K193" s="204"/>
      <c r="L193" s="37"/>
      <c r="M193" s="205" t="s">
        <v>1</v>
      </c>
      <c r="N193" s="206" t="s">
        <v>39</v>
      </c>
      <c r="O193" s="69"/>
      <c r="P193" s="207">
        <f>O193*H193</f>
        <v>0</v>
      </c>
      <c r="Q193" s="207">
        <v>2E-05</v>
      </c>
      <c r="R193" s="207">
        <f>Q193*H193</f>
        <v>0.0001</v>
      </c>
      <c r="S193" s="207">
        <v>0</v>
      </c>
      <c r="T193" s="208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9" t="s">
        <v>147</v>
      </c>
      <c r="AT193" s="209" t="s">
        <v>116</v>
      </c>
      <c r="AU193" s="209" t="s">
        <v>81</v>
      </c>
      <c r="AY193" s="15" t="s">
        <v>112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5" t="s">
        <v>79</v>
      </c>
      <c r="BK193" s="210">
        <f>ROUND(I193*H193,2)</f>
        <v>0</v>
      </c>
      <c r="BL193" s="15" t="s">
        <v>147</v>
      </c>
      <c r="BM193" s="209" t="s">
        <v>303</v>
      </c>
    </row>
    <row r="194" spans="1:65" s="2" customFormat="1" ht="21.75" customHeight="1">
      <c r="A194" s="32"/>
      <c r="B194" s="33"/>
      <c r="C194" s="197" t="s">
        <v>304</v>
      </c>
      <c r="D194" s="197" t="s">
        <v>116</v>
      </c>
      <c r="E194" s="198" t="s">
        <v>305</v>
      </c>
      <c r="F194" s="199" t="s">
        <v>306</v>
      </c>
      <c r="G194" s="200" t="s">
        <v>119</v>
      </c>
      <c r="H194" s="201">
        <v>5</v>
      </c>
      <c r="I194" s="202"/>
      <c r="J194" s="203">
        <f>ROUND(I194*H194,2)</f>
        <v>0</v>
      </c>
      <c r="K194" s="204"/>
      <c r="L194" s="37"/>
      <c r="M194" s="205" t="s">
        <v>1</v>
      </c>
      <c r="N194" s="206" t="s">
        <v>39</v>
      </c>
      <c r="O194" s="69"/>
      <c r="P194" s="207">
        <f>O194*H194</f>
        <v>0</v>
      </c>
      <c r="Q194" s="207">
        <v>6E-05</v>
      </c>
      <c r="R194" s="207">
        <f>Q194*H194</f>
        <v>0.00030000000000000003</v>
      </c>
      <c r="S194" s="207">
        <v>0</v>
      </c>
      <c r="T194" s="208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9" t="s">
        <v>147</v>
      </c>
      <c r="AT194" s="209" t="s">
        <v>116</v>
      </c>
      <c r="AU194" s="209" t="s">
        <v>81</v>
      </c>
      <c r="AY194" s="15" t="s">
        <v>112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5" t="s">
        <v>79</v>
      </c>
      <c r="BK194" s="210">
        <f>ROUND(I194*H194,2)</f>
        <v>0</v>
      </c>
      <c r="BL194" s="15" t="s">
        <v>147</v>
      </c>
      <c r="BM194" s="209" t="s">
        <v>307</v>
      </c>
    </row>
    <row r="195" spans="2:63" s="12" customFormat="1" ht="25.95" customHeight="1">
      <c r="B195" s="181"/>
      <c r="C195" s="182"/>
      <c r="D195" s="183" t="s">
        <v>73</v>
      </c>
      <c r="E195" s="184" t="s">
        <v>308</v>
      </c>
      <c r="F195" s="184" t="s">
        <v>309</v>
      </c>
      <c r="G195" s="182"/>
      <c r="H195" s="182"/>
      <c r="I195" s="185"/>
      <c r="J195" s="186">
        <f>BK195</f>
        <v>0</v>
      </c>
      <c r="K195" s="182"/>
      <c r="L195" s="187"/>
      <c r="M195" s="188"/>
      <c r="N195" s="189"/>
      <c r="O195" s="189"/>
      <c r="P195" s="190">
        <f>SUM(P196:P199)</f>
        <v>0</v>
      </c>
      <c r="Q195" s="189"/>
      <c r="R195" s="190">
        <f>SUM(R196:R199)</f>
        <v>0</v>
      </c>
      <c r="S195" s="189"/>
      <c r="T195" s="191">
        <f>SUM(T196:T199)</f>
        <v>0</v>
      </c>
      <c r="AR195" s="192" t="s">
        <v>120</v>
      </c>
      <c r="AT195" s="193" t="s">
        <v>73</v>
      </c>
      <c r="AU195" s="193" t="s">
        <v>74</v>
      </c>
      <c r="AY195" s="192" t="s">
        <v>112</v>
      </c>
      <c r="BK195" s="194">
        <f>SUM(BK196:BK199)</f>
        <v>0</v>
      </c>
    </row>
    <row r="196" spans="1:65" s="2" customFormat="1" ht="16.5" customHeight="1">
      <c r="A196" s="32"/>
      <c r="B196" s="33"/>
      <c r="C196" s="197" t="s">
        <v>310</v>
      </c>
      <c r="D196" s="197" t="s">
        <v>116</v>
      </c>
      <c r="E196" s="198" t="s">
        <v>311</v>
      </c>
      <c r="F196" s="199" t="s">
        <v>312</v>
      </c>
      <c r="G196" s="200" t="s">
        <v>313</v>
      </c>
      <c r="H196" s="201">
        <v>72</v>
      </c>
      <c r="I196" s="202"/>
      <c r="J196" s="203">
        <f>ROUND(I196*H196,2)</f>
        <v>0</v>
      </c>
      <c r="K196" s="204"/>
      <c r="L196" s="37"/>
      <c r="M196" s="205" t="s">
        <v>1</v>
      </c>
      <c r="N196" s="206" t="s">
        <v>39</v>
      </c>
      <c r="O196" s="69"/>
      <c r="P196" s="207">
        <f>O196*H196</f>
        <v>0</v>
      </c>
      <c r="Q196" s="207">
        <v>0</v>
      </c>
      <c r="R196" s="207">
        <f>Q196*H196</f>
        <v>0</v>
      </c>
      <c r="S196" s="207">
        <v>0</v>
      </c>
      <c r="T196" s="208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9" t="s">
        <v>314</v>
      </c>
      <c r="AT196" s="209" t="s">
        <v>116</v>
      </c>
      <c r="AU196" s="209" t="s">
        <v>79</v>
      </c>
      <c r="AY196" s="15" t="s">
        <v>112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5" t="s">
        <v>79</v>
      </c>
      <c r="BK196" s="210">
        <f>ROUND(I196*H196,2)</f>
        <v>0</v>
      </c>
      <c r="BL196" s="15" t="s">
        <v>314</v>
      </c>
      <c r="BM196" s="209" t="s">
        <v>315</v>
      </c>
    </row>
    <row r="197" spans="1:65" s="2" customFormat="1" ht="16.5" customHeight="1">
      <c r="A197" s="32"/>
      <c r="B197" s="33"/>
      <c r="C197" s="197" t="s">
        <v>316</v>
      </c>
      <c r="D197" s="197" t="s">
        <v>116</v>
      </c>
      <c r="E197" s="198" t="s">
        <v>317</v>
      </c>
      <c r="F197" s="199" t="s">
        <v>318</v>
      </c>
      <c r="G197" s="200" t="s">
        <v>313</v>
      </c>
      <c r="H197" s="201">
        <v>24</v>
      </c>
      <c r="I197" s="202"/>
      <c r="J197" s="203">
        <f>ROUND(I197*H197,2)</f>
        <v>0</v>
      </c>
      <c r="K197" s="204"/>
      <c r="L197" s="37"/>
      <c r="M197" s="205" t="s">
        <v>1</v>
      </c>
      <c r="N197" s="206" t="s">
        <v>39</v>
      </c>
      <c r="O197" s="69"/>
      <c r="P197" s="207">
        <f>O197*H197</f>
        <v>0</v>
      </c>
      <c r="Q197" s="207">
        <v>0</v>
      </c>
      <c r="R197" s="207">
        <f>Q197*H197</f>
        <v>0</v>
      </c>
      <c r="S197" s="207">
        <v>0</v>
      </c>
      <c r="T197" s="208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9" t="s">
        <v>314</v>
      </c>
      <c r="AT197" s="209" t="s">
        <v>116</v>
      </c>
      <c r="AU197" s="209" t="s">
        <v>79</v>
      </c>
      <c r="AY197" s="15" t="s">
        <v>112</v>
      </c>
      <c r="BE197" s="210">
        <f>IF(N197="základní",J197,0)</f>
        <v>0</v>
      </c>
      <c r="BF197" s="210">
        <f>IF(N197="snížená",J197,0)</f>
        <v>0</v>
      </c>
      <c r="BG197" s="210">
        <f>IF(N197="zákl. přenesená",J197,0)</f>
        <v>0</v>
      </c>
      <c r="BH197" s="210">
        <f>IF(N197="sníž. přenesená",J197,0)</f>
        <v>0</v>
      </c>
      <c r="BI197" s="210">
        <f>IF(N197="nulová",J197,0)</f>
        <v>0</v>
      </c>
      <c r="BJ197" s="15" t="s">
        <v>79</v>
      </c>
      <c r="BK197" s="210">
        <f>ROUND(I197*H197,2)</f>
        <v>0</v>
      </c>
      <c r="BL197" s="15" t="s">
        <v>314</v>
      </c>
      <c r="BM197" s="209" t="s">
        <v>319</v>
      </c>
    </row>
    <row r="198" spans="2:51" s="13" customFormat="1" ht="10.2">
      <c r="B198" s="222"/>
      <c r="C198" s="223"/>
      <c r="D198" s="224" t="s">
        <v>129</v>
      </c>
      <c r="E198" s="225" t="s">
        <v>1</v>
      </c>
      <c r="F198" s="226" t="s">
        <v>320</v>
      </c>
      <c r="G198" s="223"/>
      <c r="H198" s="227">
        <v>24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129</v>
      </c>
      <c r="AU198" s="233" t="s">
        <v>79</v>
      </c>
      <c r="AV198" s="13" t="s">
        <v>81</v>
      </c>
      <c r="AW198" s="13" t="s">
        <v>30</v>
      </c>
      <c r="AX198" s="13" t="s">
        <v>79</v>
      </c>
      <c r="AY198" s="233" t="s">
        <v>112</v>
      </c>
    </row>
    <row r="199" spans="1:65" s="2" customFormat="1" ht="16.5" customHeight="1">
      <c r="A199" s="32"/>
      <c r="B199" s="33"/>
      <c r="C199" s="197" t="s">
        <v>321</v>
      </c>
      <c r="D199" s="197" t="s">
        <v>116</v>
      </c>
      <c r="E199" s="198" t="s">
        <v>322</v>
      </c>
      <c r="F199" s="199" t="s">
        <v>323</v>
      </c>
      <c r="G199" s="200" t="s">
        <v>139</v>
      </c>
      <c r="H199" s="201">
        <v>30</v>
      </c>
      <c r="I199" s="202"/>
      <c r="J199" s="203">
        <f>ROUND(I199*H199,2)</f>
        <v>0</v>
      </c>
      <c r="K199" s="204"/>
      <c r="L199" s="37"/>
      <c r="M199" s="234" t="s">
        <v>1</v>
      </c>
      <c r="N199" s="235" t="s">
        <v>39</v>
      </c>
      <c r="O199" s="236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9" t="s">
        <v>314</v>
      </c>
      <c r="AT199" s="209" t="s">
        <v>116</v>
      </c>
      <c r="AU199" s="209" t="s">
        <v>79</v>
      </c>
      <c r="AY199" s="15" t="s">
        <v>112</v>
      </c>
      <c r="BE199" s="210">
        <f>IF(N199="základní",J199,0)</f>
        <v>0</v>
      </c>
      <c r="BF199" s="210">
        <f>IF(N199="snížená",J199,0)</f>
        <v>0</v>
      </c>
      <c r="BG199" s="210">
        <f>IF(N199="zákl. přenesená",J199,0)</f>
        <v>0</v>
      </c>
      <c r="BH199" s="210">
        <f>IF(N199="sníž. přenesená",J199,0)</f>
        <v>0</v>
      </c>
      <c r="BI199" s="210">
        <f>IF(N199="nulová",J199,0)</f>
        <v>0</v>
      </c>
      <c r="BJ199" s="15" t="s">
        <v>79</v>
      </c>
      <c r="BK199" s="210">
        <f>ROUND(I199*H199,2)</f>
        <v>0</v>
      </c>
      <c r="BL199" s="15" t="s">
        <v>314</v>
      </c>
      <c r="BM199" s="209" t="s">
        <v>324</v>
      </c>
    </row>
    <row r="200" spans="1:31" s="2" customFormat="1" ht="6.9" customHeight="1">
      <c r="A200" s="32"/>
      <c r="B200" s="52"/>
      <c r="C200" s="53"/>
      <c r="D200" s="53"/>
      <c r="E200" s="53"/>
      <c r="F200" s="53"/>
      <c r="G200" s="53"/>
      <c r="H200" s="53"/>
      <c r="I200" s="145"/>
      <c r="J200" s="53"/>
      <c r="K200" s="53"/>
      <c r="L200" s="37"/>
      <c r="M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</sheetData>
  <sheetProtection password="CC35" sheet="1" objects="1" scenarios="1" formatColumns="0" formatRows="0" autoFilter="0"/>
  <autoFilter ref="C120:K199"/>
  <mergeCells count="6">
    <mergeCell ref="L2:V2"/>
    <mergeCell ref="E7:H7"/>
    <mergeCell ref="E16:H16"/>
    <mergeCell ref="E25:H25"/>
    <mergeCell ref="E85:H85"/>
    <mergeCell ref="E113:H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DESKTOP-G2GGAS3\Jolanta</dc:creator>
  <cp:keywords/>
  <dc:description/>
  <cp:lastModifiedBy>Uživatel systému Windows</cp:lastModifiedBy>
  <dcterms:created xsi:type="dcterms:W3CDTF">2020-07-13T13:37:41Z</dcterms:created>
  <dcterms:modified xsi:type="dcterms:W3CDTF">2020-07-13T13:37:55Z</dcterms:modified>
  <cp:category/>
  <cp:version/>
  <cp:contentType/>
  <cp:contentStatus/>
</cp:coreProperties>
</file>