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Demolice objektu K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Demolice objektu KO...'!$C$125:$K$187</definedName>
    <definedName name="_xlnm.Print_Area" localSheetId="1">'001 - Demolice objektu KO...'!$C$4:$J$76,'001 - Demolice objektu KO...'!$C$82:$J$107,'001 - Demolice objektu KO...'!$C$113:$K$187</definedName>
    <definedName name="_xlnm.Print_Titles" localSheetId="1">'001 - Demolice objektu KO...'!$125:$125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T177"/>
  <c r="R178"/>
  <c r="R177"/>
  <c r="P178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T170"/>
  <c r="T169"/>
  <c r="R171"/>
  <c r="R170"/>
  <c r="R169"/>
  <c r="P171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1" r="L90"/>
  <c r="AM90"/>
  <c r="AM89"/>
  <c r="L89"/>
  <c r="AM87"/>
  <c r="L87"/>
  <c r="L85"/>
  <c r="L84"/>
  <c i="2" r="BK187"/>
  <c r="J185"/>
  <c r="BK183"/>
  <c r="BK182"/>
  <c r="BK181"/>
  <c r="BK178"/>
  <c r="J175"/>
  <c r="BK173"/>
  <c r="BK171"/>
  <c r="BK168"/>
  <c r="BK167"/>
  <c r="BK166"/>
  <c r="J166"/>
  <c r="J165"/>
  <c r="BK163"/>
  <c r="BK162"/>
  <c r="J161"/>
  <c r="BK159"/>
  <c r="J159"/>
  <c r="J158"/>
  <c r="J157"/>
  <c r="J156"/>
  <c r="BK151"/>
  <c r="BK149"/>
  <c r="J147"/>
  <c r="J146"/>
  <c r="J145"/>
  <c r="J144"/>
  <c r="BK143"/>
  <c r="J142"/>
  <c r="BK140"/>
  <c r="J138"/>
  <c r="BK136"/>
  <c r="BK134"/>
  <c r="BK132"/>
  <c r="BK131"/>
  <c r="BK130"/>
  <c r="BK129"/>
  <c i="1" r="AS94"/>
  <c i="2" r="J187"/>
  <c r="BK185"/>
  <c r="J183"/>
  <c r="J182"/>
  <c r="J181"/>
  <c r="J178"/>
  <c r="BK175"/>
  <c r="J173"/>
  <c r="J171"/>
  <c r="J168"/>
  <c r="J167"/>
  <c r="BK165"/>
  <c r="J163"/>
  <c r="J162"/>
  <c r="BK161"/>
  <c r="BK158"/>
  <c r="BK157"/>
  <c r="BK156"/>
  <c r="J151"/>
  <c r="J149"/>
  <c r="BK147"/>
  <c r="BK146"/>
  <c r="BK145"/>
  <c r="BK144"/>
  <c r="J143"/>
  <c r="BK142"/>
  <c r="J140"/>
  <c r="BK138"/>
  <c r="J136"/>
  <c r="J134"/>
  <c r="J132"/>
  <c r="J131"/>
  <c r="J130"/>
  <c r="J129"/>
  <c l="1" r="BK128"/>
  <c r="R128"/>
  <c r="R155"/>
  <c r="R148"/>
  <c r="P128"/>
  <c r="T128"/>
  <c r="BK155"/>
  <c r="J155"/>
  <c r="J100"/>
  <c r="P155"/>
  <c r="P148"/>
  <c r="T155"/>
  <c r="T148"/>
  <c r="BK160"/>
  <c r="J160"/>
  <c r="J101"/>
  <c r="P160"/>
  <c r="R160"/>
  <c r="T160"/>
  <c r="BK172"/>
  <c r="J172"/>
  <c r="J104"/>
  <c r="P172"/>
  <c r="R172"/>
  <c r="T172"/>
  <c r="BK180"/>
  <c r="J180"/>
  <c r="J106"/>
  <c r="P180"/>
  <c r="R180"/>
  <c r="T180"/>
  <c r="E85"/>
  <c r="F123"/>
  <c r="BF130"/>
  <c r="BF131"/>
  <c r="BF132"/>
  <c r="BF138"/>
  <c r="BF140"/>
  <c r="BF142"/>
  <c r="BF145"/>
  <c r="BF151"/>
  <c r="BF158"/>
  <c r="BF161"/>
  <c r="BF162"/>
  <c r="BF165"/>
  <c r="BF166"/>
  <c r="BF167"/>
  <c r="BF171"/>
  <c r="BF175"/>
  <c r="BF181"/>
  <c r="BF182"/>
  <c r="J89"/>
  <c r="BF129"/>
  <c r="BF134"/>
  <c r="BF136"/>
  <c r="BF143"/>
  <c r="BF144"/>
  <c r="BF146"/>
  <c r="BF147"/>
  <c r="BF149"/>
  <c r="BF156"/>
  <c r="BF157"/>
  <c r="BF159"/>
  <c r="BF163"/>
  <c r="BF168"/>
  <c r="BF173"/>
  <c r="BF178"/>
  <c r="BF183"/>
  <c r="BF185"/>
  <c r="BF187"/>
  <c r="BK148"/>
  <c r="J148"/>
  <c r="J99"/>
  <c r="BK170"/>
  <c r="J170"/>
  <c r="J103"/>
  <c r="BK177"/>
  <c r="J177"/>
  <c r="J105"/>
  <c r="F36"/>
  <c i="1" r="BC95"/>
  <c r="BC94"/>
  <c r="AY94"/>
  <c i="2" r="F35"/>
  <c i="1" r="BB95"/>
  <c r="BB94"/>
  <c r="W31"/>
  <c i="2" r="J33"/>
  <c i="1" r="AV95"/>
  <c i="2" r="F33"/>
  <c i="1" r="AZ95"/>
  <c r="AZ94"/>
  <c r="W29"/>
  <c i="2" r="F37"/>
  <c i="1" r="BD95"/>
  <c r="BD94"/>
  <c r="W33"/>
  <c i="2" l="1" r="T127"/>
  <c r="T126"/>
  <c r="BK127"/>
  <c r="J127"/>
  <c r="J97"/>
  <c r="P127"/>
  <c r="P126"/>
  <c i="1" r="AU95"/>
  <c i="2" r="R127"/>
  <c r="R126"/>
  <c r="J128"/>
  <c r="J98"/>
  <c r="BK169"/>
  <c r="J169"/>
  <c r="J102"/>
  <c i="1" r="AU94"/>
  <c r="AV94"/>
  <c r="AK29"/>
  <c r="AX94"/>
  <c r="W32"/>
  <c i="2" r="J34"/>
  <c i="1" r="AW95"/>
  <c r="AT95"/>
  <c i="2" r="F34"/>
  <c i="1" r="BA95"/>
  <c r="BA94"/>
  <c r="AW94"/>
  <c r="AK30"/>
  <c i="2" l="1" r="BK126"/>
  <c r="J126"/>
  <c i="1" r="AT94"/>
  <c r="W30"/>
  <c i="2" r="J30"/>
  <c i="1" r="AG95"/>
  <c r="AG94"/>
  <c r="AK26"/>
  <c r="AK35"/>
  <c l="1" r="AN94"/>
  <c i="2" r="J96"/>
  <c i="1"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<sst xmlns="http://schemas.openxmlformats.org/spreadsheetml/2006/main">
  <si>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</si>
  <si>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</si>
  <si>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</si>
  <si>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</si>
  <si>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</si>
  <si>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{b94495f1-d8fc-46f9-aadd-7764f12ea5bb}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</si>
  <si>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</si>
  <si>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</si>
  <si>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</si>
  <si>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</si>
  <si>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</si>
  <si>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</si>
  <si>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</si>
  <si>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</si>
  <si>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20200601003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</si>
  <si>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</si>
  <si>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</si>
  <si>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objektu KOSMOS v Karviné</t>
  </si>
  <si>
    <t>KSO:</t>
  </si>
  <si>
    <t>CC-CZ:</t>
  </si>
  <si>
    <t>Místo:</t>
  </si>
  <si>
    <t>Karviná</t>
  </si>
  <si>
    <t>Datum:</t>
  </si>
  <si>
    <t>6. 1. 2020</t>
  </si>
  <si>
    <t>Zadavatel:</t>
  </si>
  <si>
    <t>IČ:</t>
  </si>
  <si>
    <t>Statitární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</si>
  <si>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</si>
  <si>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</si>
  <si>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</si>
  <si>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</si>
  <si>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</si>
  <si>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</si>
  <si>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</si>
  <si>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</si>
  <si>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</si>
  <si>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</si>
  <si>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</si>
  <si>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</si>
  <si>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</si>
  <si>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</si>
  <si>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</si>
  <si>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</si>
  <si>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</si>
  <si>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</si>
  <si>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</si>
  <si>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</si>
  <si>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</si>
  <si>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</si>
  <si>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</si>
  <si>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</si>
  <si>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</si>
  <si>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</si>
  <si>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</si>
  <si>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</si>
  <si>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</si>
  <si>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</si>
  <si>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</si>
  <si>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</si>
  <si>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</si>
  <si>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</si>
  <si>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</si>
  <si>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</si>
  <si>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</si>
  <si>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</si>
  <si>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</si>
  <si>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</si>
  <si>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</si>
  <si>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</si>
  <si>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</si>
  <si>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</si>
  <si>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</si>
  <si>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</si>
  <si>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</si>
  <si>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</si>
  <si>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</si>
  <si>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</si>
  <si>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</si>
  <si>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</si>
  <si>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</si>
  <si>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</si>
  <si>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</si>
  <si>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Demolice objektu KOSMOS </t>
  </si>
  <si>
    <t>STA</t>
  </si>
  <si>
    <t>1</t>
  </si>
  <si>
    <t>{c607dbe8-30ff-406d-9f3e-cdac39a79535}</t>
  </si>
  <si>
    <t>KRYCÍ LIST SOUPISU PRACÍ</t>
  </si>
  <si>
    <t>Objekt:</t>
  </si>
  <si>
    <t xml:space="preserve">001 - Demolice objektu KOSMOS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</si>
  <si>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</si>
  <si>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</si>
  <si>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</si>
  <si>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</si>
  <si>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</si>
  <si>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</si>
  <si>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</si>
  <si>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</si>
  <si>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</si>
  <si>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</si>
  <si>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>VRN - Vedlejší rozpočtové náklady</t>
  </si>
  <si>
    <t xml:space="preserve">    VRN7 - Provozní vlivy</t>
  </si>
  <si>
    <t>VRN1 - Průzkumné, geodetické a projektové práce</t>
  </si>
  <si>
    <t>VRN3 - Zařízení staveniště</t>
  </si>
  <si>
    <t>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</si>
  <si>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</si>
  <si>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</si>
  <si>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</si>
  <si>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</si>
  <si>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</si>
  <si>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</si>
  <si>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</si>
  <si>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</si>
  <si>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</si>
  <si>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</si>
  <si>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</si>
  <si>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</si>
  <si>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</si>
  <si>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</si>
  <si>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</si>
  <si>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</si>
  <si>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</si>
  <si>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</si>
  <si>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113107152</t>
  </si>
  <si>
    <t>Odstranění podkladu z kameniva těženého tl 200 mm strojně pl přes 50 do 200 m2</t>
  </si>
  <si>
    <t>m2</t>
  </si>
  <si>
    <t>CS ÚRS 2020 01</t>
  </si>
  <si>
    <t>4</t>
  </si>
  <si>
    <t>2</t>
  </si>
  <si>
    <t>-1682337804</t>
  </si>
  <si>
    <t>113107171</t>
  </si>
  <si>
    <t>Odstranění podkladu z betonu prostého tl 150 mm strojně pl přes 50 do 200 m2</t>
  </si>
  <si>
    <t>275778667</t>
  </si>
  <si>
    <t>3</t>
  </si>
  <si>
    <t>113107182</t>
  </si>
  <si>
    <t>Odstranění podkladu živičného tl 100 mm strojně pl přes 50 do 200 m2</t>
  </si>
  <si>
    <t>137521587</t>
  </si>
  <si>
    <t>131351106</t>
  </si>
  <si>
    <t>Hloubení jam nezapažených v hornině třídy těžitelnosti II, skupiny 4 objem do 5000 m3 strojně</t>
  </si>
  <si>
    <t>m3</t>
  </si>
  <si>
    <t>6195991</t>
  </si>
  <si>
    <t>VV</t>
  </si>
  <si>
    <t>"výkop pro odstranění základů"1300*1,5</t>
  </si>
  <si>
    <t>5</t>
  </si>
  <si>
    <t>162351103</t>
  </si>
  <si>
    <t>Vodorovné přemístění do 500 m výkopku/sypaniny z horniny třídy těžitelnosti I, skupiny 1 až 3</t>
  </si>
  <si>
    <t>-1134255101</t>
  </si>
  <si>
    <t>1950*2</t>
  </si>
  <si>
    <t>6</t>
  </si>
  <si>
    <t>174151101</t>
  </si>
  <si>
    <t>Zásyp jam, šachet rýh nebo kolem objektů sypaninou se zhutněním</t>
  </si>
  <si>
    <t>-1920995413</t>
  </si>
  <si>
    <t>1950+943,5+1300*3</t>
  </si>
  <si>
    <t>7</t>
  </si>
  <si>
    <t>M</t>
  </si>
  <si>
    <t>R-11020</t>
  </si>
  <si>
    <t xml:space="preserve">Pořízení a dovoz zeminy </t>
  </si>
  <si>
    <t>8</t>
  </si>
  <si>
    <t>-251220742</t>
  </si>
  <si>
    <t>943,5+1300*3</t>
  </si>
  <si>
    <t>R-11021</t>
  </si>
  <si>
    <t xml:space="preserve">Pořízení a dovoz zsubstrátu pro osetí trávou </t>
  </si>
  <si>
    <t>-1011318141</t>
  </si>
  <si>
    <t>2845*0,1</t>
  </si>
  <si>
    <t>9</t>
  </si>
  <si>
    <t>180402111</t>
  </si>
  <si>
    <t>Založení parkového trávníku výsevem v rovině a ve svahu do 1:5</t>
  </si>
  <si>
    <t>1519205937</t>
  </si>
  <si>
    <t>10</t>
  </si>
  <si>
    <t>005724100</t>
  </si>
  <si>
    <t>osivo směs travní parková rekreační</t>
  </si>
  <si>
    <t>kg</t>
  </si>
  <si>
    <t>CS ÚRS 2015 01</t>
  </si>
  <si>
    <t>164144108</t>
  </si>
  <si>
    <t>11</t>
  </si>
  <si>
    <t>181301102</t>
  </si>
  <si>
    <t>Rozprostření ornice tl vrstvy do 150 mm pl do 500 m2 v rovině nebo ve svahu do 1:5</t>
  </si>
  <si>
    <t>471089726</t>
  </si>
  <si>
    <t>12</t>
  </si>
  <si>
    <t>182001111</t>
  </si>
  <si>
    <t>Plošná úprava terénu zemina tř 1 až 4 nerovnosti do +/- 100 mm v rovinně a svahu do 1:5</t>
  </si>
  <si>
    <t>-177181126</t>
  </si>
  <si>
    <t>13</t>
  </si>
  <si>
    <t>183402111</t>
  </si>
  <si>
    <t>Rozrušení půdy na hloubku do 150 v rovině a svahu do 1:5</t>
  </si>
  <si>
    <t>1225555147</t>
  </si>
  <si>
    <t>14</t>
  </si>
  <si>
    <t>183403153</t>
  </si>
  <si>
    <t>Obdělání půdy hrabáním v rovině a svahu do 1:5</t>
  </si>
  <si>
    <t>763121019</t>
  </si>
  <si>
    <t>Ostatní konstrukce a práce, bourání</t>
  </si>
  <si>
    <t>981013715</t>
  </si>
  <si>
    <t>Demolice budov ze železobetonu podíl konstrukcí do 30 % těžkou mechanizací</t>
  </si>
  <si>
    <t>CS ÚRS 2018 01</t>
  </si>
  <si>
    <t>-231887826</t>
  </si>
  <si>
    <t>"viz. výkresy bouracích prací a TZ "38603</t>
  </si>
  <si>
    <t>16</t>
  </si>
  <si>
    <t>981513114</t>
  </si>
  <si>
    <t>Demolice konstrukcí objektů z betonu železového těžkou mechanizací</t>
  </si>
  <si>
    <t>-358286262</t>
  </si>
  <si>
    <t>"ciz. výkresy bouracích prací"(82+33+10*4)*1*1,5*3</t>
  </si>
  <si>
    <t>410*0,2*3</t>
  </si>
  <si>
    <t>Součet</t>
  </si>
  <si>
    <t>95</t>
  </si>
  <si>
    <t>Různé dokončovací konstrukce a práce pozemních staveb</t>
  </si>
  <si>
    <t>17</t>
  </si>
  <si>
    <t>R-95200</t>
  </si>
  <si>
    <t>Odpojení přípojky CETIN v souladu se staniskem společnosti CETIN, zrušení přípojky</t>
  </si>
  <si>
    <t>soubor</t>
  </si>
  <si>
    <t>1423986840</t>
  </si>
  <si>
    <t>18</t>
  </si>
  <si>
    <t>R-95201</t>
  </si>
  <si>
    <t>Odpojení přípojky vody v souladu se stanoiskem SMVaK zrušení přípojky</t>
  </si>
  <si>
    <t>-663581440</t>
  </si>
  <si>
    <t>19</t>
  </si>
  <si>
    <t>R-95202</t>
  </si>
  <si>
    <t xml:space="preserve">Odpojení přípojky kanalizace  v souladu se stanoiskem SMVaK zrušení přípojky</t>
  </si>
  <si>
    <t>1655014620</t>
  </si>
  <si>
    <t>20</t>
  </si>
  <si>
    <t>R-95203</t>
  </si>
  <si>
    <t xml:space="preserve">Odpojení přípojky PODY   v souladu se stanoiskem PODA,  zrušení přípojky</t>
  </si>
  <si>
    <t>-1242134659</t>
  </si>
  <si>
    <t>997</t>
  </si>
  <si>
    <t>Přesun sutě</t>
  </si>
  <si>
    <t>997006007</t>
  </si>
  <si>
    <t>Drcení stavebního odpadu z demolic ze zdiva z betonu železového s dopravou do 100 m a naložením</t>
  </si>
  <si>
    <t>t</t>
  </si>
  <si>
    <t>-1356482216</t>
  </si>
  <si>
    <t>22</t>
  </si>
  <si>
    <t>997006512</t>
  </si>
  <si>
    <t>Vodorovné doprava suti s naložením a složením na skládku do 1 km</t>
  </si>
  <si>
    <t>-2108033257</t>
  </si>
  <si>
    <t>23</t>
  </si>
  <si>
    <t>997006519</t>
  </si>
  <si>
    <t>Příplatek k vodorovnému přemístění suti na skládku ZKD 1 km přes 1 km</t>
  </si>
  <si>
    <t>1009807408</t>
  </si>
  <si>
    <t>27821,105*9 'Přepočtené koeficientem množství</t>
  </si>
  <si>
    <t>24</t>
  </si>
  <si>
    <t>997006551</t>
  </si>
  <si>
    <t>Hrubé urovnání suti na skládce bez zhutnění</t>
  </si>
  <si>
    <t>-2092849151</t>
  </si>
  <si>
    <t>25</t>
  </si>
  <si>
    <t>997013631</t>
  </si>
  <si>
    <t>Poplatek za uložení na skládce (skládkovné) stavebního odpadu směsného kód odpadu 17 09 04</t>
  </si>
  <si>
    <t>-78616753</t>
  </si>
  <si>
    <t>26</t>
  </si>
  <si>
    <t>997013804</t>
  </si>
  <si>
    <t>Poplatek za uložení na skládce (skládkovné) stavebního odpadu ze skla kód odpadu 17 02 02</t>
  </si>
  <si>
    <t>-864569956</t>
  </si>
  <si>
    <t>27</t>
  </si>
  <si>
    <t>997013814</t>
  </si>
  <si>
    <t>Poplatek za uložení na skládce (skládkovné) stavebního odpadu izolací kód odpadu 17 06 04</t>
  </si>
  <si>
    <t>-647660127</t>
  </si>
  <si>
    <t>VRN</t>
  </si>
  <si>
    <t>Vedlejší rozpočtové náklady</t>
  </si>
  <si>
    <t>VRN7</t>
  </si>
  <si>
    <t>Provozní vlivy</t>
  </si>
  <si>
    <t>28</t>
  </si>
  <si>
    <t>071103000</t>
  </si>
  <si>
    <t>Provozní vlivy (ztížené podmínky prostorové, dopravní )</t>
  </si>
  <si>
    <t>CS ÚRS 2016 01</t>
  </si>
  <si>
    <t>1024</t>
  </si>
  <si>
    <t>1375531247</t>
  </si>
  <si>
    <t>VRN1</t>
  </si>
  <si>
    <t>Průzkumné, geodetické a projektové práce</t>
  </si>
  <si>
    <t>29</t>
  </si>
  <si>
    <t>013254101</t>
  </si>
  <si>
    <t xml:space="preserve">Monitoring v průběhu výstavby </t>
  </si>
  <si>
    <t>-309556586</t>
  </si>
  <si>
    <t>P</t>
  </si>
  <si>
    <t xml:space="preserve">Poznámka k položce:_x000d_
Fotografie nebo videozáznamy zakrývaných konstrukcí a jiných skutečností rozhodných např. pro vícepráce a méněpráce_x000d_
</t>
  </si>
  <si>
    <t>30</t>
  </si>
  <si>
    <t>R-990010</t>
  </si>
  <si>
    <t xml:space="preserve">Vytýčení  a ochrana stávajících   inženýrských sítí </t>
  </si>
  <si>
    <t>-1814226216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</si>
  <si>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</si>
  <si>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VRN3</t>
  </si>
  <si>
    <t>Zařízení staveniště</t>
  </si>
  <si>
    <t>31</t>
  </si>
  <si>
    <t>032103000</t>
  </si>
  <si>
    <t xml:space="preserve">Zařízení staveniště - zřízení, provoz, odstranění </t>
  </si>
  <si>
    <t>844928264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</si>
  <si>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_x000d_
Náklady na zřízení příjezdové panelové komunikace vč. dodávky panelů, náklady na veškeré poplatky za zábory a správní poplatky . _x000d_
_x000d_
NÁKLADY NA ZAKRYTÍ A ZABEZPEČENÍ OKOLNÍCH PLOCH VČ. UVEDENÍ OKOLNÍCH PLOCH DO PŮVODNÍHO STAVZ . </t>
  </si>
  <si>
    <t>VRN9</t>
  </si>
  <si>
    <t>Ostatní náklady</t>
  </si>
  <si>
    <t>32</t>
  </si>
  <si>
    <t>091003005</t>
  </si>
  <si>
    <t>Uvedení ploch poškozených stavbou do původního stavu</t>
  </si>
  <si>
    <t>666110185</t>
  </si>
  <si>
    <t>33</t>
  </si>
  <si>
    <t>091003006</t>
  </si>
  <si>
    <t>Opatření pro eliminaci průvodních jevů při provádění stavby (hlučnost prašnost);</t>
  </si>
  <si>
    <t>-347172752</t>
  </si>
  <si>
    <t>34</t>
  </si>
  <si>
    <t>091003007</t>
  </si>
  <si>
    <t>Kompletační a koordinační činnost</t>
  </si>
  <si>
    <t>1150457301</t>
  </si>
  <si>
    <t xml:space="preserve">Poznámka k položce:_x000d_
položka obsahuje :_x000d_
_x000d_
_x000d_
kompletní dokladová část dle SoD (revize, atesty, certifikáty, prohlášení o shodě) pro předání a převzetí dokončeného díla a pro zajištění kolaudačního souhlasu_x000d_
_x000d_
_x000d_
_x000d_
_x000d_
_x000d_
</t>
  </si>
  <si>
    <t>35</t>
  </si>
  <si>
    <t>R-9156000</t>
  </si>
  <si>
    <t xml:space="preserve">Zřízení dočasného sjezdu vč. dopravního značení </t>
  </si>
  <si>
    <t>-449965013</t>
  </si>
  <si>
    <t xml:space="preserve">Poznámka k položce:_x000d_
viz. samostatná část PD </t>
  </si>
  <si>
    <t>36</t>
  </si>
  <si>
    <t>R-9156002</t>
  </si>
  <si>
    <t xml:space="preserve">Doplnění obrubníků - D+M vč. betonového lože </t>
  </si>
  <si>
    <t>m</t>
  </si>
  <si>
    <t>-1345597159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</si>
</sst>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20200601003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Demolice objektu KOSMOS v Karviné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Karviná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6. 1. 2020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Statitární Město Karviná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ATRIS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Barbora Kyšková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'001 - Demolice objektu KO...'!J30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'001 - Demolice objektu KO...'!P126</f>
        <v>0</v>
      </c>
      <c r="AV95" s="127">
        <f>'001 - Demolice objektu KO...'!J33</f>
        <v>0</v>
      </c>
      <c r="AW95" s="127">
        <f>'001 - Demolice objektu KO...'!J34</f>
        <v>0</v>
      </c>
      <c r="AX95" s="127">
        <f>'001 - Demolice objektu KO...'!J35</f>
        <v>0</v>
      </c>
      <c r="AY95" s="127">
        <f>'001 - Demolice objektu KO...'!J36</f>
        <v>0</v>
      </c>
      <c r="AZ95" s="127">
        <f>'001 - Demolice objektu KO...'!F33</f>
        <v>0</v>
      </c>
      <c r="BA95" s="127">
        <f>'001 - Demolice objektu KO...'!F34</f>
        <v>0</v>
      </c>
      <c r="BB95" s="127">
        <f>'001 - Demolice objektu KO...'!F35</f>
        <v>0</v>
      </c>
      <c r="BC95" s="127">
        <f>'001 - Demolice objektu KO...'!F36</f>
        <v>0</v>
      </c>
      <c r="BD95" s="129">
        <f>'001 - Demolice objektu KO...'!F37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84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9G4IrS29VWa6sj3BZex9096VpbiETfdwfijXU+zBLmSNE6+vXOwzI/1/pS7NAe4a9tyLvOra1bkh8pCic0C7oQ==" hashValue="qEgmMuA190q7f5p75vhy5jB0F/cXuFGQuGSHvYkPIvJ53lEqhlXIJjpRfme11pDF2cHkZgKfNfgHf9/xlkU4q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Demolice objektu K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84</v>
      </c>
    </row>
    <row r="4" s="1" customFormat="1" ht="24.96" customHeight="1">
      <c r="B4" s="19"/>
      <c r="D4" s="135" t="s">
        <v>86</v>
      </c>
      <c r="I4" s="131"/>
      <c r="L4" s="19"/>
      <c r="M4" s="136" t="s">
        <v>10</v>
      </c>
      <c r="AT4" s="16" t="s">
        <v>4</v>
      </c>
    </row>
    <row r="5" s="1" customFormat="1" ht="6.96" customHeight="1">
      <c r="B5" s="19"/>
      <c r="I5" s="131"/>
      <c r="L5" s="19"/>
    </row>
    <row r="6" s="1" customFormat="1" ht="12" customHeight="1">
      <c r="B6" s="19"/>
      <c r="D6" s="137" t="s">
        <v>16</v>
      </c>
      <c r="I6" s="131"/>
      <c r="L6" s="19"/>
    </row>
    <row r="7" s="1" customFormat="1" ht="16.5" customHeight="1">
      <c r="B7" s="19"/>
      <c r="E7" s="138" t="str">
        <f>'Rekapitulace stavby'!K6</f>
        <v>Demolice objektu KOSMOS v Karviné</v>
      </c>
      <c r="F7" s="137"/>
      <c r="G7" s="137"/>
      <c r="H7" s="137"/>
      <c r="I7" s="131"/>
      <c r="L7" s="19"/>
    </row>
    <row r="8" s="2" customFormat="1" ht="12" customHeight="1">
      <c r="A8" s="37"/>
      <c r="B8" s="43"/>
      <c r="C8" s="37"/>
      <c r="D8" s="137" t="s">
        <v>87</v>
      </c>
      <c r="E8" s="37"/>
      <c r="F8" s="37"/>
      <c r="G8" s="37"/>
      <c r="H8" s="37"/>
      <c r="I8" s="139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0" t="s">
        <v>88</v>
      </c>
      <c r="F9" s="37"/>
      <c r="G9" s="37"/>
      <c r="H9" s="37"/>
      <c r="I9" s="139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9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7" t="s">
        <v>18</v>
      </c>
      <c r="E11" s="37"/>
      <c r="F11" s="141" t="s">
        <v>1</v>
      </c>
      <c r="G11" s="37"/>
      <c r="H11" s="37"/>
      <c r="I11" s="142" t="s">
        <v>19</v>
      </c>
      <c r="J11" s="141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7" t="s">
        <v>20</v>
      </c>
      <c r="E12" s="37"/>
      <c r="F12" s="141" t="s">
        <v>21</v>
      </c>
      <c r="G12" s="37"/>
      <c r="H12" s="37"/>
      <c r="I12" s="142" t="s">
        <v>22</v>
      </c>
      <c r="J12" s="143" t="str">
        <f>'Rekapitulace stavby'!AN8</f>
        <v>6. 1. 2020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9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7" t="s">
        <v>24</v>
      </c>
      <c r="E14" s="37"/>
      <c r="F14" s="37"/>
      <c r="G14" s="37"/>
      <c r="H14" s="37"/>
      <c r="I14" s="142" t="s">
        <v>25</v>
      </c>
      <c r="J14" s="141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1" t="s">
        <v>26</v>
      </c>
      <c r="F15" s="37"/>
      <c r="G15" s="37"/>
      <c r="H15" s="37"/>
      <c r="I15" s="142" t="s">
        <v>27</v>
      </c>
      <c r="J15" s="141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9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7" t="s">
        <v>28</v>
      </c>
      <c r="E17" s="37"/>
      <c r="F17" s="37"/>
      <c r="G17" s="37"/>
      <c r="H17" s="37"/>
      <c r="I17" s="142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9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7" t="s">
        <v>30</v>
      </c>
      <c r="E20" s="37"/>
      <c r="F20" s="37"/>
      <c r="G20" s="37"/>
      <c r="H20" s="37"/>
      <c r="I20" s="142" t="s">
        <v>25</v>
      </c>
      <c r="J20" s="141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1" t="s">
        <v>31</v>
      </c>
      <c r="F21" s="37"/>
      <c r="G21" s="37"/>
      <c r="H21" s="37"/>
      <c r="I21" s="142" t="s">
        <v>27</v>
      </c>
      <c r="J21" s="141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9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7" t="s">
        <v>33</v>
      </c>
      <c r="E23" s="37"/>
      <c r="F23" s="37"/>
      <c r="G23" s="37"/>
      <c r="H23" s="37"/>
      <c r="I23" s="142" t="s">
        <v>25</v>
      </c>
      <c r="J23" s="141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1" t="s">
        <v>34</v>
      </c>
      <c r="F24" s="37"/>
      <c r="G24" s="37"/>
      <c r="H24" s="37"/>
      <c r="I24" s="142" t="s">
        <v>27</v>
      </c>
      <c r="J24" s="141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9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7" t="s">
        <v>35</v>
      </c>
      <c r="E26" s="37"/>
      <c r="F26" s="37"/>
      <c r="G26" s="37"/>
      <c r="H26" s="37"/>
      <c r="I26" s="139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9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50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36</v>
      </c>
      <c r="E30" s="37"/>
      <c r="F30" s="37"/>
      <c r="G30" s="37"/>
      <c r="H30" s="37"/>
      <c r="I30" s="139"/>
      <c r="J30" s="152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50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38</v>
      </c>
      <c r="G32" s="37"/>
      <c r="H32" s="37"/>
      <c r="I32" s="154" t="s">
        <v>37</v>
      </c>
      <c r="J32" s="153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5" t="s">
        <v>40</v>
      </c>
      <c r="E33" s="137" t="s">
        <v>41</v>
      </c>
      <c r="F33" s="156">
        <f>ROUND((SUM(BE126:BE187)),  2)</f>
        <v>0</v>
      </c>
      <c r="G33" s="37"/>
      <c r="H33" s="37"/>
      <c r="I33" s="157">
        <v>0.20999999999999999</v>
      </c>
      <c r="J33" s="156">
        <f>ROUND(((SUM(BE126:BE187))*I33),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7" t="s">
        <v>42</v>
      </c>
      <c r="F34" s="156">
        <f>ROUND((SUM(BF126:BF187)),  2)</f>
        <v>0</v>
      </c>
      <c r="G34" s="37"/>
      <c r="H34" s="37"/>
      <c r="I34" s="157">
        <v>0.14999999999999999</v>
      </c>
      <c r="J34" s="156">
        <f>ROUND(((SUM(BF126:BF187))*I34),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7" t="s">
        <v>43</v>
      </c>
      <c r="F35" s="156">
        <f>ROUND((SUM(BG126:BG187)),  2)</f>
        <v>0</v>
      </c>
      <c r="G35" s="37"/>
      <c r="H35" s="37"/>
      <c r="I35" s="157">
        <v>0.20999999999999999</v>
      </c>
      <c r="J35" s="156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7" t="s">
        <v>44</v>
      </c>
      <c r="F36" s="156">
        <f>ROUND((SUM(BH126:BH187)),  2)</f>
        <v>0</v>
      </c>
      <c r="G36" s="37"/>
      <c r="H36" s="37"/>
      <c r="I36" s="157">
        <v>0.14999999999999999</v>
      </c>
      <c r="J36" s="156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7" t="s">
        <v>45</v>
      </c>
      <c r="F37" s="156">
        <f>ROUND((SUM(BI126:BI187)),  2)</f>
        <v>0</v>
      </c>
      <c r="G37" s="37"/>
      <c r="H37" s="37"/>
      <c r="I37" s="157">
        <v>0</v>
      </c>
      <c r="J37" s="156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9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3"/>
      <c r="J39" s="164">
        <f>SUM(J30:J37)</f>
        <v>0</v>
      </c>
      <c r="K39" s="165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39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1"/>
      <c r="L41" s="19"/>
    </row>
    <row r="42" s="1" customFormat="1" ht="14.4" customHeight="1">
      <c r="B42" s="19"/>
      <c r="I42" s="131"/>
      <c r="L42" s="19"/>
    </row>
    <row r="43" s="1" customFormat="1" ht="14.4" customHeight="1">
      <c r="B43" s="19"/>
      <c r="I43" s="131"/>
      <c r="L43" s="19"/>
    </row>
    <row r="44" s="1" customFormat="1" ht="14.4" customHeight="1">
      <c r="B44" s="19"/>
      <c r="I44" s="131"/>
      <c r="L44" s="19"/>
    </row>
    <row r="45" s="1" customFormat="1" ht="14.4" customHeight="1">
      <c r="B45" s="19"/>
      <c r="I45" s="131"/>
      <c r="L45" s="19"/>
    </row>
    <row r="46" s="1" customFormat="1" ht="14.4" customHeight="1">
      <c r="B46" s="19"/>
      <c r="I46" s="131"/>
      <c r="L46" s="19"/>
    </row>
    <row r="47" s="1" customFormat="1" ht="14.4" customHeight="1">
      <c r="B47" s="19"/>
      <c r="I47" s="131"/>
      <c r="L47" s="19"/>
    </row>
    <row r="48" s="1" customFormat="1" ht="14.4" customHeight="1">
      <c r="B48" s="19"/>
      <c r="I48" s="131"/>
      <c r="L48" s="19"/>
    </row>
    <row r="49" s="1" customFormat="1" ht="14.4" customHeight="1">
      <c r="B49" s="19"/>
      <c r="I49" s="131"/>
      <c r="L49" s="19"/>
    </row>
    <row r="50" s="2" customFormat="1" ht="14.4" customHeight="1">
      <c r="B50" s="62"/>
      <c r="D50" s="166" t="s">
        <v>49</v>
      </c>
      <c r="E50" s="167"/>
      <c r="F50" s="167"/>
      <c r="G50" s="166" t="s">
        <v>50</v>
      </c>
      <c r="H50" s="167"/>
      <c r="I50" s="168"/>
      <c r="J50" s="167"/>
      <c r="K50" s="16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9" t="s">
        <v>51</v>
      </c>
      <c r="E61" s="170"/>
      <c r="F61" s="171" t="s">
        <v>52</v>
      </c>
      <c r="G61" s="169" t="s">
        <v>51</v>
      </c>
      <c r="H61" s="170"/>
      <c r="I61" s="172"/>
      <c r="J61" s="173" t="s">
        <v>52</v>
      </c>
      <c r="K61" s="17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6" t="s">
        <v>53</v>
      </c>
      <c r="E65" s="174"/>
      <c r="F65" s="174"/>
      <c r="G65" s="166" t="s">
        <v>54</v>
      </c>
      <c r="H65" s="174"/>
      <c r="I65" s="175"/>
      <c r="J65" s="174"/>
      <c r="K65" s="17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9" t="s">
        <v>51</v>
      </c>
      <c r="E76" s="170"/>
      <c r="F76" s="171" t="s">
        <v>52</v>
      </c>
      <c r="G76" s="169" t="s">
        <v>51</v>
      </c>
      <c r="H76" s="170"/>
      <c r="I76" s="172"/>
      <c r="J76" s="173" t="s">
        <v>52</v>
      </c>
      <c r="K76" s="17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1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Demolice objektu KOSMOS v Karviné</v>
      </c>
      <c r="F85" s="31"/>
      <c r="G85" s="31"/>
      <c r="H85" s="31"/>
      <c r="I85" s="1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1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001 - Demolice objektu KOSMOS </v>
      </c>
      <c r="F87" s="39"/>
      <c r="G87" s="39"/>
      <c r="H87" s="39"/>
      <c r="I87" s="1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142" t="s">
        <v>22</v>
      </c>
      <c r="J89" s="78" t="str">
        <f>IF(J12="","",J12)</f>
        <v>6. 1. 2020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Statitární Město Karviná</v>
      </c>
      <c r="G91" s="39"/>
      <c r="H91" s="39"/>
      <c r="I91" s="142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2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90</v>
      </c>
      <c r="D94" s="184"/>
      <c r="E94" s="184"/>
      <c r="F94" s="184"/>
      <c r="G94" s="184"/>
      <c r="H94" s="184"/>
      <c r="I94" s="185"/>
      <c r="J94" s="186" t="s">
        <v>91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7" t="s">
        <v>92</v>
      </c>
      <c r="D96" s="39"/>
      <c r="E96" s="39"/>
      <c r="F96" s="39"/>
      <c r="G96" s="39"/>
      <c r="H96" s="39"/>
      <c r="I96" s="1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88"/>
      <c r="C97" s="189"/>
      <c r="D97" s="190" t="s">
        <v>94</v>
      </c>
      <c r="E97" s="191"/>
      <c r="F97" s="191"/>
      <c r="G97" s="191"/>
      <c r="H97" s="191"/>
      <c r="I97" s="192"/>
      <c r="J97" s="193">
        <f>J127</f>
        <v>0</v>
      </c>
      <c r="K97" s="189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95</v>
      </c>
      <c r="E98" s="198"/>
      <c r="F98" s="198"/>
      <c r="G98" s="198"/>
      <c r="H98" s="198"/>
      <c r="I98" s="199"/>
      <c r="J98" s="200">
        <f>J128</f>
        <v>0</v>
      </c>
      <c r="K98" s="19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96</v>
      </c>
      <c r="E99" s="198"/>
      <c r="F99" s="198"/>
      <c r="G99" s="198"/>
      <c r="H99" s="198"/>
      <c r="I99" s="199"/>
      <c r="J99" s="200">
        <f>J148</f>
        <v>0</v>
      </c>
      <c r="K99" s="19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96"/>
      <c r="D100" s="197" t="s">
        <v>97</v>
      </c>
      <c r="E100" s="198"/>
      <c r="F100" s="198"/>
      <c r="G100" s="198"/>
      <c r="H100" s="198"/>
      <c r="I100" s="199"/>
      <c r="J100" s="200">
        <f>J155</f>
        <v>0</v>
      </c>
      <c r="K100" s="19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98</v>
      </c>
      <c r="E101" s="198"/>
      <c r="F101" s="198"/>
      <c r="G101" s="198"/>
      <c r="H101" s="198"/>
      <c r="I101" s="199"/>
      <c r="J101" s="200">
        <f>J160</f>
        <v>0</v>
      </c>
      <c r="K101" s="19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99</v>
      </c>
      <c r="E102" s="191"/>
      <c r="F102" s="191"/>
      <c r="G102" s="191"/>
      <c r="H102" s="191"/>
      <c r="I102" s="192"/>
      <c r="J102" s="193">
        <f>J169</f>
        <v>0</v>
      </c>
      <c r="K102" s="189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96"/>
      <c r="D103" s="197" t="s">
        <v>100</v>
      </c>
      <c r="E103" s="198"/>
      <c r="F103" s="198"/>
      <c r="G103" s="198"/>
      <c r="H103" s="198"/>
      <c r="I103" s="199"/>
      <c r="J103" s="200">
        <f>J170</f>
        <v>0</v>
      </c>
      <c r="K103" s="19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101</v>
      </c>
      <c r="E104" s="191"/>
      <c r="F104" s="191"/>
      <c r="G104" s="191"/>
      <c r="H104" s="191"/>
      <c r="I104" s="192"/>
      <c r="J104" s="193">
        <f>J172</f>
        <v>0</v>
      </c>
      <c r="K104" s="189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8"/>
      <c r="C105" s="189"/>
      <c r="D105" s="190" t="s">
        <v>102</v>
      </c>
      <c r="E105" s="191"/>
      <c r="F105" s="191"/>
      <c r="G105" s="191"/>
      <c r="H105" s="191"/>
      <c r="I105" s="192"/>
      <c r="J105" s="193">
        <f>J177</f>
        <v>0</v>
      </c>
      <c r="K105" s="189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8"/>
      <c r="C106" s="189"/>
      <c r="D106" s="190" t="s">
        <v>103</v>
      </c>
      <c r="E106" s="191"/>
      <c r="F106" s="191"/>
      <c r="G106" s="191"/>
      <c r="H106" s="191"/>
      <c r="I106" s="192"/>
      <c r="J106" s="193">
        <f>J180</f>
        <v>0</v>
      </c>
      <c r="K106" s="189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178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181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104</v>
      </c>
      <c r="D113" s="39"/>
      <c r="E113" s="39"/>
      <c r="F113" s="39"/>
      <c r="G113" s="39"/>
      <c r="H113" s="39"/>
      <c r="I113" s="1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1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2" t="str">
        <f>E7</f>
        <v>Demolice objektu KOSMOS v Karviné</v>
      </c>
      <c r="F116" s="31"/>
      <c r="G116" s="31"/>
      <c r="H116" s="31"/>
      <c r="I116" s="1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87</v>
      </c>
      <c r="D117" s="39"/>
      <c r="E117" s="39"/>
      <c r="F117" s="39"/>
      <c r="G117" s="39"/>
      <c r="H117" s="39"/>
      <c r="I117" s="1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 xml:space="preserve">001 - Demolice objektu KOSMOS </v>
      </c>
      <c r="F118" s="39"/>
      <c r="G118" s="39"/>
      <c r="H118" s="39"/>
      <c r="I118" s="1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Karviná</v>
      </c>
      <c r="G120" s="39"/>
      <c r="H120" s="39"/>
      <c r="I120" s="142" t="s">
        <v>22</v>
      </c>
      <c r="J120" s="78" t="str">
        <f>IF(J12="","",J12)</f>
        <v>6. 1. 2020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>Statitární Město Karviná</v>
      </c>
      <c r="G122" s="39"/>
      <c r="H122" s="39"/>
      <c r="I122" s="142" t="s">
        <v>30</v>
      </c>
      <c r="J122" s="35" t="str">
        <f>E21</f>
        <v>ATRIS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142" t="s">
        <v>33</v>
      </c>
      <c r="J123" s="35" t="str">
        <f>E24</f>
        <v>Barbora Kyšková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1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02"/>
      <c r="B125" s="203"/>
      <c r="C125" s="204" t="s">
        <v>105</v>
      </c>
      <c r="D125" s="205" t="s">
        <v>61</v>
      </c>
      <c r="E125" s="205" t="s">
        <v>57</v>
      </c>
      <c r="F125" s="205" t="s">
        <v>58</v>
      </c>
      <c r="G125" s="205" t="s">
        <v>106</v>
      </c>
      <c r="H125" s="205" t="s">
        <v>107</v>
      </c>
      <c r="I125" s="206" t="s">
        <v>108</v>
      </c>
      <c r="J125" s="205" t="s">
        <v>91</v>
      </c>
      <c r="K125" s="207" t="s">
        <v>109</v>
      </c>
      <c r="L125" s="208"/>
      <c r="M125" s="99" t="s">
        <v>1</v>
      </c>
      <c r="N125" s="100" t="s">
        <v>40</v>
      </c>
      <c r="O125" s="100" t="s">
        <v>110</v>
      </c>
      <c r="P125" s="100" t="s">
        <v>111</v>
      </c>
      <c r="Q125" s="100" t="s">
        <v>112</v>
      </c>
      <c r="R125" s="100" t="s">
        <v>113</v>
      </c>
      <c r="S125" s="100" t="s">
        <v>114</v>
      </c>
      <c r="T125" s="101" t="s">
        <v>115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7"/>
      <c r="B126" s="38"/>
      <c r="C126" s="106" t="s">
        <v>116</v>
      </c>
      <c r="D126" s="39"/>
      <c r="E126" s="39"/>
      <c r="F126" s="39"/>
      <c r="G126" s="39"/>
      <c r="H126" s="39"/>
      <c r="I126" s="139"/>
      <c r="J126" s="209">
        <f>BK126</f>
        <v>0</v>
      </c>
      <c r="K126" s="39"/>
      <c r="L126" s="43"/>
      <c r="M126" s="102"/>
      <c r="N126" s="210"/>
      <c r="O126" s="103"/>
      <c r="P126" s="211">
        <f>P127+P169+P172+P177+P180</f>
        <v>0</v>
      </c>
      <c r="Q126" s="103"/>
      <c r="R126" s="211">
        <f>R127+R169+R172+R177+R180</f>
        <v>0.025000000000000001</v>
      </c>
      <c r="S126" s="103"/>
      <c r="T126" s="212">
        <f>T127+T169+T172+T177+T180</f>
        <v>27821.105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93</v>
      </c>
      <c r="BK126" s="213">
        <f>BK127+BK169+BK172+BK177+BK180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117</v>
      </c>
      <c r="F127" s="217" t="s">
        <v>118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P128+P148+P160</f>
        <v>0</v>
      </c>
      <c r="Q127" s="222"/>
      <c r="R127" s="223">
        <f>R128+R148+R160</f>
        <v>0.025000000000000001</v>
      </c>
      <c r="S127" s="222"/>
      <c r="T127" s="224">
        <f>T128+T148+T160</f>
        <v>27821.105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84</v>
      </c>
      <c r="AT127" s="226" t="s">
        <v>75</v>
      </c>
      <c r="AU127" s="226" t="s">
        <v>76</v>
      </c>
      <c r="AY127" s="225" t="s">
        <v>119</v>
      </c>
      <c r="BK127" s="227">
        <f>BK128+BK148+BK160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84</v>
      </c>
      <c r="F128" s="228" t="s">
        <v>120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SUM(P129:P147)</f>
        <v>0</v>
      </c>
      <c r="Q128" s="222"/>
      <c r="R128" s="223">
        <f>SUM(R129:R147)</f>
        <v>0.025000000000000001</v>
      </c>
      <c r="S128" s="222"/>
      <c r="T128" s="224">
        <f>SUM(T129:T147)</f>
        <v>69.289999999999992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84</v>
      </c>
      <c r="AT128" s="226" t="s">
        <v>75</v>
      </c>
      <c r="AU128" s="226" t="s">
        <v>84</v>
      </c>
      <c r="AY128" s="225" t="s">
        <v>119</v>
      </c>
      <c r="BK128" s="227">
        <f>SUM(BK129:BK147)</f>
        <v>0</v>
      </c>
    </row>
    <row r="129" s="2" customFormat="1" ht="21.75" customHeight="1">
      <c r="A129" s="37"/>
      <c r="B129" s="38"/>
      <c r="C129" s="230" t="s">
        <v>84</v>
      </c>
      <c r="D129" s="230" t="s">
        <v>121</v>
      </c>
      <c r="E129" s="231" t="s">
        <v>122</v>
      </c>
      <c r="F129" s="232" t="s">
        <v>123</v>
      </c>
      <c r="G129" s="233" t="s">
        <v>124</v>
      </c>
      <c r="H129" s="234">
        <v>82</v>
      </c>
      <c r="I129" s="235"/>
      <c r="J129" s="236">
        <f>ROUND(I129*H129,2)</f>
        <v>0</v>
      </c>
      <c r="K129" s="232" t="s">
        <v>125</v>
      </c>
      <c r="L129" s="43"/>
      <c r="M129" s="237" t="s">
        <v>1</v>
      </c>
      <c r="N129" s="238" t="s">
        <v>42</v>
      </c>
      <c r="O129" s="90"/>
      <c r="P129" s="239">
        <f>O129*H129</f>
        <v>0</v>
      </c>
      <c r="Q129" s="239">
        <v>0</v>
      </c>
      <c r="R129" s="239">
        <f>Q129*H129</f>
        <v>0</v>
      </c>
      <c r="S129" s="239">
        <v>0.29999999999999999</v>
      </c>
      <c r="T129" s="240">
        <f>S129*H129</f>
        <v>24.599999999999998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1" t="s">
        <v>126</v>
      </c>
      <c r="AT129" s="241" t="s">
        <v>121</v>
      </c>
      <c r="AU129" s="241" t="s">
        <v>127</v>
      </c>
      <c r="AY129" s="16" t="s">
        <v>119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127</v>
      </c>
      <c r="BK129" s="242">
        <f>ROUND(I129*H129,2)</f>
        <v>0</v>
      </c>
      <c r="BL129" s="16" t="s">
        <v>126</v>
      </c>
      <c r="BM129" s="241" t="s">
        <v>128</v>
      </c>
    </row>
    <row r="130" s="2" customFormat="1" ht="21.75" customHeight="1">
      <c r="A130" s="37"/>
      <c r="B130" s="38"/>
      <c r="C130" s="230" t="s">
        <v>127</v>
      </c>
      <c r="D130" s="230" t="s">
        <v>121</v>
      </c>
      <c r="E130" s="231" t="s">
        <v>129</v>
      </c>
      <c r="F130" s="232" t="s">
        <v>130</v>
      </c>
      <c r="G130" s="233" t="s">
        <v>124</v>
      </c>
      <c r="H130" s="234">
        <v>82</v>
      </c>
      <c r="I130" s="235"/>
      <c r="J130" s="236">
        <f>ROUND(I130*H130,2)</f>
        <v>0</v>
      </c>
      <c r="K130" s="232" t="s">
        <v>125</v>
      </c>
      <c r="L130" s="43"/>
      <c r="M130" s="237" t="s">
        <v>1</v>
      </c>
      <c r="N130" s="238" t="s">
        <v>42</v>
      </c>
      <c r="O130" s="90"/>
      <c r="P130" s="239">
        <f>O130*H130</f>
        <v>0</v>
      </c>
      <c r="Q130" s="239">
        <v>0</v>
      </c>
      <c r="R130" s="239">
        <f>Q130*H130</f>
        <v>0</v>
      </c>
      <c r="S130" s="239">
        <v>0.32500000000000001</v>
      </c>
      <c r="T130" s="240">
        <f>S130*H130</f>
        <v>26.650000000000002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1" t="s">
        <v>126</v>
      </c>
      <c r="AT130" s="241" t="s">
        <v>121</v>
      </c>
      <c r="AU130" s="241" t="s">
        <v>127</v>
      </c>
      <c r="AY130" s="16" t="s">
        <v>119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127</v>
      </c>
      <c r="BK130" s="242">
        <f>ROUND(I130*H130,2)</f>
        <v>0</v>
      </c>
      <c r="BL130" s="16" t="s">
        <v>126</v>
      </c>
      <c r="BM130" s="241" t="s">
        <v>131</v>
      </c>
    </row>
    <row r="131" s="2" customFormat="1" ht="21.75" customHeight="1">
      <c r="A131" s="37"/>
      <c r="B131" s="38"/>
      <c r="C131" s="230" t="s">
        <v>132</v>
      </c>
      <c r="D131" s="230" t="s">
        <v>121</v>
      </c>
      <c r="E131" s="231" t="s">
        <v>133</v>
      </c>
      <c r="F131" s="232" t="s">
        <v>134</v>
      </c>
      <c r="G131" s="233" t="s">
        <v>124</v>
      </c>
      <c r="H131" s="234">
        <v>82</v>
      </c>
      <c r="I131" s="235"/>
      <c r="J131" s="236">
        <f>ROUND(I131*H131,2)</f>
        <v>0</v>
      </c>
      <c r="K131" s="232" t="s">
        <v>125</v>
      </c>
      <c r="L131" s="43"/>
      <c r="M131" s="237" t="s">
        <v>1</v>
      </c>
      <c r="N131" s="238" t="s">
        <v>42</v>
      </c>
      <c r="O131" s="90"/>
      <c r="P131" s="239">
        <f>O131*H131</f>
        <v>0</v>
      </c>
      <c r="Q131" s="239">
        <v>0</v>
      </c>
      <c r="R131" s="239">
        <f>Q131*H131</f>
        <v>0</v>
      </c>
      <c r="S131" s="239">
        <v>0.22</v>
      </c>
      <c r="T131" s="240">
        <f>S131*H131</f>
        <v>18.039999999999999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1" t="s">
        <v>126</v>
      </c>
      <c r="AT131" s="241" t="s">
        <v>121</v>
      </c>
      <c r="AU131" s="241" t="s">
        <v>127</v>
      </c>
      <c r="AY131" s="16" t="s">
        <v>119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127</v>
      </c>
      <c r="BK131" s="242">
        <f>ROUND(I131*H131,2)</f>
        <v>0</v>
      </c>
      <c r="BL131" s="16" t="s">
        <v>126</v>
      </c>
      <c r="BM131" s="241" t="s">
        <v>135</v>
      </c>
    </row>
    <row r="132" s="2" customFormat="1" ht="21.75" customHeight="1">
      <c r="A132" s="37"/>
      <c r="B132" s="38"/>
      <c r="C132" s="230" t="s">
        <v>126</v>
      </c>
      <c r="D132" s="230" t="s">
        <v>121</v>
      </c>
      <c r="E132" s="231" t="s">
        <v>136</v>
      </c>
      <c r="F132" s="232" t="s">
        <v>137</v>
      </c>
      <c r="G132" s="233" t="s">
        <v>138</v>
      </c>
      <c r="H132" s="234">
        <v>1950</v>
      </c>
      <c r="I132" s="235"/>
      <c r="J132" s="236">
        <f>ROUND(I132*H132,2)</f>
        <v>0</v>
      </c>
      <c r="K132" s="232" t="s">
        <v>125</v>
      </c>
      <c r="L132" s="43"/>
      <c r="M132" s="237" t="s">
        <v>1</v>
      </c>
      <c r="N132" s="238" t="s">
        <v>42</v>
      </c>
      <c r="O132" s="90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1" t="s">
        <v>126</v>
      </c>
      <c r="AT132" s="241" t="s">
        <v>121</v>
      </c>
      <c r="AU132" s="241" t="s">
        <v>127</v>
      </c>
      <c r="AY132" s="16" t="s">
        <v>119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127</v>
      </c>
      <c r="BK132" s="242">
        <f>ROUND(I132*H132,2)</f>
        <v>0</v>
      </c>
      <c r="BL132" s="16" t="s">
        <v>126</v>
      </c>
      <c r="BM132" s="241" t="s">
        <v>139</v>
      </c>
    </row>
    <row r="133" s="13" customFormat="1">
      <c r="A133" s="13"/>
      <c r="B133" s="243"/>
      <c r="C133" s="244"/>
      <c r="D133" s="245" t="s">
        <v>140</v>
      </c>
      <c r="E133" s="246" t="s">
        <v>1</v>
      </c>
      <c r="F133" s="247" t="s">
        <v>141</v>
      </c>
      <c r="G133" s="244"/>
      <c r="H133" s="248">
        <v>1950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140</v>
      </c>
      <c r="AU133" s="254" t="s">
        <v>127</v>
      </c>
      <c r="AV133" s="13" t="s">
        <v>127</v>
      </c>
      <c r="AW133" s="13" t="s">
        <v>32</v>
      </c>
      <c r="AX133" s="13" t="s">
        <v>84</v>
      </c>
      <c r="AY133" s="254" t="s">
        <v>119</v>
      </c>
    </row>
    <row r="134" s="2" customFormat="1" ht="21.75" customHeight="1">
      <c r="A134" s="37"/>
      <c r="B134" s="38"/>
      <c r="C134" s="230" t="s">
        <v>142</v>
      </c>
      <c r="D134" s="230" t="s">
        <v>121</v>
      </c>
      <c r="E134" s="231" t="s">
        <v>143</v>
      </c>
      <c r="F134" s="232" t="s">
        <v>144</v>
      </c>
      <c r="G134" s="233" t="s">
        <v>138</v>
      </c>
      <c r="H134" s="234">
        <v>3900</v>
      </c>
      <c r="I134" s="235"/>
      <c r="J134" s="236">
        <f>ROUND(I134*H134,2)</f>
        <v>0</v>
      </c>
      <c r="K134" s="232" t="s">
        <v>125</v>
      </c>
      <c r="L134" s="43"/>
      <c r="M134" s="237" t="s">
        <v>1</v>
      </c>
      <c r="N134" s="238" t="s">
        <v>42</v>
      </c>
      <c r="O134" s="90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126</v>
      </c>
      <c r="AT134" s="241" t="s">
        <v>121</v>
      </c>
      <c r="AU134" s="241" t="s">
        <v>127</v>
      </c>
      <c r="AY134" s="16" t="s">
        <v>119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127</v>
      </c>
      <c r="BK134" s="242">
        <f>ROUND(I134*H134,2)</f>
        <v>0</v>
      </c>
      <c r="BL134" s="16" t="s">
        <v>126</v>
      </c>
      <c r="BM134" s="241" t="s">
        <v>145</v>
      </c>
    </row>
    <row r="135" s="13" customFormat="1">
      <c r="A135" s="13"/>
      <c r="B135" s="243"/>
      <c r="C135" s="244"/>
      <c r="D135" s="245" t="s">
        <v>140</v>
      </c>
      <c r="E135" s="246" t="s">
        <v>1</v>
      </c>
      <c r="F135" s="247" t="s">
        <v>146</v>
      </c>
      <c r="G135" s="244"/>
      <c r="H135" s="248">
        <v>3900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140</v>
      </c>
      <c r="AU135" s="254" t="s">
        <v>127</v>
      </c>
      <c r="AV135" s="13" t="s">
        <v>127</v>
      </c>
      <c r="AW135" s="13" t="s">
        <v>32</v>
      </c>
      <c r="AX135" s="13" t="s">
        <v>84</v>
      </c>
      <c r="AY135" s="254" t="s">
        <v>119</v>
      </c>
    </row>
    <row r="136" s="2" customFormat="1" ht="21.75" customHeight="1">
      <c r="A136" s="37"/>
      <c r="B136" s="38"/>
      <c r="C136" s="230" t="s">
        <v>147</v>
      </c>
      <c r="D136" s="230" t="s">
        <v>121</v>
      </c>
      <c r="E136" s="231" t="s">
        <v>148</v>
      </c>
      <c r="F136" s="232" t="s">
        <v>149</v>
      </c>
      <c r="G136" s="233" t="s">
        <v>138</v>
      </c>
      <c r="H136" s="234">
        <v>6793.5</v>
      </c>
      <c r="I136" s="235"/>
      <c r="J136" s="236">
        <f>ROUND(I136*H136,2)</f>
        <v>0</v>
      </c>
      <c r="K136" s="232" t="s">
        <v>125</v>
      </c>
      <c r="L136" s="43"/>
      <c r="M136" s="237" t="s">
        <v>1</v>
      </c>
      <c r="N136" s="238" t="s">
        <v>42</v>
      </c>
      <c r="O136" s="90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1" t="s">
        <v>126</v>
      </c>
      <c r="AT136" s="241" t="s">
        <v>121</v>
      </c>
      <c r="AU136" s="241" t="s">
        <v>127</v>
      </c>
      <c r="AY136" s="16" t="s">
        <v>119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127</v>
      </c>
      <c r="BK136" s="242">
        <f>ROUND(I136*H136,2)</f>
        <v>0</v>
      </c>
      <c r="BL136" s="16" t="s">
        <v>126</v>
      </c>
      <c r="BM136" s="241" t="s">
        <v>150</v>
      </c>
    </row>
    <row r="137" s="13" customFormat="1">
      <c r="A137" s="13"/>
      <c r="B137" s="243"/>
      <c r="C137" s="244"/>
      <c r="D137" s="245" t="s">
        <v>140</v>
      </c>
      <c r="E137" s="246" t="s">
        <v>1</v>
      </c>
      <c r="F137" s="247" t="s">
        <v>151</v>
      </c>
      <c r="G137" s="244"/>
      <c r="H137" s="248">
        <v>6793.5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140</v>
      </c>
      <c r="AU137" s="254" t="s">
        <v>127</v>
      </c>
      <c r="AV137" s="13" t="s">
        <v>127</v>
      </c>
      <c r="AW137" s="13" t="s">
        <v>32</v>
      </c>
      <c r="AX137" s="13" t="s">
        <v>84</v>
      </c>
      <c r="AY137" s="254" t="s">
        <v>119</v>
      </c>
    </row>
    <row r="138" s="2" customFormat="1" ht="16.5" customHeight="1">
      <c r="A138" s="37"/>
      <c r="B138" s="38"/>
      <c r="C138" s="255" t="s">
        <v>152</v>
      </c>
      <c r="D138" s="255" t="s">
        <v>153</v>
      </c>
      <c r="E138" s="256" t="s">
        <v>154</v>
      </c>
      <c r="F138" s="257" t="s">
        <v>155</v>
      </c>
      <c r="G138" s="258" t="s">
        <v>138</v>
      </c>
      <c r="H138" s="259">
        <v>4843.5</v>
      </c>
      <c r="I138" s="260"/>
      <c r="J138" s="261">
        <f>ROUND(I138*H138,2)</f>
        <v>0</v>
      </c>
      <c r="K138" s="257" t="s">
        <v>1</v>
      </c>
      <c r="L138" s="262"/>
      <c r="M138" s="263" t="s">
        <v>1</v>
      </c>
      <c r="N138" s="264" t="s">
        <v>42</v>
      </c>
      <c r="O138" s="90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156</v>
      </c>
      <c r="AT138" s="241" t="s">
        <v>153</v>
      </c>
      <c r="AU138" s="241" t="s">
        <v>127</v>
      </c>
      <c r="AY138" s="16" t="s">
        <v>119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127</v>
      </c>
      <c r="BK138" s="242">
        <f>ROUND(I138*H138,2)</f>
        <v>0</v>
      </c>
      <c r="BL138" s="16" t="s">
        <v>126</v>
      </c>
      <c r="BM138" s="241" t="s">
        <v>157</v>
      </c>
    </row>
    <row r="139" s="13" customFormat="1">
      <c r="A139" s="13"/>
      <c r="B139" s="243"/>
      <c r="C139" s="244"/>
      <c r="D139" s="245" t="s">
        <v>140</v>
      </c>
      <c r="E139" s="246" t="s">
        <v>1</v>
      </c>
      <c r="F139" s="247" t="s">
        <v>158</v>
      </c>
      <c r="G139" s="244"/>
      <c r="H139" s="248">
        <v>4843.5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140</v>
      </c>
      <c r="AU139" s="254" t="s">
        <v>127</v>
      </c>
      <c r="AV139" s="13" t="s">
        <v>127</v>
      </c>
      <c r="AW139" s="13" t="s">
        <v>32</v>
      </c>
      <c r="AX139" s="13" t="s">
        <v>84</v>
      </c>
      <c r="AY139" s="254" t="s">
        <v>119</v>
      </c>
    </row>
    <row r="140" s="2" customFormat="1" ht="16.5" customHeight="1">
      <c r="A140" s="37"/>
      <c r="B140" s="38"/>
      <c r="C140" s="255" t="s">
        <v>156</v>
      </c>
      <c r="D140" s="255" t="s">
        <v>153</v>
      </c>
      <c r="E140" s="256" t="s">
        <v>159</v>
      </c>
      <c r="F140" s="257" t="s">
        <v>160</v>
      </c>
      <c r="G140" s="258" t="s">
        <v>138</v>
      </c>
      <c r="H140" s="259">
        <v>284.5</v>
      </c>
      <c r="I140" s="260"/>
      <c r="J140" s="261">
        <f>ROUND(I140*H140,2)</f>
        <v>0</v>
      </c>
      <c r="K140" s="257" t="s">
        <v>1</v>
      </c>
      <c r="L140" s="262"/>
      <c r="M140" s="263" t="s">
        <v>1</v>
      </c>
      <c r="N140" s="264" t="s">
        <v>42</v>
      </c>
      <c r="O140" s="90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156</v>
      </c>
      <c r="AT140" s="241" t="s">
        <v>153</v>
      </c>
      <c r="AU140" s="241" t="s">
        <v>127</v>
      </c>
      <c r="AY140" s="16" t="s">
        <v>119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127</v>
      </c>
      <c r="BK140" s="242">
        <f>ROUND(I140*H140,2)</f>
        <v>0</v>
      </c>
      <c r="BL140" s="16" t="s">
        <v>126</v>
      </c>
      <c r="BM140" s="241" t="s">
        <v>161</v>
      </c>
    </row>
    <row r="141" s="13" customFormat="1">
      <c r="A141" s="13"/>
      <c r="B141" s="243"/>
      <c r="C141" s="244"/>
      <c r="D141" s="245" t="s">
        <v>140</v>
      </c>
      <c r="E141" s="246" t="s">
        <v>1</v>
      </c>
      <c r="F141" s="247" t="s">
        <v>162</v>
      </c>
      <c r="G141" s="244"/>
      <c r="H141" s="248">
        <v>284.5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140</v>
      </c>
      <c r="AU141" s="254" t="s">
        <v>127</v>
      </c>
      <c r="AV141" s="13" t="s">
        <v>127</v>
      </c>
      <c r="AW141" s="13" t="s">
        <v>32</v>
      </c>
      <c r="AX141" s="13" t="s">
        <v>84</v>
      </c>
      <c r="AY141" s="254" t="s">
        <v>119</v>
      </c>
    </row>
    <row r="142" s="2" customFormat="1" ht="21.75" customHeight="1">
      <c r="A142" s="37"/>
      <c r="B142" s="38"/>
      <c r="C142" s="230" t="s">
        <v>163</v>
      </c>
      <c r="D142" s="230" t="s">
        <v>121</v>
      </c>
      <c r="E142" s="231" t="s">
        <v>164</v>
      </c>
      <c r="F142" s="232" t="s">
        <v>165</v>
      </c>
      <c r="G142" s="233" t="s">
        <v>124</v>
      </c>
      <c r="H142" s="234">
        <v>2485</v>
      </c>
      <c r="I142" s="235"/>
      <c r="J142" s="236">
        <f>ROUND(I142*H142,2)</f>
        <v>0</v>
      </c>
      <c r="K142" s="232" t="s">
        <v>1</v>
      </c>
      <c r="L142" s="43"/>
      <c r="M142" s="237" t="s">
        <v>1</v>
      </c>
      <c r="N142" s="238" t="s">
        <v>42</v>
      </c>
      <c r="O142" s="90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1" t="s">
        <v>126</v>
      </c>
      <c r="AT142" s="241" t="s">
        <v>121</v>
      </c>
      <c r="AU142" s="241" t="s">
        <v>127</v>
      </c>
      <c r="AY142" s="16" t="s">
        <v>119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127</v>
      </c>
      <c r="BK142" s="242">
        <f>ROUND(I142*H142,2)</f>
        <v>0</v>
      </c>
      <c r="BL142" s="16" t="s">
        <v>126</v>
      </c>
      <c r="BM142" s="241" t="s">
        <v>166</v>
      </c>
    </row>
    <row r="143" s="2" customFormat="1" ht="16.5" customHeight="1">
      <c r="A143" s="37"/>
      <c r="B143" s="38"/>
      <c r="C143" s="255" t="s">
        <v>167</v>
      </c>
      <c r="D143" s="255" t="s">
        <v>153</v>
      </c>
      <c r="E143" s="256" t="s">
        <v>168</v>
      </c>
      <c r="F143" s="257" t="s">
        <v>169</v>
      </c>
      <c r="G143" s="258" t="s">
        <v>170</v>
      </c>
      <c r="H143" s="259">
        <v>25</v>
      </c>
      <c r="I143" s="260"/>
      <c r="J143" s="261">
        <f>ROUND(I143*H143,2)</f>
        <v>0</v>
      </c>
      <c r="K143" s="257" t="s">
        <v>171</v>
      </c>
      <c r="L143" s="262"/>
      <c r="M143" s="263" t="s">
        <v>1</v>
      </c>
      <c r="N143" s="264" t="s">
        <v>42</v>
      </c>
      <c r="O143" s="90"/>
      <c r="P143" s="239">
        <f>O143*H143</f>
        <v>0</v>
      </c>
      <c r="Q143" s="239">
        <v>0.001</v>
      </c>
      <c r="R143" s="239">
        <f>Q143*H143</f>
        <v>0.025000000000000001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156</v>
      </c>
      <c r="AT143" s="241" t="s">
        <v>153</v>
      </c>
      <c r="AU143" s="241" t="s">
        <v>127</v>
      </c>
      <c r="AY143" s="16" t="s">
        <v>119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127</v>
      </c>
      <c r="BK143" s="242">
        <f>ROUND(I143*H143,2)</f>
        <v>0</v>
      </c>
      <c r="BL143" s="16" t="s">
        <v>126</v>
      </c>
      <c r="BM143" s="241" t="s">
        <v>172</v>
      </c>
    </row>
    <row r="144" s="2" customFormat="1" ht="21.75" customHeight="1">
      <c r="A144" s="37"/>
      <c r="B144" s="38"/>
      <c r="C144" s="230" t="s">
        <v>173</v>
      </c>
      <c r="D144" s="230" t="s">
        <v>121</v>
      </c>
      <c r="E144" s="231" t="s">
        <v>174</v>
      </c>
      <c r="F144" s="232" t="s">
        <v>175</v>
      </c>
      <c r="G144" s="233" t="s">
        <v>124</v>
      </c>
      <c r="H144" s="234">
        <v>2485</v>
      </c>
      <c r="I144" s="235"/>
      <c r="J144" s="236">
        <f>ROUND(I144*H144,2)</f>
        <v>0</v>
      </c>
      <c r="K144" s="232" t="s">
        <v>171</v>
      </c>
      <c r="L144" s="43"/>
      <c r="M144" s="237" t="s">
        <v>1</v>
      </c>
      <c r="N144" s="238" t="s">
        <v>42</v>
      </c>
      <c r="O144" s="90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1" t="s">
        <v>126</v>
      </c>
      <c r="AT144" s="241" t="s">
        <v>121</v>
      </c>
      <c r="AU144" s="241" t="s">
        <v>127</v>
      </c>
      <c r="AY144" s="16" t="s">
        <v>119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127</v>
      </c>
      <c r="BK144" s="242">
        <f>ROUND(I144*H144,2)</f>
        <v>0</v>
      </c>
      <c r="BL144" s="16" t="s">
        <v>126</v>
      </c>
      <c r="BM144" s="241" t="s">
        <v>176</v>
      </c>
    </row>
    <row r="145" s="2" customFormat="1" ht="21.75" customHeight="1">
      <c r="A145" s="37"/>
      <c r="B145" s="38"/>
      <c r="C145" s="230" t="s">
        <v>177</v>
      </c>
      <c r="D145" s="230" t="s">
        <v>121</v>
      </c>
      <c r="E145" s="231" t="s">
        <v>178</v>
      </c>
      <c r="F145" s="232" t="s">
        <v>179</v>
      </c>
      <c r="G145" s="233" t="s">
        <v>124</v>
      </c>
      <c r="H145" s="234">
        <v>2485</v>
      </c>
      <c r="I145" s="235"/>
      <c r="J145" s="236">
        <f>ROUND(I145*H145,2)</f>
        <v>0</v>
      </c>
      <c r="K145" s="232" t="s">
        <v>1</v>
      </c>
      <c r="L145" s="43"/>
      <c r="M145" s="237" t="s">
        <v>1</v>
      </c>
      <c r="N145" s="238" t="s">
        <v>42</v>
      </c>
      <c r="O145" s="90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1" t="s">
        <v>126</v>
      </c>
      <c r="AT145" s="241" t="s">
        <v>121</v>
      </c>
      <c r="AU145" s="241" t="s">
        <v>127</v>
      </c>
      <c r="AY145" s="16" t="s">
        <v>119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127</v>
      </c>
      <c r="BK145" s="242">
        <f>ROUND(I145*H145,2)</f>
        <v>0</v>
      </c>
      <c r="BL145" s="16" t="s">
        <v>126</v>
      </c>
      <c r="BM145" s="241" t="s">
        <v>180</v>
      </c>
    </row>
    <row r="146" s="2" customFormat="1" ht="21.75" customHeight="1">
      <c r="A146" s="37"/>
      <c r="B146" s="38"/>
      <c r="C146" s="230" t="s">
        <v>181</v>
      </c>
      <c r="D146" s="230" t="s">
        <v>121</v>
      </c>
      <c r="E146" s="231" t="s">
        <v>182</v>
      </c>
      <c r="F146" s="232" t="s">
        <v>183</v>
      </c>
      <c r="G146" s="233" t="s">
        <v>124</v>
      </c>
      <c r="H146" s="234">
        <v>2485</v>
      </c>
      <c r="I146" s="235"/>
      <c r="J146" s="236">
        <f>ROUND(I146*H146,2)</f>
        <v>0</v>
      </c>
      <c r="K146" s="232" t="s">
        <v>1</v>
      </c>
      <c r="L146" s="43"/>
      <c r="M146" s="237" t="s">
        <v>1</v>
      </c>
      <c r="N146" s="238" t="s">
        <v>42</v>
      </c>
      <c r="O146" s="90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126</v>
      </c>
      <c r="AT146" s="241" t="s">
        <v>121</v>
      </c>
      <c r="AU146" s="241" t="s">
        <v>127</v>
      </c>
      <c r="AY146" s="16" t="s">
        <v>119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127</v>
      </c>
      <c r="BK146" s="242">
        <f>ROUND(I146*H146,2)</f>
        <v>0</v>
      </c>
      <c r="BL146" s="16" t="s">
        <v>126</v>
      </c>
      <c r="BM146" s="241" t="s">
        <v>184</v>
      </c>
    </row>
    <row r="147" s="2" customFormat="1" ht="16.5" customHeight="1">
      <c r="A147" s="37"/>
      <c r="B147" s="38"/>
      <c r="C147" s="230" t="s">
        <v>185</v>
      </c>
      <c r="D147" s="230" t="s">
        <v>121</v>
      </c>
      <c r="E147" s="231" t="s">
        <v>186</v>
      </c>
      <c r="F147" s="232" t="s">
        <v>187</v>
      </c>
      <c r="G147" s="233" t="s">
        <v>124</v>
      </c>
      <c r="H147" s="234">
        <v>2485</v>
      </c>
      <c r="I147" s="235"/>
      <c r="J147" s="236">
        <f>ROUND(I147*H147,2)</f>
        <v>0</v>
      </c>
      <c r="K147" s="232" t="s">
        <v>171</v>
      </c>
      <c r="L147" s="43"/>
      <c r="M147" s="237" t="s">
        <v>1</v>
      </c>
      <c r="N147" s="238" t="s">
        <v>42</v>
      </c>
      <c r="O147" s="90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126</v>
      </c>
      <c r="AT147" s="241" t="s">
        <v>121</v>
      </c>
      <c r="AU147" s="241" t="s">
        <v>127</v>
      </c>
      <c r="AY147" s="16" t="s">
        <v>119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127</v>
      </c>
      <c r="BK147" s="242">
        <f>ROUND(I147*H147,2)</f>
        <v>0</v>
      </c>
      <c r="BL147" s="16" t="s">
        <v>126</v>
      </c>
      <c r="BM147" s="241" t="s">
        <v>188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163</v>
      </c>
      <c r="F148" s="228" t="s">
        <v>189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P149+SUM(P150:P155)</f>
        <v>0</v>
      </c>
      <c r="Q148" s="222"/>
      <c r="R148" s="223">
        <f>R149+SUM(R150:R155)</f>
        <v>0</v>
      </c>
      <c r="S148" s="222"/>
      <c r="T148" s="224">
        <f>T149+SUM(T150:T155)</f>
        <v>27751.814999999999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84</v>
      </c>
      <c r="AT148" s="226" t="s">
        <v>75</v>
      </c>
      <c r="AU148" s="226" t="s">
        <v>84</v>
      </c>
      <c r="AY148" s="225" t="s">
        <v>119</v>
      </c>
      <c r="BK148" s="227">
        <f>BK149+SUM(BK150:BK155)</f>
        <v>0</v>
      </c>
    </row>
    <row r="149" s="2" customFormat="1" ht="21.75" customHeight="1">
      <c r="A149" s="37"/>
      <c r="B149" s="38"/>
      <c r="C149" s="230" t="s">
        <v>8</v>
      </c>
      <c r="D149" s="230" t="s">
        <v>121</v>
      </c>
      <c r="E149" s="231" t="s">
        <v>190</v>
      </c>
      <c r="F149" s="232" t="s">
        <v>191</v>
      </c>
      <c r="G149" s="233" t="s">
        <v>138</v>
      </c>
      <c r="H149" s="234">
        <v>38603</v>
      </c>
      <c r="I149" s="235"/>
      <c r="J149" s="236">
        <f>ROUND(I149*H149,2)</f>
        <v>0</v>
      </c>
      <c r="K149" s="232" t="s">
        <v>192</v>
      </c>
      <c r="L149" s="43"/>
      <c r="M149" s="237" t="s">
        <v>1</v>
      </c>
      <c r="N149" s="238" t="s">
        <v>42</v>
      </c>
      <c r="O149" s="90"/>
      <c r="P149" s="239">
        <f>O149*H149</f>
        <v>0</v>
      </c>
      <c r="Q149" s="239">
        <v>0</v>
      </c>
      <c r="R149" s="239">
        <f>Q149*H149</f>
        <v>0</v>
      </c>
      <c r="S149" s="239">
        <v>0.66000000000000003</v>
      </c>
      <c r="T149" s="240">
        <f>S149*H149</f>
        <v>25477.98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126</v>
      </c>
      <c r="AT149" s="241" t="s">
        <v>121</v>
      </c>
      <c r="AU149" s="241" t="s">
        <v>127</v>
      </c>
      <c r="AY149" s="16" t="s">
        <v>119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127</v>
      </c>
      <c r="BK149" s="242">
        <f>ROUND(I149*H149,2)</f>
        <v>0</v>
      </c>
      <c r="BL149" s="16" t="s">
        <v>126</v>
      </c>
      <c r="BM149" s="241" t="s">
        <v>193</v>
      </c>
    </row>
    <row r="150" s="13" customFormat="1">
      <c r="A150" s="13"/>
      <c r="B150" s="243"/>
      <c r="C150" s="244"/>
      <c r="D150" s="245" t="s">
        <v>140</v>
      </c>
      <c r="E150" s="246" t="s">
        <v>1</v>
      </c>
      <c r="F150" s="247" t="s">
        <v>194</v>
      </c>
      <c r="G150" s="244"/>
      <c r="H150" s="248">
        <v>38603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140</v>
      </c>
      <c r="AU150" s="254" t="s">
        <v>127</v>
      </c>
      <c r="AV150" s="13" t="s">
        <v>127</v>
      </c>
      <c r="AW150" s="13" t="s">
        <v>32</v>
      </c>
      <c r="AX150" s="13" t="s">
        <v>84</v>
      </c>
      <c r="AY150" s="254" t="s">
        <v>119</v>
      </c>
    </row>
    <row r="151" s="2" customFormat="1" ht="21.75" customHeight="1">
      <c r="A151" s="37"/>
      <c r="B151" s="38"/>
      <c r="C151" s="230" t="s">
        <v>195</v>
      </c>
      <c r="D151" s="230" t="s">
        <v>121</v>
      </c>
      <c r="E151" s="231" t="s">
        <v>196</v>
      </c>
      <c r="F151" s="232" t="s">
        <v>197</v>
      </c>
      <c r="G151" s="233" t="s">
        <v>138</v>
      </c>
      <c r="H151" s="234">
        <v>943.5</v>
      </c>
      <c r="I151" s="235"/>
      <c r="J151" s="236">
        <f>ROUND(I151*H151,2)</f>
        <v>0</v>
      </c>
      <c r="K151" s="232" t="s">
        <v>125</v>
      </c>
      <c r="L151" s="43"/>
      <c r="M151" s="237" t="s">
        <v>1</v>
      </c>
      <c r="N151" s="238" t="s">
        <v>42</v>
      </c>
      <c r="O151" s="90"/>
      <c r="P151" s="239">
        <f>O151*H151</f>
        <v>0</v>
      </c>
      <c r="Q151" s="239">
        <v>0</v>
      </c>
      <c r="R151" s="239">
        <f>Q151*H151</f>
        <v>0</v>
      </c>
      <c r="S151" s="239">
        <v>2.4100000000000001</v>
      </c>
      <c r="T151" s="240">
        <f>S151*H151</f>
        <v>2273.835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1" t="s">
        <v>126</v>
      </c>
      <c r="AT151" s="241" t="s">
        <v>121</v>
      </c>
      <c r="AU151" s="241" t="s">
        <v>127</v>
      </c>
      <c r="AY151" s="16" t="s">
        <v>119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127</v>
      </c>
      <c r="BK151" s="242">
        <f>ROUND(I151*H151,2)</f>
        <v>0</v>
      </c>
      <c r="BL151" s="16" t="s">
        <v>126</v>
      </c>
      <c r="BM151" s="241" t="s">
        <v>198</v>
      </c>
    </row>
    <row r="152" s="13" customFormat="1">
      <c r="A152" s="13"/>
      <c r="B152" s="243"/>
      <c r="C152" s="244"/>
      <c r="D152" s="245" t="s">
        <v>140</v>
      </c>
      <c r="E152" s="246" t="s">
        <v>1</v>
      </c>
      <c r="F152" s="247" t="s">
        <v>199</v>
      </c>
      <c r="G152" s="244"/>
      <c r="H152" s="248">
        <v>697.5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140</v>
      </c>
      <c r="AU152" s="254" t="s">
        <v>127</v>
      </c>
      <c r="AV152" s="13" t="s">
        <v>127</v>
      </c>
      <c r="AW152" s="13" t="s">
        <v>32</v>
      </c>
      <c r="AX152" s="13" t="s">
        <v>76</v>
      </c>
      <c r="AY152" s="254" t="s">
        <v>119</v>
      </c>
    </row>
    <row r="153" s="13" customFormat="1">
      <c r="A153" s="13"/>
      <c r="B153" s="243"/>
      <c r="C153" s="244"/>
      <c r="D153" s="245" t="s">
        <v>140</v>
      </c>
      <c r="E153" s="246" t="s">
        <v>1</v>
      </c>
      <c r="F153" s="247" t="s">
        <v>200</v>
      </c>
      <c r="G153" s="244"/>
      <c r="H153" s="248">
        <v>246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140</v>
      </c>
      <c r="AU153" s="254" t="s">
        <v>127</v>
      </c>
      <c r="AV153" s="13" t="s">
        <v>127</v>
      </c>
      <c r="AW153" s="13" t="s">
        <v>32</v>
      </c>
      <c r="AX153" s="13" t="s">
        <v>76</v>
      </c>
      <c r="AY153" s="254" t="s">
        <v>119</v>
      </c>
    </row>
    <row r="154" s="14" customFormat="1">
      <c r="A154" s="14"/>
      <c r="B154" s="265"/>
      <c r="C154" s="266"/>
      <c r="D154" s="245" t="s">
        <v>140</v>
      </c>
      <c r="E154" s="267" t="s">
        <v>1</v>
      </c>
      <c r="F154" s="268" t="s">
        <v>201</v>
      </c>
      <c r="G154" s="266"/>
      <c r="H154" s="269">
        <v>943.5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5" t="s">
        <v>140</v>
      </c>
      <c r="AU154" s="275" t="s">
        <v>127</v>
      </c>
      <c r="AV154" s="14" t="s">
        <v>126</v>
      </c>
      <c r="AW154" s="14" t="s">
        <v>32</v>
      </c>
      <c r="AX154" s="14" t="s">
        <v>84</v>
      </c>
      <c r="AY154" s="275" t="s">
        <v>119</v>
      </c>
    </row>
    <row r="155" s="12" customFormat="1" ht="20.88" customHeight="1">
      <c r="A155" s="12"/>
      <c r="B155" s="214"/>
      <c r="C155" s="215"/>
      <c r="D155" s="216" t="s">
        <v>75</v>
      </c>
      <c r="E155" s="228" t="s">
        <v>202</v>
      </c>
      <c r="F155" s="228" t="s">
        <v>203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SUM(P156:P159)</f>
        <v>0</v>
      </c>
      <c r="Q155" s="222"/>
      <c r="R155" s="223">
        <f>SUM(R156:R159)</f>
        <v>0</v>
      </c>
      <c r="S155" s="222"/>
      <c r="T155" s="22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84</v>
      </c>
      <c r="AT155" s="226" t="s">
        <v>75</v>
      </c>
      <c r="AU155" s="226" t="s">
        <v>127</v>
      </c>
      <c r="AY155" s="225" t="s">
        <v>119</v>
      </c>
      <c r="BK155" s="227">
        <f>SUM(BK156:BK159)</f>
        <v>0</v>
      </c>
    </row>
    <row r="156" s="2" customFormat="1" ht="21.75" customHeight="1">
      <c r="A156" s="37"/>
      <c r="B156" s="38"/>
      <c r="C156" s="230" t="s">
        <v>204</v>
      </c>
      <c r="D156" s="230" t="s">
        <v>121</v>
      </c>
      <c r="E156" s="231" t="s">
        <v>205</v>
      </c>
      <c r="F156" s="232" t="s">
        <v>206</v>
      </c>
      <c r="G156" s="233" t="s">
        <v>207</v>
      </c>
      <c r="H156" s="234">
        <v>1</v>
      </c>
      <c r="I156" s="235"/>
      <c r="J156" s="236">
        <f>ROUND(I156*H156,2)</f>
        <v>0</v>
      </c>
      <c r="K156" s="232" t="s">
        <v>1</v>
      </c>
      <c r="L156" s="43"/>
      <c r="M156" s="237" t="s">
        <v>1</v>
      </c>
      <c r="N156" s="238" t="s">
        <v>42</v>
      </c>
      <c r="O156" s="90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126</v>
      </c>
      <c r="AT156" s="241" t="s">
        <v>121</v>
      </c>
      <c r="AU156" s="241" t="s">
        <v>132</v>
      </c>
      <c r="AY156" s="16" t="s">
        <v>119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127</v>
      </c>
      <c r="BK156" s="242">
        <f>ROUND(I156*H156,2)</f>
        <v>0</v>
      </c>
      <c r="BL156" s="16" t="s">
        <v>126</v>
      </c>
      <c r="BM156" s="241" t="s">
        <v>208</v>
      </c>
    </row>
    <row r="157" s="2" customFormat="1" ht="21.75" customHeight="1">
      <c r="A157" s="37"/>
      <c r="B157" s="38"/>
      <c r="C157" s="230" t="s">
        <v>209</v>
      </c>
      <c r="D157" s="230" t="s">
        <v>121</v>
      </c>
      <c r="E157" s="231" t="s">
        <v>210</v>
      </c>
      <c r="F157" s="232" t="s">
        <v>211</v>
      </c>
      <c r="G157" s="233" t="s">
        <v>207</v>
      </c>
      <c r="H157" s="234">
        <v>1</v>
      </c>
      <c r="I157" s="235"/>
      <c r="J157" s="236">
        <f>ROUND(I157*H157,2)</f>
        <v>0</v>
      </c>
      <c r="K157" s="232" t="s">
        <v>1</v>
      </c>
      <c r="L157" s="43"/>
      <c r="M157" s="237" t="s">
        <v>1</v>
      </c>
      <c r="N157" s="238" t="s">
        <v>42</v>
      </c>
      <c r="O157" s="90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1" t="s">
        <v>126</v>
      </c>
      <c r="AT157" s="241" t="s">
        <v>121</v>
      </c>
      <c r="AU157" s="241" t="s">
        <v>132</v>
      </c>
      <c r="AY157" s="16" t="s">
        <v>119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127</v>
      </c>
      <c r="BK157" s="242">
        <f>ROUND(I157*H157,2)</f>
        <v>0</v>
      </c>
      <c r="BL157" s="16" t="s">
        <v>126</v>
      </c>
      <c r="BM157" s="241" t="s">
        <v>212</v>
      </c>
    </row>
    <row r="158" s="2" customFormat="1" ht="21.75" customHeight="1">
      <c r="A158" s="37"/>
      <c r="B158" s="38"/>
      <c r="C158" s="230" t="s">
        <v>213</v>
      </c>
      <c r="D158" s="230" t="s">
        <v>121</v>
      </c>
      <c r="E158" s="231" t="s">
        <v>214</v>
      </c>
      <c r="F158" s="232" t="s">
        <v>215</v>
      </c>
      <c r="G158" s="233" t="s">
        <v>207</v>
      </c>
      <c r="H158" s="234">
        <v>1</v>
      </c>
      <c r="I158" s="235"/>
      <c r="J158" s="236">
        <f>ROUND(I158*H158,2)</f>
        <v>0</v>
      </c>
      <c r="K158" s="232" t="s">
        <v>1</v>
      </c>
      <c r="L158" s="43"/>
      <c r="M158" s="237" t="s">
        <v>1</v>
      </c>
      <c r="N158" s="238" t="s">
        <v>42</v>
      </c>
      <c r="O158" s="90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1" t="s">
        <v>126</v>
      </c>
      <c r="AT158" s="241" t="s">
        <v>121</v>
      </c>
      <c r="AU158" s="241" t="s">
        <v>132</v>
      </c>
      <c r="AY158" s="16" t="s">
        <v>119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127</v>
      </c>
      <c r="BK158" s="242">
        <f>ROUND(I158*H158,2)</f>
        <v>0</v>
      </c>
      <c r="BL158" s="16" t="s">
        <v>126</v>
      </c>
      <c r="BM158" s="241" t="s">
        <v>216</v>
      </c>
    </row>
    <row r="159" s="2" customFormat="1" ht="21.75" customHeight="1">
      <c r="A159" s="37"/>
      <c r="B159" s="38"/>
      <c r="C159" s="230" t="s">
        <v>217</v>
      </c>
      <c r="D159" s="230" t="s">
        <v>121</v>
      </c>
      <c r="E159" s="231" t="s">
        <v>218</v>
      </c>
      <c r="F159" s="232" t="s">
        <v>219</v>
      </c>
      <c r="G159" s="233" t="s">
        <v>207</v>
      </c>
      <c r="H159" s="234">
        <v>1</v>
      </c>
      <c r="I159" s="235"/>
      <c r="J159" s="236">
        <f>ROUND(I159*H159,2)</f>
        <v>0</v>
      </c>
      <c r="K159" s="232" t="s">
        <v>1</v>
      </c>
      <c r="L159" s="43"/>
      <c r="M159" s="237" t="s">
        <v>1</v>
      </c>
      <c r="N159" s="238" t="s">
        <v>42</v>
      </c>
      <c r="O159" s="90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126</v>
      </c>
      <c r="AT159" s="241" t="s">
        <v>121</v>
      </c>
      <c r="AU159" s="241" t="s">
        <v>132</v>
      </c>
      <c r="AY159" s="16" t="s">
        <v>119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127</v>
      </c>
      <c r="BK159" s="242">
        <f>ROUND(I159*H159,2)</f>
        <v>0</v>
      </c>
      <c r="BL159" s="16" t="s">
        <v>126</v>
      </c>
      <c r="BM159" s="241" t="s">
        <v>220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221</v>
      </c>
      <c r="F160" s="228" t="s">
        <v>222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SUM(P161:P168)</f>
        <v>0</v>
      </c>
      <c r="Q160" s="222"/>
      <c r="R160" s="223">
        <f>SUM(R161:R168)</f>
        <v>0</v>
      </c>
      <c r="S160" s="222"/>
      <c r="T160" s="224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84</v>
      </c>
      <c r="AT160" s="226" t="s">
        <v>75</v>
      </c>
      <c r="AU160" s="226" t="s">
        <v>84</v>
      </c>
      <c r="AY160" s="225" t="s">
        <v>119</v>
      </c>
      <c r="BK160" s="227">
        <f>SUM(BK161:BK168)</f>
        <v>0</v>
      </c>
    </row>
    <row r="161" s="2" customFormat="1" ht="21.75" customHeight="1">
      <c r="A161" s="37"/>
      <c r="B161" s="38"/>
      <c r="C161" s="230" t="s">
        <v>7</v>
      </c>
      <c r="D161" s="230" t="s">
        <v>121</v>
      </c>
      <c r="E161" s="231" t="s">
        <v>223</v>
      </c>
      <c r="F161" s="232" t="s">
        <v>224</v>
      </c>
      <c r="G161" s="233" t="s">
        <v>225</v>
      </c>
      <c r="H161" s="234">
        <v>16346</v>
      </c>
      <c r="I161" s="235"/>
      <c r="J161" s="236">
        <f>ROUND(I161*H161,2)</f>
        <v>0</v>
      </c>
      <c r="K161" s="232" t="s">
        <v>125</v>
      </c>
      <c r="L161" s="43"/>
      <c r="M161" s="237" t="s">
        <v>1</v>
      </c>
      <c r="N161" s="238" t="s">
        <v>42</v>
      </c>
      <c r="O161" s="90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1" t="s">
        <v>126</v>
      </c>
      <c r="AT161" s="241" t="s">
        <v>121</v>
      </c>
      <c r="AU161" s="241" t="s">
        <v>127</v>
      </c>
      <c r="AY161" s="16" t="s">
        <v>119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127</v>
      </c>
      <c r="BK161" s="242">
        <f>ROUND(I161*H161,2)</f>
        <v>0</v>
      </c>
      <c r="BL161" s="16" t="s">
        <v>126</v>
      </c>
      <c r="BM161" s="241" t="s">
        <v>226</v>
      </c>
    </row>
    <row r="162" s="2" customFormat="1" ht="21.75" customHeight="1">
      <c r="A162" s="37"/>
      <c r="B162" s="38"/>
      <c r="C162" s="230" t="s">
        <v>227</v>
      </c>
      <c r="D162" s="230" t="s">
        <v>121</v>
      </c>
      <c r="E162" s="231" t="s">
        <v>228</v>
      </c>
      <c r="F162" s="232" t="s">
        <v>229</v>
      </c>
      <c r="G162" s="233" t="s">
        <v>225</v>
      </c>
      <c r="H162" s="234">
        <v>27821.105</v>
      </c>
      <c r="I162" s="235"/>
      <c r="J162" s="236">
        <f>ROUND(I162*H162,2)</f>
        <v>0</v>
      </c>
      <c r="K162" s="232" t="s">
        <v>192</v>
      </c>
      <c r="L162" s="43"/>
      <c r="M162" s="237" t="s">
        <v>1</v>
      </c>
      <c r="N162" s="238" t="s">
        <v>42</v>
      </c>
      <c r="O162" s="90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126</v>
      </c>
      <c r="AT162" s="241" t="s">
        <v>121</v>
      </c>
      <c r="AU162" s="241" t="s">
        <v>127</v>
      </c>
      <c r="AY162" s="16" t="s">
        <v>119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127</v>
      </c>
      <c r="BK162" s="242">
        <f>ROUND(I162*H162,2)</f>
        <v>0</v>
      </c>
      <c r="BL162" s="16" t="s">
        <v>126</v>
      </c>
      <c r="BM162" s="241" t="s">
        <v>230</v>
      </c>
    </row>
    <row r="163" s="2" customFormat="1" ht="21.75" customHeight="1">
      <c r="A163" s="37"/>
      <c r="B163" s="38"/>
      <c r="C163" s="230" t="s">
        <v>231</v>
      </c>
      <c r="D163" s="230" t="s">
        <v>121</v>
      </c>
      <c r="E163" s="231" t="s">
        <v>232</v>
      </c>
      <c r="F163" s="232" t="s">
        <v>233</v>
      </c>
      <c r="G163" s="233" t="s">
        <v>225</v>
      </c>
      <c r="H163" s="234">
        <v>250389.94500000001</v>
      </c>
      <c r="I163" s="235"/>
      <c r="J163" s="236">
        <f>ROUND(I163*H163,2)</f>
        <v>0</v>
      </c>
      <c r="K163" s="232" t="s">
        <v>192</v>
      </c>
      <c r="L163" s="43"/>
      <c r="M163" s="237" t="s">
        <v>1</v>
      </c>
      <c r="N163" s="238" t="s">
        <v>42</v>
      </c>
      <c r="O163" s="90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1" t="s">
        <v>126</v>
      </c>
      <c r="AT163" s="241" t="s">
        <v>121</v>
      </c>
      <c r="AU163" s="241" t="s">
        <v>127</v>
      </c>
      <c r="AY163" s="16" t="s">
        <v>119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127</v>
      </c>
      <c r="BK163" s="242">
        <f>ROUND(I163*H163,2)</f>
        <v>0</v>
      </c>
      <c r="BL163" s="16" t="s">
        <v>126</v>
      </c>
      <c r="BM163" s="241" t="s">
        <v>234</v>
      </c>
    </row>
    <row r="164" s="13" customFormat="1">
      <c r="A164" s="13"/>
      <c r="B164" s="243"/>
      <c r="C164" s="244"/>
      <c r="D164" s="245" t="s">
        <v>140</v>
      </c>
      <c r="E164" s="244"/>
      <c r="F164" s="247" t="s">
        <v>235</v>
      </c>
      <c r="G164" s="244"/>
      <c r="H164" s="248">
        <v>250389.94500000001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140</v>
      </c>
      <c r="AU164" s="254" t="s">
        <v>127</v>
      </c>
      <c r="AV164" s="13" t="s">
        <v>127</v>
      </c>
      <c r="AW164" s="13" t="s">
        <v>4</v>
      </c>
      <c r="AX164" s="13" t="s">
        <v>84</v>
      </c>
      <c r="AY164" s="254" t="s">
        <v>119</v>
      </c>
    </row>
    <row r="165" s="2" customFormat="1" ht="16.5" customHeight="1">
      <c r="A165" s="37"/>
      <c r="B165" s="38"/>
      <c r="C165" s="230" t="s">
        <v>236</v>
      </c>
      <c r="D165" s="230" t="s">
        <v>121</v>
      </c>
      <c r="E165" s="231" t="s">
        <v>237</v>
      </c>
      <c r="F165" s="232" t="s">
        <v>238</v>
      </c>
      <c r="G165" s="233" t="s">
        <v>225</v>
      </c>
      <c r="H165" s="234">
        <v>27821.105</v>
      </c>
      <c r="I165" s="235"/>
      <c r="J165" s="236">
        <f>ROUND(I165*H165,2)</f>
        <v>0</v>
      </c>
      <c r="K165" s="232" t="s">
        <v>192</v>
      </c>
      <c r="L165" s="43"/>
      <c r="M165" s="237" t="s">
        <v>1</v>
      </c>
      <c r="N165" s="238" t="s">
        <v>42</v>
      </c>
      <c r="O165" s="90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126</v>
      </c>
      <c r="AT165" s="241" t="s">
        <v>121</v>
      </c>
      <c r="AU165" s="241" t="s">
        <v>127</v>
      </c>
      <c r="AY165" s="16" t="s">
        <v>119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127</v>
      </c>
      <c r="BK165" s="242">
        <f>ROUND(I165*H165,2)</f>
        <v>0</v>
      </c>
      <c r="BL165" s="16" t="s">
        <v>126</v>
      </c>
      <c r="BM165" s="241" t="s">
        <v>239</v>
      </c>
    </row>
    <row r="166" s="2" customFormat="1" ht="21.75" customHeight="1">
      <c r="A166" s="37"/>
      <c r="B166" s="38"/>
      <c r="C166" s="230" t="s">
        <v>240</v>
      </c>
      <c r="D166" s="230" t="s">
        <v>121</v>
      </c>
      <c r="E166" s="231" t="s">
        <v>241</v>
      </c>
      <c r="F166" s="232" t="s">
        <v>242</v>
      </c>
      <c r="G166" s="233" t="s">
        <v>225</v>
      </c>
      <c r="H166" s="234">
        <v>11421.210999999999</v>
      </c>
      <c r="I166" s="235"/>
      <c r="J166" s="236">
        <f>ROUND(I166*H166,2)</f>
        <v>0</v>
      </c>
      <c r="K166" s="232" t="s">
        <v>125</v>
      </c>
      <c r="L166" s="43"/>
      <c r="M166" s="237" t="s">
        <v>1</v>
      </c>
      <c r="N166" s="238" t="s">
        <v>42</v>
      </c>
      <c r="O166" s="90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1" t="s">
        <v>126</v>
      </c>
      <c r="AT166" s="241" t="s">
        <v>121</v>
      </c>
      <c r="AU166" s="241" t="s">
        <v>127</v>
      </c>
      <c r="AY166" s="16" t="s">
        <v>119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127</v>
      </c>
      <c r="BK166" s="242">
        <f>ROUND(I166*H166,2)</f>
        <v>0</v>
      </c>
      <c r="BL166" s="16" t="s">
        <v>126</v>
      </c>
      <c r="BM166" s="241" t="s">
        <v>243</v>
      </c>
    </row>
    <row r="167" s="2" customFormat="1" ht="21.75" customHeight="1">
      <c r="A167" s="37"/>
      <c r="B167" s="38"/>
      <c r="C167" s="230" t="s">
        <v>244</v>
      </c>
      <c r="D167" s="230" t="s">
        <v>121</v>
      </c>
      <c r="E167" s="231" t="s">
        <v>245</v>
      </c>
      <c r="F167" s="232" t="s">
        <v>246</v>
      </c>
      <c r="G167" s="233" t="s">
        <v>225</v>
      </c>
      <c r="H167" s="234">
        <v>12.924</v>
      </c>
      <c r="I167" s="235"/>
      <c r="J167" s="236">
        <f>ROUND(I167*H167,2)</f>
        <v>0</v>
      </c>
      <c r="K167" s="232" t="s">
        <v>125</v>
      </c>
      <c r="L167" s="43"/>
      <c r="M167" s="237" t="s">
        <v>1</v>
      </c>
      <c r="N167" s="238" t="s">
        <v>42</v>
      </c>
      <c r="O167" s="90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1" t="s">
        <v>126</v>
      </c>
      <c r="AT167" s="241" t="s">
        <v>121</v>
      </c>
      <c r="AU167" s="241" t="s">
        <v>127</v>
      </c>
      <c r="AY167" s="16" t="s">
        <v>119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127</v>
      </c>
      <c r="BK167" s="242">
        <f>ROUND(I167*H167,2)</f>
        <v>0</v>
      </c>
      <c r="BL167" s="16" t="s">
        <v>126</v>
      </c>
      <c r="BM167" s="241" t="s">
        <v>247</v>
      </c>
    </row>
    <row r="168" s="2" customFormat="1" ht="21.75" customHeight="1">
      <c r="A168" s="37"/>
      <c r="B168" s="38"/>
      <c r="C168" s="230" t="s">
        <v>248</v>
      </c>
      <c r="D168" s="230" t="s">
        <v>121</v>
      </c>
      <c r="E168" s="231" t="s">
        <v>249</v>
      </c>
      <c r="F168" s="232" t="s">
        <v>250</v>
      </c>
      <c r="G168" s="233" t="s">
        <v>225</v>
      </c>
      <c r="H168" s="234">
        <v>41.600000000000001</v>
      </c>
      <c r="I168" s="235"/>
      <c r="J168" s="236">
        <f>ROUND(I168*H168,2)</f>
        <v>0</v>
      </c>
      <c r="K168" s="232" t="s">
        <v>125</v>
      </c>
      <c r="L168" s="43"/>
      <c r="M168" s="237" t="s">
        <v>1</v>
      </c>
      <c r="N168" s="238" t="s">
        <v>42</v>
      </c>
      <c r="O168" s="90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1" t="s">
        <v>126</v>
      </c>
      <c r="AT168" s="241" t="s">
        <v>121</v>
      </c>
      <c r="AU168" s="241" t="s">
        <v>127</v>
      </c>
      <c r="AY168" s="16" t="s">
        <v>119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127</v>
      </c>
      <c r="BK168" s="242">
        <f>ROUND(I168*H168,2)</f>
        <v>0</v>
      </c>
      <c r="BL168" s="16" t="s">
        <v>126</v>
      </c>
      <c r="BM168" s="241" t="s">
        <v>251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252</v>
      </c>
      <c r="F169" s="217" t="s">
        <v>253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</f>
        <v>0</v>
      </c>
      <c r="Q169" s="222"/>
      <c r="R169" s="223">
        <f>R170</f>
        <v>0</v>
      </c>
      <c r="S169" s="222"/>
      <c r="T169" s="22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142</v>
      </c>
      <c r="AT169" s="226" t="s">
        <v>75</v>
      </c>
      <c r="AU169" s="226" t="s">
        <v>76</v>
      </c>
      <c r="AY169" s="225" t="s">
        <v>119</v>
      </c>
      <c r="BK169" s="227">
        <f>BK170</f>
        <v>0</v>
      </c>
    </row>
    <row r="170" s="12" customFormat="1" ht="22.8" customHeight="1">
      <c r="A170" s="12"/>
      <c r="B170" s="214"/>
      <c r="C170" s="215"/>
      <c r="D170" s="216" t="s">
        <v>75</v>
      </c>
      <c r="E170" s="228" t="s">
        <v>254</v>
      </c>
      <c r="F170" s="228" t="s">
        <v>255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P171</f>
        <v>0</v>
      </c>
      <c r="Q170" s="222"/>
      <c r="R170" s="223">
        <f>R171</f>
        <v>0</v>
      </c>
      <c r="S170" s="222"/>
      <c r="T170" s="22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142</v>
      </c>
      <c r="AT170" s="226" t="s">
        <v>75</v>
      </c>
      <c r="AU170" s="226" t="s">
        <v>84</v>
      </c>
      <c r="AY170" s="225" t="s">
        <v>119</v>
      </c>
      <c r="BK170" s="227">
        <f>BK171</f>
        <v>0</v>
      </c>
    </row>
    <row r="171" s="2" customFormat="1" ht="16.5" customHeight="1">
      <c r="A171" s="37"/>
      <c r="B171" s="38"/>
      <c r="C171" s="230" t="s">
        <v>256</v>
      </c>
      <c r="D171" s="230" t="s">
        <v>121</v>
      </c>
      <c r="E171" s="231" t="s">
        <v>257</v>
      </c>
      <c r="F171" s="232" t="s">
        <v>258</v>
      </c>
      <c r="G171" s="233" t="s">
        <v>207</v>
      </c>
      <c r="H171" s="234">
        <v>1</v>
      </c>
      <c r="I171" s="235"/>
      <c r="J171" s="236">
        <f>ROUND(I171*H171,2)</f>
        <v>0</v>
      </c>
      <c r="K171" s="232" t="s">
        <v>259</v>
      </c>
      <c r="L171" s="43"/>
      <c r="M171" s="237" t="s">
        <v>1</v>
      </c>
      <c r="N171" s="238" t="s">
        <v>42</v>
      </c>
      <c r="O171" s="90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1" t="s">
        <v>260</v>
      </c>
      <c r="AT171" s="241" t="s">
        <v>121</v>
      </c>
      <c r="AU171" s="241" t="s">
        <v>127</v>
      </c>
      <c r="AY171" s="16" t="s">
        <v>119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127</v>
      </c>
      <c r="BK171" s="242">
        <f>ROUND(I171*H171,2)</f>
        <v>0</v>
      </c>
      <c r="BL171" s="16" t="s">
        <v>260</v>
      </c>
      <c r="BM171" s="241" t="s">
        <v>261</v>
      </c>
    </row>
    <row r="172" s="12" customFormat="1" ht="25.92" customHeight="1">
      <c r="A172" s="12"/>
      <c r="B172" s="214"/>
      <c r="C172" s="215"/>
      <c r="D172" s="216" t="s">
        <v>75</v>
      </c>
      <c r="E172" s="217" t="s">
        <v>262</v>
      </c>
      <c r="F172" s="217" t="s">
        <v>263</v>
      </c>
      <c r="G172" s="215"/>
      <c r="H172" s="215"/>
      <c r="I172" s="218"/>
      <c r="J172" s="219">
        <f>BK172</f>
        <v>0</v>
      </c>
      <c r="K172" s="215"/>
      <c r="L172" s="220"/>
      <c r="M172" s="221"/>
      <c r="N172" s="222"/>
      <c r="O172" s="222"/>
      <c r="P172" s="223">
        <f>SUM(P173:P176)</f>
        <v>0</v>
      </c>
      <c r="Q172" s="222"/>
      <c r="R172" s="223">
        <f>SUM(R173:R176)</f>
        <v>0</v>
      </c>
      <c r="S172" s="222"/>
      <c r="T172" s="22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142</v>
      </c>
      <c r="AT172" s="226" t="s">
        <v>75</v>
      </c>
      <c r="AU172" s="226" t="s">
        <v>76</v>
      </c>
      <c r="AY172" s="225" t="s">
        <v>119</v>
      </c>
      <c r="BK172" s="227">
        <f>SUM(BK173:BK176)</f>
        <v>0</v>
      </c>
    </row>
    <row r="173" s="2" customFormat="1" ht="16.5" customHeight="1">
      <c r="A173" s="37"/>
      <c r="B173" s="38"/>
      <c r="C173" s="230" t="s">
        <v>264</v>
      </c>
      <c r="D173" s="230" t="s">
        <v>121</v>
      </c>
      <c r="E173" s="231" t="s">
        <v>265</v>
      </c>
      <c r="F173" s="232" t="s">
        <v>266</v>
      </c>
      <c r="G173" s="233" t="s">
        <v>207</v>
      </c>
      <c r="H173" s="234">
        <v>1</v>
      </c>
      <c r="I173" s="235"/>
      <c r="J173" s="236">
        <f>ROUND(I173*H173,2)</f>
        <v>0</v>
      </c>
      <c r="K173" s="232" t="s">
        <v>1</v>
      </c>
      <c r="L173" s="43"/>
      <c r="M173" s="237" t="s">
        <v>1</v>
      </c>
      <c r="N173" s="238" t="s">
        <v>42</v>
      </c>
      <c r="O173" s="90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1" t="s">
        <v>126</v>
      </c>
      <c r="AT173" s="241" t="s">
        <v>121</v>
      </c>
      <c r="AU173" s="241" t="s">
        <v>84</v>
      </c>
      <c r="AY173" s="16" t="s">
        <v>119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127</v>
      </c>
      <c r="BK173" s="242">
        <f>ROUND(I173*H173,2)</f>
        <v>0</v>
      </c>
      <c r="BL173" s="16" t="s">
        <v>126</v>
      </c>
      <c r="BM173" s="241" t="s">
        <v>267</v>
      </c>
    </row>
    <row r="174" s="2" customFormat="1">
      <c r="A174" s="37"/>
      <c r="B174" s="38"/>
      <c r="C174" s="39"/>
      <c r="D174" s="245" t="s">
        <v>268</v>
      </c>
      <c r="E174" s="39"/>
      <c r="F174" s="276" t="s">
        <v>269</v>
      </c>
      <c r="G174" s="39"/>
      <c r="H174" s="39"/>
      <c r="I174" s="139"/>
      <c r="J174" s="39"/>
      <c r="K174" s="39"/>
      <c r="L174" s="43"/>
      <c r="M174" s="277"/>
      <c r="N174" s="27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268</v>
      </c>
      <c r="AU174" s="16" t="s">
        <v>84</v>
      </c>
    </row>
    <row r="175" s="2" customFormat="1" ht="16.5" customHeight="1">
      <c r="A175" s="37"/>
      <c r="B175" s="38"/>
      <c r="C175" s="230" t="s">
        <v>270</v>
      </c>
      <c r="D175" s="230" t="s">
        <v>121</v>
      </c>
      <c r="E175" s="231" t="s">
        <v>271</v>
      </c>
      <c r="F175" s="232" t="s">
        <v>272</v>
      </c>
      <c r="G175" s="233" t="s">
        <v>207</v>
      </c>
      <c r="H175" s="234">
        <v>1</v>
      </c>
      <c r="I175" s="235"/>
      <c r="J175" s="236">
        <f>ROUND(I175*H175,2)</f>
        <v>0</v>
      </c>
      <c r="K175" s="232" t="s">
        <v>1</v>
      </c>
      <c r="L175" s="43"/>
      <c r="M175" s="237" t="s">
        <v>1</v>
      </c>
      <c r="N175" s="238" t="s">
        <v>42</v>
      </c>
      <c r="O175" s="90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1" t="s">
        <v>126</v>
      </c>
      <c r="AT175" s="241" t="s">
        <v>121</v>
      </c>
      <c r="AU175" s="241" t="s">
        <v>84</v>
      </c>
      <c r="AY175" s="16" t="s">
        <v>119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127</v>
      </c>
      <c r="BK175" s="242">
        <f>ROUND(I175*H175,2)</f>
        <v>0</v>
      </c>
      <c r="BL175" s="16" t="s">
        <v>126</v>
      </c>
      <c r="BM175" s="241" t="s">
        <v>273</v>
      </c>
    </row>
    <row r="176" s="2" customFormat="1">
      <c r="A176" s="37"/>
      <c r="B176" s="38"/>
      <c r="C176" s="39"/>
      <c r="D176" s="245" t="s">
        <v>268</v>
      </c>
      <c r="E176" s="39"/>
      <c r="F176" s="276" t="s">
        <v>274</v>
      </c>
      <c r="G176" s="39"/>
      <c r="H176" s="39"/>
      <c r="I176" s="139"/>
      <c r="J176" s="39"/>
      <c r="K176" s="39"/>
      <c r="L176" s="43"/>
      <c r="M176" s="277"/>
      <c r="N176" s="27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268</v>
      </c>
      <c r="AU176" s="16" t="s">
        <v>84</v>
      </c>
    </row>
    <row r="177" s="12" customFormat="1" ht="25.92" customHeight="1">
      <c r="A177" s="12"/>
      <c r="B177" s="214"/>
      <c r="C177" s="215"/>
      <c r="D177" s="216" t="s">
        <v>75</v>
      </c>
      <c r="E177" s="217" t="s">
        <v>275</v>
      </c>
      <c r="F177" s="217" t="s">
        <v>276</v>
      </c>
      <c r="G177" s="215"/>
      <c r="H177" s="215"/>
      <c r="I177" s="218"/>
      <c r="J177" s="219">
        <f>BK177</f>
        <v>0</v>
      </c>
      <c r="K177" s="215"/>
      <c r="L177" s="220"/>
      <c r="M177" s="221"/>
      <c r="N177" s="222"/>
      <c r="O177" s="222"/>
      <c r="P177" s="223">
        <f>SUM(P178:P179)</f>
        <v>0</v>
      </c>
      <c r="Q177" s="222"/>
      <c r="R177" s="223">
        <f>SUM(R178:R179)</f>
        <v>0</v>
      </c>
      <c r="S177" s="222"/>
      <c r="T177" s="22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142</v>
      </c>
      <c r="AT177" s="226" t="s">
        <v>75</v>
      </c>
      <c r="AU177" s="226" t="s">
        <v>76</v>
      </c>
      <c r="AY177" s="225" t="s">
        <v>119</v>
      </c>
      <c r="BK177" s="227">
        <f>SUM(BK178:BK179)</f>
        <v>0</v>
      </c>
    </row>
    <row r="178" s="2" customFormat="1" ht="16.5" customHeight="1">
      <c r="A178" s="37"/>
      <c r="B178" s="38"/>
      <c r="C178" s="230" t="s">
        <v>277</v>
      </c>
      <c r="D178" s="230" t="s">
        <v>121</v>
      </c>
      <c r="E178" s="231" t="s">
        <v>278</v>
      </c>
      <c r="F178" s="232" t="s">
        <v>279</v>
      </c>
      <c r="G178" s="233" t="s">
        <v>207</v>
      </c>
      <c r="H178" s="234">
        <v>1</v>
      </c>
      <c r="I178" s="235"/>
      <c r="J178" s="236">
        <f>ROUND(I178*H178,2)</f>
        <v>0</v>
      </c>
      <c r="K178" s="232" t="s">
        <v>259</v>
      </c>
      <c r="L178" s="43"/>
      <c r="M178" s="237" t="s">
        <v>1</v>
      </c>
      <c r="N178" s="238" t="s">
        <v>42</v>
      </c>
      <c r="O178" s="90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1" t="s">
        <v>260</v>
      </c>
      <c r="AT178" s="241" t="s">
        <v>121</v>
      </c>
      <c r="AU178" s="241" t="s">
        <v>84</v>
      </c>
      <c r="AY178" s="16" t="s">
        <v>119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127</v>
      </c>
      <c r="BK178" s="242">
        <f>ROUND(I178*H178,2)</f>
        <v>0</v>
      </c>
      <c r="BL178" s="16" t="s">
        <v>260</v>
      </c>
      <c r="BM178" s="241" t="s">
        <v>280</v>
      </c>
    </row>
    <row r="179" s="2" customFormat="1">
      <c r="A179" s="37"/>
      <c r="B179" s="38"/>
      <c r="C179" s="39"/>
      <c r="D179" s="245" t="s">
        <v>268</v>
      </c>
      <c r="E179" s="39"/>
      <c r="F179" s="276" t="s">
        <v>281</v>
      </c>
      <c r="G179" s="39"/>
      <c r="H179" s="39"/>
      <c r="I179" s="139"/>
      <c r="J179" s="39"/>
      <c r="K179" s="39"/>
      <c r="L179" s="43"/>
      <c r="M179" s="277"/>
      <c r="N179" s="27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268</v>
      </c>
      <c r="AU179" s="16" t="s">
        <v>84</v>
      </c>
    </row>
    <row r="180" s="12" customFormat="1" ht="25.92" customHeight="1">
      <c r="A180" s="12"/>
      <c r="B180" s="214"/>
      <c r="C180" s="215"/>
      <c r="D180" s="216" t="s">
        <v>75</v>
      </c>
      <c r="E180" s="217" t="s">
        <v>282</v>
      </c>
      <c r="F180" s="217" t="s">
        <v>283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SUM(P181:P187)</f>
        <v>0</v>
      </c>
      <c r="Q180" s="222"/>
      <c r="R180" s="223">
        <f>SUM(R181:R187)</f>
        <v>0</v>
      </c>
      <c r="S180" s="222"/>
      <c r="T180" s="224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142</v>
      </c>
      <c r="AT180" s="226" t="s">
        <v>75</v>
      </c>
      <c r="AU180" s="226" t="s">
        <v>76</v>
      </c>
      <c r="AY180" s="225" t="s">
        <v>119</v>
      </c>
      <c r="BK180" s="227">
        <f>SUM(BK181:BK187)</f>
        <v>0</v>
      </c>
    </row>
    <row r="181" s="2" customFormat="1" ht="21.75" customHeight="1">
      <c r="A181" s="37"/>
      <c r="B181" s="38"/>
      <c r="C181" s="230" t="s">
        <v>284</v>
      </c>
      <c r="D181" s="230" t="s">
        <v>121</v>
      </c>
      <c r="E181" s="231" t="s">
        <v>285</v>
      </c>
      <c r="F181" s="232" t="s">
        <v>286</v>
      </c>
      <c r="G181" s="233" t="s">
        <v>207</v>
      </c>
      <c r="H181" s="234">
        <v>1</v>
      </c>
      <c r="I181" s="235"/>
      <c r="J181" s="236">
        <f>ROUND(I181*H181,2)</f>
        <v>0</v>
      </c>
      <c r="K181" s="232" t="s">
        <v>1</v>
      </c>
      <c r="L181" s="43"/>
      <c r="M181" s="237" t="s">
        <v>1</v>
      </c>
      <c r="N181" s="238" t="s">
        <v>42</v>
      </c>
      <c r="O181" s="90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1" t="s">
        <v>260</v>
      </c>
      <c r="AT181" s="241" t="s">
        <v>121</v>
      </c>
      <c r="AU181" s="241" t="s">
        <v>84</v>
      </c>
      <c r="AY181" s="16" t="s">
        <v>119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127</v>
      </c>
      <c r="BK181" s="242">
        <f>ROUND(I181*H181,2)</f>
        <v>0</v>
      </c>
      <c r="BL181" s="16" t="s">
        <v>260</v>
      </c>
      <c r="BM181" s="241" t="s">
        <v>287</v>
      </c>
    </row>
    <row r="182" s="2" customFormat="1" ht="21.75" customHeight="1">
      <c r="A182" s="37"/>
      <c r="B182" s="38"/>
      <c r="C182" s="230" t="s">
        <v>288</v>
      </c>
      <c r="D182" s="230" t="s">
        <v>121</v>
      </c>
      <c r="E182" s="231" t="s">
        <v>289</v>
      </c>
      <c r="F182" s="232" t="s">
        <v>290</v>
      </c>
      <c r="G182" s="233" t="s">
        <v>207</v>
      </c>
      <c r="H182" s="234">
        <v>1</v>
      </c>
      <c r="I182" s="235"/>
      <c r="J182" s="236">
        <f>ROUND(I182*H182,2)</f>
        <v>0</v>
      </c>
      <c r="K182" s="232" t="s">
        <v>1</v>
      </c>
      <c r="L182" s="43"/>
      <c r="M182" s="237" t="s">
        <v>1</v>
      </c>
      <c r="N182" s="238" t="s">
        <v>42</v>
      </c>
      <c r="O182" s="90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260</v>
      </c>
      <c r="AT182" s="241" t="s">
        <v>121</v>
      </c>
      <c r="AU182" s="241" t="s">
        <v>84</v>
      </c>
      <c r="AY182" s="16" t="s">
        <v>119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127</v>
      </c>
      <c r="BK182" s="242">
        <f>ROUND(I182*H182,2)</f>
        <v>0</v>
      </c>
      <c r="BL182" s="16" t="s">
        <v>260</v>
      </c>
      <c r="BM182" s="241" t="s">
        <v>291</v>
      </c>
    </row>
    <row r="183" s="2" customFormat="1" ht="16.5" customHeight="1">
      <c r="A183" s="37"/>
      <c r="B183" s="38"/>
      <c r="C183" s="230" t="s">
        <v>292</v>
      </c>
      <c r="D183" s="230" t="s">
        <v>121</v>
      </c>
      <c r="E183" s="231" t="s">
        <v>293</v>
      </c>
      <c r="F183" s="232" t="s">
        <v>294</v>
      </c>
      <c r="G183" s="233" t="s">
        <v>207</v>
      </c>
      <c r="H183" s="234">
        <v>1</v>
      </c>
      <c r="I183" s="235"/>
      <c r="J183" s="236">
        <f>ROUND(I183*H183,2)</f>
        <v>0</v>
      </c>
      <c r="K183" s="232" t="s">
        <v>1</v>
      </c>
      <c r="L183" s="43"/>
      <c r="M183" s="237" t="s">
        <v>1</v>
      </c>
      <c r="N183" s="238" t="s">
        <v>42</v>
      </c>
      <c r="O183" s="90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1" t="s">
        <v>260</v>
      </c>
      <c r="AT183" s="241" t="s">
        <v>121</v>
      </c>
      <c r="AU183" s="241" t="s">
        <v>84</v>
      </c>
      <c r="AY183" s="16" t="s">
        <v>119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127</v>
      </c>
      <c r="BK183" s="242">
        <f>ROUND(I183*H183,2)</f>
        <v>0</v>
      </c>
      <c r="BL183" s="16" t="s">
        <v>260</v>
      </c>
      <c r="BM183" s="241" t="s">
        <v>295</v>
      </c>
    </row>
    <row r="184" s="2" customFormat="1">
      <c r="A184" s="37"/>
      <c r="B184" s="38"/>
      <c r="C184" s="39"/>
      <c r="D184" s="245" t="s">
        <v>268</v>
      </c>
      <c r="E184" s="39"/>
      <c r="F184" s="276" t="s">
        <v>296</v>
      </c>
      <c r="G184" s="39"/>
      <c r="H184" s="39"/>
      <c r="I184" s="139"/>
      <c r="J184" s="39"/>
      <c r="K184" s="39"/>
      <c r="L184" s="43"/>
      <c r="M184" s="277"/>
      <c r="N184" s="27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268</v>
      </c>
      <c r="AU184" s="16" t="s">
        <v>84</v>
      </c>
    </row>
    <row r="185" s="2" customFormat="1" ht="16.5" customHeight="1">
      <c r="A185" s="37"/>
      <c r="B185" s="38"/>
      <c r="C185" s="230" t="s">
        <v>297</v>
      </c>
      <c r="D185" s="230" t="s">
        <v>121</v>
      </c>
      <c r="E185" s="231" t="s">
        <v>298</v>
      </c>
      <c r="F185" s="232" t="s">
        <v>299</v>
      </c>
      <c r="G185" s="233" t="s">
        <v>207</v>
      </c>
      <c r="H185" s="234">
        <v>1</v>
      </c>
      <c r="I185" s="235"/>
      <c r="J185" s="236">
        <f>ROUND(I185*H185,2)</f>
        <v>0</v>
      </c>
      <c r="K185" s="232" t="s">
        <v>1</v>
      </c>
      <c r="L185" s="43"/>
      <c r="M185" s="237" t="s">
        <v>1</v>
      </c>
      <c r="N185" s="238" t="s">
        <v>42</v>
      </c>
      <c r="O185" s="90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1" t="s">
        <v>260</v>
      </c>
      <c r="AT185" s="241" t="s">
        <v>121</v>
      </c>
      <c r="AU185" s="241" t="s">
        <v>84</v>
      </c>
      <c r="AY185" s="16" t="s">
        <v>119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127</v>
      </c>
      <c r="BK185" s="242">
        <f>ROUND(I185*H185,2)</f>
        <v>0</v>
      </c>
      <c r="BL185" s="16" t="s">
        <v>260</v>
      </c>
      <c r="BM185" s="241" t="s">
        <v>300</v>
      </c>
    </row>
    <row r="186" s="2" customFormat="1">
      <c r="A186" s="37"/>
      <c r="B186" s="38"/>
      <c r="C186" s="39"/>
      <c r="D186" s="245" t="s">
        <v>268</v>
      </c>
      <c r="E186" s="39"/>
      <c r="F186" s="276" t="s">
        <v>301</v>
      </c>
      <c r="G186" s="39"/>
      <c r="H186" s="39"/>
      <c r="I186" s="139"/>
      <c r="J186" s="39"/>
      <c r="K186" s="39"/>
      <c r="L186" s="43"/>
      <c r="M186" s="277"/>
      <c r="N186" s="27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268</v>
      </c>
      <c r="AU186" s="16" t="s">
        <v>84</v>
      </c>
    </row>
    <row r="187" s="2" customFormat="1" ht="16.5" customHeight="1">
      <c r="A187" s="37"/>
      <c r="B187" s="38"/>
      <c r="C187" s="230" t="s">
        <v>302</v>
      </c>
      <c r="D187" s="230" t="s">
        <v>121</v>
      </c>
      <c r="E187" s="231" t="s">
        <v>303</v>
      </c>
      <c r="F187" s="232" t="s">
        <v>304</v>
      </c>
      <c r="G187" s="233" t="s">
        <v>305</v>
      </c>
      <c r="H187" s="234">
        <v>20</v>
      </c>
      <c r="I187" s="235"/>
      <c r="J187" s="236">
        <f>ROUND(I187*H187,2)</f>
        <v>0</v>
      </c>
      <c r="K187" s="232" t="s">
        <v>1</v>
      </c>
      <c r="L187" s="43"/>
      <c r="M187" s="279" t="s">
        <v>1</v>
      </c>
      <c r="N187" s="280" t="s">
        <v>42</v>
      </c>
      <c r="O187" s="281"/>
      <c r="P187" s="282">
        <f>O187*H187</f>
        <v>0</v>
      </c>
      <c r="Q187" s="282">
        <v>0</v>
      </c>
      <c r="R187" s="282">
        <f>Q187*H187</f>
        <v>0</v>
      </c>
      <c r="S187" s="282">
        <v>0</v>
      </c>
      <c r="T187" s="2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41" t="s">
        <v>260</v>
      </c>
      <c r="AT187" s="241" t="s">
        <v>121</v>
      </c>
      <c r="AU187" s="241" t="s">
        <v>84</v>
      </c>
      <c r="AY187" s="16" t="s">
        <v>119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127</v>
      </c>
      <c r="BK187" s="242">
        <f>ROUND(I187*H187,2)</f>
        <v>0</v>
      </c>
      <c r="BL187" s="16" t="s">
        <v>260</v>
      </c>
      <c r="BM187" s="241" t="s">
        <v>306</v>
      </c>
    </row>
    <row r="188" s="2" customFormat="1" ht="6.96" customHeight="1">
      <c r="A188" s="37"/>
      <c r="B188" s="65"/>
      <c r="C188" s="66"/>
      <c r="D188" s="66"/>
      <c r="E188" s="66"/>
      <c r="F188" s="66"/>
      <c r="G188" s="66"/>
      <c r="H188" s="66"/>
      <c r="I188" s="178"/>
      <c r="J188" s="66"/>
      <c r="K188" s="66"/>
      <c r="L188" s="43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sheetProtection sheet="1" autoFilter="0" formatColumns="0" formatRows="0" objects="1" scenarios="1" spinCount="100000" saltValue="Ol4cGcc9IOWorsKyAou0RVjiNCalEkvXr0N2LedCwvrhOdDre7uhVyErd3cGecU48eG6+fy1VnxpVK/yLqxvBQ==" hashValue="8BJsuWrBz8MBiU0FbOy1a5tzZc0J7szI3oOeOciZRTR8AnQqaosimvl/x+0Gy2EIKBIwfveIwkw9gh1+d5Zffg==" algorithmName="SHA-512" password="CC35"/>
  <autoFilter ref="C125:K18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BARBORAKYSK08D7\barborakyskova</dc:creator>
  <cp:lastModifiedBy>BARBORAKYSK08D7\barborakyskova</cp:lastModifiedBy>
  <dcterms:created xsi:type="dcterms:W3CDTF">2020-02-05T07:01:08Z</dcterms:created>
  <dcterms:modified xsi:type="dcterms:W3CDTF">2020-02-05T07:01:10Z</dcterms:modified>
</cp:coreProperties>
</file>