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1760" activeTab="1"/>
  </bookViews>
  <sheets>
    <sheet name="Pokyny pro vyplnění" sheetId="11" r:id="rId1"/>
    <sheet name="Stavba" sheetId="1" r:id="rId2"/>
    <sheet name="VzorPolozky" sheetId="10" state="hidden" r:id="rId3"/>
    <sheet name="01 1 Pol" sheetId="12" r:id="rId4"/>
    <sheet name="01 2 Pol" sheetId="13" r:id="rId5"/>
    <sheet name="02 00 Pol" sheetId="14" r:id="rId6"/>
    <sheet name="02 01 Pol" sheetId="15" r:id="rId7"/>
    <sheet name="02 02 Pol" sheetId="16" r:id="rId8"/>
  </sheets>
  <externalReferences>
    <externalReference r:id="rId9"/>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'01 2 Pol'!$1:$7</definedName>
    <definedName name="_xlnm.Print_Titles" localSheetId="5">'02 00 Pol'!$1:$7</definedName>
    <definedName name="_xlnm.Print_Titles" localSheetId="6">'02 01 Pol'!$1:$7</definedName>
    <definedName name="_xlnm.Print_Titles" localSheetId="7">'02 02 Pol'!$1:$7</definedName>
    <definedName name="oadresa">Stavba!$D$6</definedName>
    <definedName name="Objednatel" localSheetId="1">Stavba!$D$5</definedName>
    <definedName name="Objekt" localSheetId="1">Stavba!$B$38</definedName>
    <definedName name="_xlnm.Print_Area" localSheetId="3">'01 1 Pol'!$A$1:$X$518</definedName>
    <definedName name="_xlnm.Print_Area" localSheetId="4">'01 2 Pol'!$A$1:$X$167</definedName>
    <definedName name="_xlnm.Print_Area" localSheetId="5">'02 00 Pol'!$A$1:$X$30</definedName>
    <definedName name="_xlnm.Print_Area" localSheetId="6">'02 01 Pol'!$A$1:$X$74</definedName>
    <definedName name="_xlnm.Print_Area" localSheetId="7">'02 02 Pol'!$A$1:$X$12</definedName>
    <definedName name="_xlnm.Print_Area" localSheetId="1">Stavba!$A$1:$J$84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3" i="1" l="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G46" i="1"/>
  <c r="F46" i="1"/>
  <c r="G45" i="1"/>
  <c r="F45" i="1"/>
  <c r="G44" i="1"/>
  <c r="F44" i="1"/>
  <c r="G43" i="1"/>
  <c r="F43" i="1"/>
  <c r="H43" i="1" s="1"/>
  <c r="I43" i="1" s="1"/>
  <c r="G42" i="1"/>
  <c r="H42" i="1" s="1"/>
  <c r="I42" i="1" s="1"/>
  <c r="F42" i="1"/>
  <c r="G41" i="1"/>
  <c r="F41" i="1"/>
  <c r="G40" i="1"/>
  <c r="F40" i="1"/>
  <c r="G39" i="1"/>
  <c r="F39" i="1"/>
  <c r="H39" i="1" s="1"/>
  <c r="I39" i="1" s="1"/>
  <c r="I47" i="1" s="1"/>
  <c r="G11" i="16"/>
  <c r="K8" i="16"/>
  <c r="M8" i="16"/>
  <c r="V8" i="16"/>
  <c r="G9" i="16"/>
  <c r="G8" i="16" s="1"/>
  <c r="I9" i="16"/>
  <c r="I8" i="16" s="1"/>
  <c r="K9" i="16"/>
  <c r="M9" i="16"/>
  <c r="O9" i="16"/>
  <c r="O8" i="16" s="1"/>
  <c r="Q9" i="16"/>
  <c r="Q8" i="16" s="1"/>
  <c r="V9" i="16"/>
  <c r="AF11" i="16"/>
  <c r="G73" i="15"/>
  <c r="BA48" i="15"/>
  <c r="BA23" i="15"/>
  <c r="BA20" i="15"/>
  <c r="BA18" i="15"/>
  <c r="G8" i="15"/>
  <c r="K8" i="15"/>
  <c r="Q8" i="15"/>
  <c r="G9" i="15"/>
  <c r="I9" i="15"/>
  <c r="I8" i="15" s="1"/>
  <c r="K9" i="15"/>
  <c r="M9" i="15"/>
  <c r="M8" i="15" s="1"/>
  <c r="O9" i="15"/>
  <c r="O8" i="15" s="1"/>
  <c r="Q9" i="15"/>
  <c r="V9" i="15"/>
  <c r="V8" i="15" s="1"/>
  <c r="G12" i="15"/>
  <c r="G11" i="15" s="1"/>
  <c r="I12" i="15"/>
  <c r="I11" i="15" s="1"/>
  <c r="K12" i="15"/>
  <c r="O12" i="15"/>
  <c r="Q12" i="15"/>
  <c r="Q11" i="15" s="1"/>
  <c r="V12" i="15"/>
  <c r="V11" i="15" s="1"/>
  <c r="G15" i="15"/>
  <c r="M15" i="15" s="1"/>
  <c r="I15" i="15"/>
  <c r="K15" i="15"/>
  <c r="O15" i="15"/>
  <c r="Q15" i="15"/>
  <c r="V15" i="15"/>
  <c r="G17" i="15"/>
  <c r="I17" i="15"/>
  <c r="K17" i="15"/>
  <c r="K11" i="15" s="1"/>
  <c r="M17" i="15"/>
  <c r="O17" i="15"/>
  <c r="Q17" i="15"/>
  <c r="V17" i="15"/>
  <c r="G19" i="15"/>
  <c r="I19" i="15"/>
  <c r="K19" i="15"/>
  <c r="M19" i="15"/>
  <c r="O19" i="15"/>
  <c r="Q19" i="15"/>
  <c r="V19" i="15"/>
  <c r="G22" i="15"/>
  <c r="M22" i="15" s="1"/>
  <c r="I22" i="15"/>
  <c r="K22" i="15"/>
  <c r="O22" i="15"/>
  <c r="O11" i="15" s="1"/>
  <c r="Q22" i="15"/>
  <c r="V22" i="15"/>
  <c r="G30" i="15"/>
  <c r="M30" i="15" s="1"/>
  <c r="I30" i="15"/>
  <c r="K30" i="15"/>
  <c r="O30" i="15"/>
  <c r="Q30" i="15"/>
  <c r="V30" i="15"/>
  <c r="G32" i="15"/>
  <c r="I32" i="15"/>
  <c r="K32" i="15"/>
  <c r="M32" i="15"/>
  <c r="O32" i="15"/>
  <c r="Q32" i="15"/>
  <c r="V32" i="15"/>
  <c r="G34" i="15"/>
  <c r="M34" i="15" s="1"/>
  <c r="I34" i="15"/>
  <c r="K34" i="15"/>
  <c r="O34" i="15"/>
  <c r="Q34" i="15"/>
  <c r="V34" i="15"/>
  <c r="G36" i="15"/>
  <c r="M36" i="15"/>
  <c r="Q36" i="15"/>
  <c r="G37" i="15"/>
  <c r="I37" i="15"/>
  <c r="I36" i="15" s="1"/>
  <c r="K37" i="15"/>
  <c r="K36" i="15" s="1"/>
  <c r="M37" i="15"/>
  <c r="O37" i="15"/>
  <c r="O36" i="15" s="1"/>
  <c r="Q37" i="15"/>
  <c r="V37" i="15"/>
  <c r="V36" i="15" s="1"/>
  <c r="K40" i="15"/>
  <c r="Q40" i="15"/>
  <c r="G41" i="15"/>
  <c r="G40" i="15" s="1"/>
  <c r="I41" i="15"/>
  <c r="I40" i="15" s="1"/>
  <c r="K41" i="15"/>
  <c r="M41" i="15"/>
  <c r="O41" i="15"/>
  <c r="O40" i="15" s="1"/>
  <c r="Q41" i="15"/>
  <c r="V41" i="15"/>
  <c r="V40" i="15" s="1"/>
  <c r="G43" i="15"/>
  <c r="M43" i="15" s="1"/>
  <c r="I43" i="15"/>
  <c r="K43" i="15"/>
  <c r="O43" i="15"/>
  <c r="Q43" i="15"/>
  <c r="V43" i="15"/>
  <c r="G46" i="15"/>
  <c r="K46" i="15"/>
  <c r="Q46" i="15"/>
  <c r="G47" i="15"/>
  <c r="I47" i="15"/>
  <c r="I46" i="15" s="1"/>
  <c r="K47" i="15"/>
  <c r="M47" i="15"/>
  <c r="O47" i="15"/>
  <c r="O46" i="15" s="1"/>
  <c r="Q47" i="15"/>
  <c r="V47" i="15"/>
  <c r="V46" i="15" s="1"/>
  <c r="G51" i="15"/>
  <c r="M51" i="15" s="1"/>
  <c r="I51" i="15"/>
  <c r="K51" i="15"/>
  <c r="O51" i="15"/>
  <c r="Q51" i="15"/>
  <c r="V51" i="15"/>
  <c r="G52" i="15"/>
  <c r="M52" i="15"/>
  <c r="Q52" i="15"/>
  <c r="G53" i="15"/>
  <c r="I53" i="15"/>
  <c r="I52" i="15" s="1"/>
  <c r="K53" i="15"/>
  <c r="K52" i="15" s="1"/>
  <c r="M53" i="15"/>
  <c r="O53" i="15"/>
  <c r="O52" i="15" s="1"/>
  <c r="Q53" i="15"/>
  <c r="V53" i="15"/>
  <c r="V52" i="15" s="1"/>
  <c r="K55" i="15"/>
  <c r="G56" i="15"/>
  <c r="G55" i="15" s="1"/>
  <c r="I56" i="15"/>
  <c r="I55" i="15" s="1"/>
  <c r="K56" i="15"/>
  <c r="O56" i="15"/>
  <c r="O55" i="15" s="1"/>
  <c r="Q56" i="15"/>
  <c r="V56" i="15"/>
  <c r="V55" i="15" s="1"/>
  <c r="G62" i="15"/>
  <c r="I62" i="15"/>
  <c r="K62" i="15"/>
  <c r="M62" i="15"/>
  <c r="O62" i="15"/>
  <c r="Q62" i="15"/>
  <c r="V62" i="15"/>
  <c r="G68" i="15"/>
  <c r="M68" i="15" s="1"/>
  <c r="I68" i="15"/>
  <c r="K68" i="15"/>
  <c r="O68" i="15"/>
  <c r="Q68" i="15"/>
  <c r="Q55" i="15" s="1"/>
  <c r="V68" i="15"/>
  <c r="I70" i="15"/>
  <c r="V70" i="15"/>
  <c r="G71" i="15"/>
  <c r="G70" i="15" s="1"/>
  <c r="I71" i="15"/>
  <c r="K71" i="15"/>
  <c r="K70" i="15" s="1"/>
  <c r="O71" i="15"/>
  <c r="O70" i="15" s="1"/>
  <c r="Q71" i="15"/>
  <c r="Q70" i="15" s="1"/>
  <c r="V71" i="15"/>
  <c r="AE73" i="15"/>
  <c r="AF73" i="15"/>
  <c r="G29" i="14"/>
  <c r="BA27" i="14"/>
  <c r="BA24" i="14"/>
  <c r="BA21" i="14"/>
  <c r="BA19" i="14"/>
  <c r="BA14" i="14"/>
  <c r="BA12" i="14"/>
  <c r="BA10" i="14"/>
  <c r="G9" i="14"/>
  <c r="M9" i="14" s="1"/>
  <c r="I9" i="14"/>
  <c r="I8" i="14" s="1"/>
  <c r="K9" i="14"/>
  <c r="O9" i="14"/>
  <c r="O8" i="14" s="1"/>
  <c r="Q9" i="14"/>
  <c r="Q8" i="14" s="1"/>
  <c r="V9" i="14"/>
  <c r="V8" i="14" s="1"/>
  <c r="G11" i="14"/>
  <c r="M11" i="14" s="1"/>
  <c r="I11" i="14"/>
  <c r="K11" i="14"/>
  <c r="O11" i="14"/>
  <c r="Q11" i="14"/>
  <c r="V11" i="14"/>
  <c r="G13" i="14"/>
  <c r="I13" i="14"/>
  <c r="K13" i="14"/>
  <c r="K8" i="14" s="1"/>
  <c r="M13" i="14"/>
  <c r="O13" i="14"/>
  <c r="Q13" i="14"/>
  <c r="V13" i="14"/>
  <c r="G15" i="14"/>
  <c r="G16" i="14"/>
  <c r="M16" i="14" s="1"/>
  <c r="M15" i="14" s="1"/>
  <c r="I16" i="14"/>
  <c r="I15" i="14" s="1"/>
  <c r="K16" i="14"/>
  <c r="K15" i="14" s="1"/>
  <c r="O16" i="14"/>
  <c r="O15" i="14" s="1"/>
  <c r="Q16" i="14"/>
  <c r="Q15" i="14" s="1"/>
  <c r="V16" i="14"/>
  <c r="G18" i="14"/>
  <c r="M18" i="14" s="1"/>
  <c r="I18" i="14"/>
  <c r="K18" i="14"/>
  <c r="O18" i="14"/>
  <c r="Q18" i="14"/>
  <c r="V18" i="14"/>
  <c r="G20" i="14"/>
  <c r="I20" i="14"/>
  <c r="K20" i="14"/>
  <c r="M20" i="14"/>
  <c r="O20" i="14"/>
  <c r="Q20" i="14"/>
  <c r="V20" i="14"/>
  <c r="V15" i="14" s="1"/>
  <c r="G23" i="14"/>
  <c r="I23" i="14"/>
  <c r="K23" i="14"/>
  <c r="M23" i="14"/>
  <c r="O23" i="14"/>
  <c r="Q23" i="14"/>
  <c r="V23" i="14"/>
  <c r="G26" i="14"/>
  <c r="I26" i="14"/>
  <c r="K26" i="14"/>
  <c r="M26" i="14"/>
  <c r="O26" i="14"/>
  <c r="Q26" i="14"/>
  <c r="V26" i="14"/>
  <c r="AF29" i="14"/>
  <c r="G166" i="13"/>
  <c r="BA67" i="13"/>
  <c r="BA54" i="13"/>
  <c r="G8" i="13"/>
  <c r="O8" i="13"/>
  <c r="G9" i="13"/>
  <c r="M9" i="13" s="1"/>
  <c r="M8" i="13" s="1"/>
  <c r="I9" i="13"/>
  <c r="I8" i="13" s="1"/>
  <c r="K9" i="13"/>
  <c r="K8" i="13" s="1"/>
  <c r="O9" i="13"/>
  <c r="Q9" i="13"/>
  <c r="Q8" i="13" s="1"/>
  <c r="V9" i="13"/>
  <c r="V8" i="13" s="1"/>
  <c r="G12" i="13"/>
  <c r="I12" i="13"/>
  <c r="K12" i="13"/>
  <c r="Q12" i="13"/>
  <c r="V12" i="13"/>
  <c r="G13" i="13"/>
  <c r="I13" i="13"/>
  <c r="K13" i="13"/>
  <c r="M13" i="13"/>
  <c r="M12" i="13" s="1"/>
  <c r="O13" i="13"/>
  <c r="O12" i="13" s="1"/>
  <c r="Q13" i="13"/>
  <c r="V13" i="13"/>
  <c r="G15" i="13"/>
  <c r="K15" i="13"/>
  <c r="M15" i="13"/>
  <c r="O15" i="13"/>
  <c r="G16" i="13"/>
  <c r="I16" i="13"/>
  <c r="I15" i="13" s="1"/>
  <c r="K16" i="13"/>
  <c r="M16" i="13"/>
  <c r="O16" i="13"/>
  <c r="Q16" i="13"/>
  <c r="Q15" i="13" s="1"/>
  <c r="V16" i="13"/>
  <c r="V15" i="13" s="1"/>
  <c r="G19" i="13"/>
  <c r="AE166" i="13" s="1"/>
  <c r="I19" i="13"/>
  <c r="I18" i="13" s="1"/>
  <c r="K19" i="13"/>
  <c r="O19" i="13"/>
  <c r="Q19" i="13"/>
  <c r="V19" i="13"/>
  <c r="G20" i="13"/>
  <c r="M20" i="13" s="1"/>
  <c r="I20" i="13"/>
  <c r="K20" i="13"/>
  <c r="O20" i="13"/>
  <c r="O18" i="13" s="1"/>
  <c r="Q20" i="13"/>
  <c r="V20" i="13"/>
  <c r="G24" i="13"/>
  <c r="M24" i="13" s="1"/>
  <c r="I24" i="13"/>
  <c r="K24" i="13"/>
  <c r="K18" i="13" s="1"/>
  <c r="O24" i="13"/>
  <c r="Q24" i="13"/>
  <c r="Q18" i="13" s="1"/>
  <c r="V24" i="13"/>
  <c r="G27" i="13"/>
  <c r="I27" i="13"/>
  <c r="K27" i="13"/>
  <c r="M27" i="13"/>
  <c r="O27" i="13"/>
  <c r="Q27" i="13"/>
  <c r="V27" i="13"/>
  <c r="G28" i="13"/>
  <c r="I28" i="13"/>
  <c r="K28" i="13"/>
  <c r="M28" i="13"/>
  <c r="O28" i="13"/>
  <c r="Q28" i="13"/>
  <c r="V28" i="13"/>
  <c r="G34" i="13"/>
  <c r="M34" i="13" s="1"/>
  <c r="I34" i="13"/>
  <c r="K34" i="13"/>
  <c r="O34" i="13"/>
  <c r="Q34" i="13"/>
  <c r="V34" i="13"/>
  <c r="G39" i="13"/>
  <c r="I39" i="13"/>
  <c r="K39" i="13"/>
  <c r="M39" i="13"/>
  <c r="O39" i="13"/>
  <c r="Q39" i="13"/>
  <c r="V39" i="13"/>
  <c r="G45" i="13"/>
  <c r="M45" i="13" s="1"/>
  <c r="I45" i="13"/>
  <c r="K45" i="13"/>
  <c r="O45" i="13"/>
  <c r="Q45" i="13"/>
  <c r="V45" i="13"/>
  <c r="V18" i="13" s="1"/>
  <c r="G51" i="13"/>
  <c r="M51" i="13" s="1"/>
  <c r="I51" i="13"/>
  <c r="K51" i="13"/>
  <c r="O51" i="13"/>
  <c r="Q51" i="13"/>
  <c r="V51" i="13"/>
  <c r="G56" i="13"/>
  <c r="M56" i="13" s="1"/>
  <c r="I56" i="13"/>
  <c r="K56" i="13"/>
  <c r="O56" i="13"/>
  <c r="Q56" i="13"/>
  <c r="V56" i="13"/>
  <c r="G59" i="13"/>
  <c r="M59" i="13" s="1"/>
  <c r="I59" i="13"/>
  <c r="K59" i="13"/>
  <c r="O59" i="13"/>
  <c r="Q59" i="13"/>
  <c r="V59" i="13"/>
  <c r="G62" i="13"/>
  <c r="I62" i="13"/>
  <c r="K62" i="13"/>
  <c r="M62" i="13"/>
  <c r="O62" i="13"/>
  <c r="Q62" i="13"/>
  <c r="V62" i="13"/>
  <c r="G64" i="13"/>
  <c r="I64" i="13"/>
  <c r="K64" i="13"/>
  <c r="M64" i="13"/>
  <c r="O64" i="13"/>
  <c r="Q64" i="13"/>
  <c r="V64" i="13"/>
  <c r="G66" i="13"/>
  <c r="M66" i="13" s="1"/>
  <c r="I66" i="13"/>
  <c r="K66" i="13"/>
  <c r="O66" i="13"/>
  <c r="Q66" i="13"/>
  <c r="V66" i="13"/>
  <c r="G71" i="13"/>
  <c r="I71" i="13"/>
  <c r="K71" i="13"/>
  <c r="M71" i="13"/>
  <c r="O71" i="13"/>
  <c r="Q71" i="13"/>
  <c r="V71" i="13"/>
  <c r="G74" i="13"/>
  <c r="M74" i="13" s="1"/>
  <c r="I74" i="13"/>
  <c r="K74" i="13"/>
  <c r="O74" i="13"/>
  <c r="Q74" i="13"/>
  <c r="V74" i="13"/>
  <c r="G76" i="13"/>
  <c r="M76" i="13" s="1"/>
  <c r="I76" i="13"/>
  <c r="K76" i="13"/>
  <c r="O76" i="13"/>
  <c r="Q76" i="13"/>
  <c r="V76" i="13"/>
  <c r="G79" i="13"/>
  <c r="M79" i="13" s="1"/>
  <c r="I79" i="13"/>
  <c r="K79" i="13"/>
  <c r="O79" i="13"/>
  <c r="Q79" i="13"/>
  <c r="V79" i="13"/>
  <c r="G81" i="13"/>
  <c r="M81" i="13" s="1"/>
  <c r="I81" i="13"/>
  <c r="K81" i="13"/>
  <c r="O81" i="13"/>
  <c r="Q81" i="13"/>
  <c r="V81" i="13"/>
  <c r="G86" i="13"/>
  <c r="I86" i="13"/>
  <c r="K86" i="13"/>
  <c r="M86" i="13"/>
  <c r="O86" i="13"/>
  <c r="Q86" i="13"/>
  <c r="V86" i="13"/>
  <c r="G89" i="13"/>
  <c r="M89" i="13" s="1"/>
  <c r="I89" i="13"/>
  <c r="K89" i="13"/>
  <c r="O89" i="13"/>
  <c r="O88" i="13" s="1"/>
  <c r="Q89" i="13"/>
  <c r="Q88" i="13" s="1"/>
  <c r="V89" i="13"/>
  <c r="V88" i="13" s="1"/>
  <c r="G90" i="13"/>
  <c r="I90" i="13"/>
  <c r="I88" i="13" s="1"/>
  <c r="K90" i="13"/>
  <c r="M90" i="13"/>
  <c r="O90" i="13"/>
  <c r="Q90" i="13"/>
  <c r="V90" i="13"/>
  <c r="G95" i="13"/>
  <c r="I95" i="13"/>
  <c r="K95" i="13"/>
  <c r="K88" i="13" s="1"/>
  <c r="M95" i="13"/>
  <c r="O95" i="13"/>
  <c r="Q95" i="13"/>
  <c r="V95" i="13"/>
  <c r="G97" i="13"/>
  <c r="M97" i="13" s="1"/>
  <c r="I97" i="13"/>
  <c r="K97" i="13"/>
  <c r="O97" i="13"/>
  <c r="Q97" i="13"/>
  <c r="V97" i="13"/>
  <c r="G99" i="13"/>
  <c r="M99" i="13" s="1"/>
  <c r="I99" i="13"/>
  <c r="K99" i="13"/>
  <c r="O99" i="13"/>
  <c r="Q99" i="13"/>
  <c r="V99" i="13"/>
  <c r="G104" i="13"/>
  <c r="M104" i="13" s="1"/>
  <c r="I104" i="13"/>
  <c r="K104" i="13"/>
  <c r="O104" i="13"/>
  <c r="Q104" i="13"/>
  <c r="V104" i="13"/>
  <c r="G109" i="13"/>
  <c r="I109" i="13"/>
  <c r="K109" i="13"/>
  <c r="M109" i="13"/>
  <c r="O109" i="13"/>
  <c r="Q109" i="13"/>
  <c r="V109" i="13"/>
  <c r="G112" i="13"/>
  <c r="M112" i="13" s="1"/>
  <c r="I112" i="13"/>
  <c r="K112" i="13"/>
  <c r="O112" i="13"/>
  <c r="O111" i="13" s="1"/>
  <c r="Q112" i="13"/>
  <c r="Q111" i="13" s="1"/>
  <c r="V112" i="13"/>
  <c r="V111" i="13" s="1"/>
  <c r="G113" i="13"/>
  <c r="I113" i="13"/>
  <c r="I111" i="13" s="1"/>
  <c r="K113" i="13"/>
  <c r="M113" i="13"/>
  <c r="O113" i="13"/>
  <c r="Q113" i="13"/>
  <c r="V113" i="13"/>
  <c r="G114" i="13"/>
  <c r="I114" i="13"/>
  <c r="K114" i="13"/>
  <c r="K111" i="13" s="1"/>
  <c r="M114" i="13"/>
  <c r="O114" i="13"/>
  <c r="Q114" i="13"/>
  <c r="V114" i="13"/>
  <c r="G116" i="13"/>
  <c r="M116" i="13" s="1"/>
  <c r="I116" i="13"/>
  <c r="K116" i="13"/>
  <c r="O116" i="13"/>
  <c r="Q116" i="13"/>
  <c r="V116" i="13"/>
  <c r="G118" i="13"/>
  <c r="G119" i="13"/>
  <c r="M119" i="13" s="1"/>
  <c r="M118" i="13" s="1"/>
  <c r="I119" i="13"/>
  <c r="I118" i="13" s="1"/>
  <c r="K119" i="13"/>
  <c r="K118" i="13" s="1"/>
  <c r="O119" i="13"/>
  <c r="Q119" i="13"/>
  <c r="Q118" i="13" s="1"/>
  <c r="V119" i="13"/>
  <c r="G122" i="13"/>
  <c r="I122" i="13"/>
  <c r="K122" i="13"/>
  <c r="M122" i="13"/>
  <c r="O122" i="13"/>
  <c r="Q122" i="13"/>
  <c r="V122" i="13"/>
  <c r="V118" i="13" s="1"/>
  <c r="G123" i="13"/>
  <c r="I123" i="13"/>
  <c r="K123" i="13"/>
  <c r="M123" i="13"/>
  <c r="O123" i="13"/>
  <c r="O118" i="13" s="1"/>
  <c r="Q123" i="13"/>
  <c r="V123" i="13"/>
  <c r="G126" i="13"/>
  <c r="I126" i="13"/>
  <c r="I125" i="13" s="1"/>
  <c r="K126" i="13"/>
  <c r="M126" i="13"/>
  <c r="O126" i="13"/>
  <c r="Q126" i="13"/>
  <c r="Q125" i="13" s="1"/>
  <c r="V126" i="13"/>
  <c r="V125" i="13" s="1"/>
  <c r="G130" i="13"/>
  <c r="I130" i="13"/>
  <c r="K130" i="13"/>
  <c r="K125" i="13" s="1"/>
  <c r="M130" i="13"/>
  <c r="O130" i="13"/>
  <c r="Q130" i="13"/>
  <c r="V130" i="13"/>
  <c r="G135" i="13"/>
  <c r="M135" i="13" s="1"/>
  <c r="I135" i="13"/>
  <c r="K135" i="13"/>
  <c r="O135" i="13"/>
  <c r="Q135" i="13"/>
  <c r="V135" i="13"/>
  <c r="G137" i="13"/>
  <c r="M137" i="13" s="1"/>
  <c r="I137" i="13"/>
  <c r="K137" i="13"/>
  <c r="O137" i="13"/>
  <c r="Q137" i="13"/>
  <c r="V137" i="13"/>
  <c r="G140" i="13"/>
  <c r="M140" i="13" s="1"/>
  <c r="I140" i="13"/>
  <c r="K140" i="13"/>
  <c r="O140" i="13"/>
  <c r="Q140" i="13"/>
  <c r="V140" i="13"/>
  <c r="G141" i="13"/>
  <c r="I141" i="13"/>
  <c r="K141" i="13"/>
  <c r="M141" i="13"/>
  <c r="O141" i="13"/>
  <c r="Q141" i="13"/>
  <c r="V141" i="13"/>
  <c r="G142" i="13"/>
  <c r="I142" i="13"/>
  <c r="K142" i="13"/>
  <c r="M142" i="13"/>
  <c r="O142" i="13"/>
  <c r="O125" i="13" s="1"/>
  <c r="Q142" i="13"/>
  <c r="V142" i="13"/>
  <c r="G143" i="13"/>
  <c r="M143" i="13" s="1"/>
  <c r="I143" i="13"/>
  <c r="K143" i="13"/>
  <c r="O143" i="13"/>
  <c r="Q143" i="13"/>
  <c r="V143" i="13"/>
  <c r="G145" i="13"/>
  <c r="I145" i="13"/>
  <c r="K145" i="13"/>
  <c r="M145" i="13"/>
  <c r="O145" i="13"/>
  <c r="Q145" i="13"/>
  <c r="V145" i="13"/>
  <c r="G146" i="13"/>
  <c r="I146" i="13"/>
  <c r="K146" i="13"/>
  <c r="M146" i="13"/>
  <c r="O146" i="13"/>
  <c r="Q146" i="13"/>
  <c r="V146" i="13"/>
  <c r="G148" i="13"/>
  <c r="G149" i="13"/>
  <c r="M149" i="13" s="1"/>
  <c r="I149" i="13"/>
  <c r="I148" i="13" s="1"/>
  <c r="K149" i="13"/>
  <c r="O149" i="13"/>
  <c r="O148" i="13" s="1"/>
  <c r="Q149" i="13"/>
  <c r="V149" i="13"/>
  <c r="G150" i="13"/>
  <c r="M150" i="13" s="1"/>
  <c r="I150" i="13"/>
  <c r="K150" i="13"/>
  <c r="K148" i="13" s="1"/>
  <c r="O150" i="13"/>
  <c r="Q150" i="13"/>
  <c r="Q148" i="13" s="1"/>
  <c r="V150" i="13"/>
  <c r="G156" i="13"/>
  <c r="I156" i="13"/>
  <c r="K156" i="13"/>
  <c r="M156" i="13"/>
  <c r="O156" i="13"/>
  <c r="Q156" i="13"/>
  <c r="V156" i="13"/>
  <c r="V148" i="13" s="1"/>
  <c r="O157" i="13"/>
  <c r="G158" i="13"/>
  <c r="G157" i="13" s="1"/>
  <c r="I158" i="13"/>
  <c r="K158" i="13"/>
  <c r="O158" i="13"/>
  <c r="Q158" i="13"/>
  <c r="Q157" i="13" s="1"/>
  <c r="V158" i="13"/>
  <c r="V157" i="13" s="1"/>
  <c r="G159" i="13"/>
  <c r="I159" i="13"/>
  <c r="I157" i="13" s="1"/>
  <c r="K159" i="13"/>
  <c r="M159" i="13"/>
  <c r="O159" i="13"/>
  <c r="Q159" i="13"/>
  <c r="V159" i="13"/>
  <c r="G160" i="13"/>
  <c r="I160" i="13"/>
  <c r="K160" i="13"/>
  <c r="K157" i="13" s="1"/>
  <c r="M160" i="13"/>
  <c r="O160" i="13"/>
  <c r="Q160" i="13"/>
  <c r="V160" i="13"/>
  <c r="G162" i="13"/>
  <c r="M162" i="13" s="1"/>
  <c r="I162" i="13"/>
  <c r="K162" i="13"/>
  <c r="O162" i="13"/>
  <c r="Q162" i="13"/>
  <c r="V162" i="13"/>
  <c r="G163" i="13"/>
  <c r="M163" i="13" s="1"/>
  <c r="I163" i="13"/>
  <c r="K163" i="13"/>
  <c r="O163" i="13"/>
  <c r="Q163" i="13"/>
  <c r="V163" i="13"/>
  <c r="G164" i="13"/>
  <c r="M164" i="13" s="1"/>
  <c r="I164" i="13"/>
  <c r="K164" i="13"/>
  <c r="O164" i="13"/>
  <c r="Q164" i="13"/>
  <c r="V164" i="13"/>
  <c r="AF166" i="13"/>
  <c r="G517" i="12"/>
  <c r="BA407" i="12"/>
  <c r="BA370" i="12"/>
  <c r="BA351" i="12"/>
  <c r="BA251" i="12"/>
  <c r="BA246" i="12"/>
  <c r="BA117" i="12"/>
  <c r="BA109" i="12"/>
  <c r="BA104" i="12"/>
  <c r="BA100" i="12"/>
  <c r="BA96" i="12"/>
  <c r="BA92" i="12"/>
  <c r="BA86" i="12"/>
  <c r="BA82" i="12"/>
  <c r="BA78" i="12"/>
  <c r="BA73" i="12"/>
  <c r="BA59" i="12"/>
  <c r="BA37" i="12"/>
  <c r="BA34" i="12"/>
  <c r="G9" i="12"/>
  <c r="M9" i="12" s="1"/>
  <c r="I9" i="12"/>
  <c r="I8" i="12" s="1"/>
  <c r="K9" i="12"/>
  <c r="K8" i="12" s="1"/>
  <c r="O9" i="12"/>
  <c r="Q9" i="12"/>
  <c r="Q8" i="12" s="1"/>
  <c r="V9" i="12"/>
  <c r="V8" i="12" s="1"/>
  <c r="G11" i="12"/>
  <c r="I11" i="12"/>
  <c r="K11" i="12"/>
  <c r="M11" i="12"/>
  <c r="O11" i="12"/>
  <c r="Q11" i="12"/>
  <c r="V11" i="12"/>
  <c r="G12" i="12"/>
  <c r="I12" i="12"/>
  <c r="K12" i="12"/>
  <c r="M12" i="12"/>
  <c r="O12" i="12"/>
  <c r="Q12" i="12"/>
  <c r="V12" i="12"/>
  <c r="G14" i="12"/>
  <c r="M14" i="12" s="1"/>
  <c r="I14" i="12"/>
  <c r="K14" i="12"/>
  <c r="O14" i="12"/>
  <c r="Q14" i="12"/>
  <c r="V14" i="12"/>
  <c r="G18" i="12"/>
  <c r="M18" i="12" s="1"/>
  <c r="I18" i="12"/>
  <c r="K18" i="12"/>
  <c r="O18" i="12"/>
  <c r="Q18" i="12"/>
  <c r="V18" i="12"/>
  <c r="G20" i="12"/>
  <c r="M20" i="12" s="1"/>
  <c r="I20" i="12"/>
  <c r="K20" i="12"/>
  <c r="O20" i="12"/>
  <c r="Q20" i="12"/>
  <c r="V20" i="12"/>
  <c r="G22" i="12"/>
  <c r="I22" i="12"/>
  <c r="K22" i="12"/>
  <c r="M22" i="12"/>
  <c r="O22" i="12"/>
  <c r="Q22" i="12"/>
  <c r="V22" i="12"/>
  <c r="G25" i="12"/>
  <c r="M25" i="12" s="1"/>
  <c r="I25" i="12"/>
  <c r="K25" i="12"/>
  <c r="O25" i="12"/>
  <c r="O8" i="12" s="1"/>
  <c r="Q25" i="12"/>
  <c r="V25" i="12"/>
  <c r="G27" i="12"/>
  <c r="M27" i="12" s="1"/>
  <c r="I27" i="12"/>
  <c r="K27" i="12"/>
  <c r="O27" i="12"/>
  <c r="Q27" i="12"/>
  <c r="V27" i="12"/>
  <c r="K32" i="12"/>
  <c r="V32" i="12"/>
  <c r="G33" i="12"/>
  <c r="I33" i="12"/>
  <c r="I32" i="12" s="1"/>
  <c r="K33" i="12"/>
  <c r="M33" i="12"/>
  <c r="O33" i="12"/>
  <c r="O32" i="12" s="1"/>
  <c r="Q33" i="12"/>
  <c r="Q32" i="12" s="1"/>
  <c r="V33" i="12"/>
  <c r="G36" i="12"/>
  <c r="G32" i="12" s="1"/>
  <c r="I36" i="12"/>
  <c r="K36" i="12"/>
  <c r="O36" i="12"/>
  <c r="Q36" i="12"/>
  <c r="V36" i="12"/>
  <c r="G41" i="12"/>
  <c r="M41" i="12" s="1"/>
  <c r="I41" i="12"/>
  <c r="K41" i="12"/>
  <c r="K40" i="12" s="1"/>
  <c r="O41" i="12"/>
  <c r="O40" i="12" s="1"/>
  <c r="Q41" i="12"/>
  <c r="V41" i="12"/>
  <c r="V40" i="12" s="1"/>
  <c r="G47" i="12"/>
  <c r="I47" i="12"/>
  <c r="K47" i="12"/>
  <c r="M47" i="12"/>
  <c r="O47" i="12"/>
  <c r="Q47" i="12"/>
  <c r="V47" i="12"/>
  <c r="G49" i="12"/>
  <c r="G40" i="12" s="1"/>
  <c r="I49" i="12"/>
  <c r="K49" i="12"/>
  <c r="O49" i="12"/>
  <c r="Q49" i="12"/>
  <c r="V49" i="12"/>
  <c r="G56" i="12"/>
  <c r="M56" i="12" s="1"/>
  <c r="I56" i="12"/>
  <c r="K56" i="12"/>
  <c r="O56" i="12"/>
  <c r="Q56" i="12"/>
  <c r="Q40" i="12" s="1"/>
  <c r="V56" i="12"/>
  <c r="G58" i="12"/>
  <c r="M58" i="12" s="1"/>
  <c r="I58" i="12"/>
  <c r="K58" i="12"/>
  <c r="O58" i="12"/>
  <c r="Q58" i="12"/>
  <c r="V58" i="12"/>
  <c r="G62" i="12"/>
  <c r="I62" i="12"/>
  <c r="K62" i="12"/>
  <c r="M62" i="12"/>
  <c r="O62" i="12"/>
  <c r="Q62" i="12"/>
  <c r="V62" i="12"/>
  <c r="G72" i="12"/>
  <c r="M72" i="12" s="1"/>
  <c r="I72" i="12"/>
  <c r="K72" i="12"/>
  <c r="O72" i="12"/>
  <c r="Q72" i="12"/>
  <c r="V72" i="12"/>
  <c r="G77" i="12"/>
  <c r="I77" i="12"/>
  <c r="I40" i="12" s="1"/>
  <c r="K77" i="12"/>
  <c r="M77" i="12"/>
  <c r="O77" i="12"/>
  <c r="Q77" i="12"/>
  <c r="V77" i="12"/>
  <c r="G81" i="12"/>
  <c r="M81" i="12" s="1"/>
  <c r="I81" i="12"/>
  <c r="K81" i="12"/>
  <c r="O81" i="12"/>
  <c r="Q81" i="12"/>
  <c r="V81" i="12"/>
  <c r="G85" i="12"/>
  <c r="I85" i="12"/>
  <c r="K85" i="12"/>
  <c r="M85" i="12"/>
  <c r="O85" i="12"/>
  <c r="Q85" i="12"/>
  <c r="V85" i="12"/>
  <c r="G91" i="12"/>
  <c r="M91" i="12" s="1"/>
  <c r="I91" i="12"/>
  <c r="K91" i="12"/>
  <c r="O91" i="12"/>
  <c r="Q91" i="12"/>
  <c r="V91" i="12"/>
  <c r="G95" i="12"/>
  <c r="M95" i="12" s="1"/>
  <c r="I95" i="12"/>
  <c r="K95" i="12"/>
  <c r="O95" i="12"/>
  <c r="Q95" i="12"/>
  <c r="V95" i="12"/>
  <c r="G99" i="12"/>
  <c r="M99" i="12" s="1"/>
  <c r="I99" i="12"/>
  <c r="K99" i="12"/>
  <c r="O99" i="12"/>
  <c r="Q99" i="12"/>
  <c r="V99" i="12"/>
  <c r="G103" i="12"/>
  <c r="I103" i="12"/>
  <c r="K103" i="12"/>
  <c r="M103" i="12"/>
  <c r="O103" i="12"/>
  <c r="Q103" i="12"/>
  <c r="V103" i="12"/>
  <c r="G108" i="12"/>
  <c r="M108" i="12" s="1"/>
  <c r="I108" i="12"/>
  <c r="K108" i="12"/>
  <c r="O108" i="12"/>
  <c r="Q108" i="12"/>
  <c r="V108" i="12"/>
  <c r="G116" i="12"/>
  <c r="I116" i="12"/>
  <c r="K116" i="12"/>
  <c r="M116" i="12"/>
  <c r="O116" i="12"/>
  <c r="Q116" i="12"/>
  <c r="V116" i="12"/>
  <c r="G119" i="12"/>
  <c r="M119" i="12" s="1"/>
  <c r="I119" i="12"/>
  <c r="K119" i="12"/>
  <c r="O119" i="12"/>
  <c r="Q119" i="12"/>
  <c r="V119" i="12"/>
  <c r="G121" i="12"/>
  <c r="I121" i="12"/>
  <c r="K121" i="12"/>
  <c r="M121" i="12"/>
  <c r="O121" i="12"/>
  <c r="Q121" i="12"/>
  <c r="V121" i="12"/>
  <c r="G123" i="12"/>
  <c r="M123" i="12" s="1"/>
  <c r="I123" i="12"/>
  <c r="K123" i="12"/>
  <c r="O123" i="12"/>
  <c r="Q123" i="12"/>
  <c r="V123" i="12"/>
  <c r="G125" i="12"/>
  <c r="M125" i="12" s="1"/>
  <c r="I125" i="12"/>
  <c r="K125" i="12"/>
  <c r="O125" i="12"/>
  <c r="Q125" i="12"/>
  <c r="V125" i="12"/>
  <c r="G128" i="12"/>
  <c r="M128" i="12" s="1"/>
  <c r="I128" i="12"/>
  <c r="K128" i="12"/>
  <c r="O128" i="12"/>
  <c r="Q128" i="12"/>
  <c r="V128" i="12"/>
  <c r="G130" i="12"/>
  <c r="I130" i="12"/>
  <c r="K130" i="12"/>
  <c r="M130" i="12"/>
  <c r="O130" i="12"/>
  <c r="Q130" i="12"/>
  <c r="V130" i="12"/>
  <c r="G134" i="12"/>
  <c r="M134" i="12" s="1"/>
  <c r="I134" i="12"/>
  <c r="K134" i="12"/>
  <c r="O134" i="12"/>
  <c r="Q134" i="12"/>
  <c r="V134" i="12"/>
  <c r="G137" i="12"/>
  <c r="I137" i="12"/>
  <c r="K137" i="12"/>
  <c r="M137" i="12"/>
  <c r="O137" i="12"/>
  <c r="Q137" i="12"/>
  <c r="V137" i="12"/>
  <c r="G138" i="12"/>
  <c r="M138" i="12" s="1"/>
  <c r="I138" i="12"/>
  <c r="K138" i="12"/>
  <c r="O138" i="12"/>
  <c r="Q138" i="12"/>
  <c r="V138" i="12"/>
  <c r="G140" i="12"/>
  <c r="I140" i="12"/>
  <c r="K140" i="12"/>
  <c r="M140" i="12"/>
  <c r="O140" i="12"/>
  <c r="Q140" i="12"/>
  <c r="V140" i="12"/>
  <c r="G142" i="12"/>
  <c r="M142" i="12" s="1"/>
  <c r="I142" i="12"/>
  <c r="K142" i="12"/>
  <c r="O142" i="12"/>
  <c r="Q142" i="12"/>
  <c r="V142" i="12"/>
  <c r="G144" i="12"/>
  <c r="M144" i="12" s="1"/>
  <c r="I144" i="12"/>
  <c r="K144" i="12"/>
  <c r="O144" i="12"/>
  <c r="Q144" i="12"/>
  <c r="V144" i="12"/>
  <c r="G147" i="12"/>
  <c r="M147" i="12" s="1"/>
  <c r="I147" i="12"/>
  <c r="K147" i="12"/>
  <c r="O147" i="12"/>
  <c r="Q147" i="12"/>
  <c r="V147" i="12"/>
  <c r="G153" i="12"/>
  <c r="I153" i="12"/>
  <c r="K153" i="12"/>
  <c r="M153" i="12"/>
  <c r="O153" i="12"/>
  <c r="Q153" i="12"/>
  <c r="V153" i="12"/>
  <c r="G166" i="12"/>
  <c r="M166" i="12" s="1"/>
  <c r="I166" i="12"/>
  <c r="K166" i="12"/>
  <c r="O166" i="12"/>
  <c r="Q166" i="12"/>
  <c r="V166" i="12"/>
  <c r="G168" i="12"/>
  <c r="I168" i="12"/>
  <c r="K168" i="12"/>
  <c r="M168" i="12"/>
  <c r="O168" i="12"/>
  <c r="Q168" i="12"/>
  <c r="V168" i="12"/>
  <c r="G171" i="12"/>
  <c r="M171" i="12" s="1"/>
  <c r="I171" i="12"/>
  <c r="K171" i="12"/>
  <c r="O171" i="12"/>
  <c r="Q171" i="12"/>
  <c r="V171" i="12"/>
  <c r="G174" i="12"/>
  <c r="I174" i="12"/>
  <c r="K174" i="12"/>
  <c r="M174" i="12"/>
  <c r="O174" i="12"/>
  <c r="Q174" i="12"/>
  <c r="V174" i="12"/>
  <c r="O176" i="12"/>
  <c r="G177" i="12"/>
  <c r="M177" i="12" s="1"/>
  <c r="I177" i="12"/>
  <c r="I176" i="12" s="1"/>
  <c r="K177" i="12"/>
  <c r="K176" i="12" s="1"/>
  <c r="O177" i="12"/>
  <c r="Q177" i="12"/>
  <c r="Q176" i="12" s="1"/>
  <c r="V177" i="12"/>
  <c r="G181" i="12"/>
  <c r="G176" i="12" s="1"/>
  <c r="I181" i="12"/>
  <c r="K181" i="12"/>
  <c r="O181" i="12"/>
  <c r="Q181" i="12"/>
  <c r="V181" i="12"/>
  <c r="V176" i="12" s="1"/>
  <c r="G185" i="12"/>
  <c r="I185" i="12"/>
  <c r="K185" i="12"/>
  <c r="M185" i="12"/>
  <c r="O185" i="12"/>
  <c r="Q185" i="12"/>
  <c r="V185" i="12"/>
  <c r="G189" i="12"/>
  <c r="M189" i="12" s="1"/>
  <c r="I189" i="12"/>
  <c r="K189" i="12"/>
  <c r="O189" i="12"/>
  <c r="Q189" i="12"/>
  <c r="V189" i="12"/>
  <c r="G195" i="12"/>
  <c r="I195" i="12"/>
  <c r="K195" i="12"/>
  <c r="M195" i="12"/>
  <c r="O195" i="12"/>
  <c r="Q195" i="12"/>
  <c r="V195" i="12"/>
  <c r="G198" i="12"/>
  <c r="M198" i="12" s="1"/>
  <c r="I198" i="12"/>
  <c r="K198" i="12"/>
  <c r="O198" i="12"/>
  <c r="Q198" i="12"/>
  <c r="V198" i="12"/>
  <c r="K200" i="12"/>
  <c r="Q200" i="12"/>
  <c r="G201" i="12"/>
  <c r="G200" i="12" s="1"/>
  <c r="I201" i="12"/>
  <c r="I200" i="12" s="1"/>
  <c r="K201" i="12"/>
  <c r="O201" i="12"/>
  <c r="O200" i="12" s="1"/>
  <c r="Q201" i="12"/>
  <c r="V201" i="12"/>
  <c r="V200" i="12" s="1"/>
  <c r="G204" i="12"/>
  <c r="G203" i="12" s="1"/>
  <c r="I204" i="12"/>
  <c r="K204" i="12"/>
  <c r="K203" i="12" s="1"/>
  <c r="O204" i="12"/>
  <c r="Q204" i="12"/>
  <c r="V204" i="12"/>
  <c r="V203" i="12" s="1"/>
  <c r="G213" i="12"/>
  <c r="I213" i="12"/>
  <c r="I203" i="12" s="1"/>
  <c r="K213" i="12"/>
  <c r="M213" i="12"/>
  <c r="O213" i="12"/>
  <c r="Q213" i="12"/>
  <c r="V213" i="12"/>
  <c r="G216" i="12"/>
  <c r="M216" i="12" s="1"/>
  <c r="I216" i="12"/>
  <c r="K216" i="12"/>
  <c r="O216" i="12"/>
  <c r="O203" i="12" s="1"/>
  <c r="Q216" i="12"/>
  <c r="V216" i="12"/>
  <c r="G217" i="12"/>
  <c r="I217" i="12"/>
  <c r="K217" i="12"/>
  <c r="M217" i="12"/>
  <c r="O217" i="12"/>
  <c r="Q217" i="12"/>
  <c r="V217" i="12"/>
  <c r="G218" i="12"/>
  <c r="M218" i="12" s="1"/>
  <c r="I218" i="12"/>
  <c r="K218" i="12"/>
  <c r="O218" i="12"/>
  <c r="Q218" i="12"/>
  <c r="V218" i="12"/>
  <c r="G219" i="12"/>
  <c r="I219" i="12"/>
  <c r="K219" i="12"/>
  <c r="M219" i="12"/>
  <c r="O219" i="12"/>
  <c r="Q219" i="12"/>
  <c r="V219" i="12"/>
  <c r="G220" i="12"/>
  <c r="M220" i="12" s="1"/>
  <c r="I220" i="12"/>
  <c r="K220" i="12"/>
  <c r="O220" i="12"/>
  <c r="Q220" i="12"/>
  <c r="V220" i="12"/>
  <c r="G221" i="12"/>
  <c r="M221" i="12" s="1"/>
  <c r="I221" i="12"/>
  <c r="K221" i="12"/>
  <c r="O221" i="12"/>
  <c r="Q221" i="12"/>
  <c r="Q203" i="12" s="1"/>
  <c r="V221" i="12"/>
  <c r="G222" i="12"/>
  <c r="M222" i="12" s="1"/>
  <c r="I222" i="12"/>
  <c r="K222" i="12"/>
  <c r="O222" i="12"/>
  <c r="Q222" i="12"/>
  <c r="V222" i="12"/>
  <c r="G224" i="12"/>
  <c r="I224" i="12"/>
  <c r="K224" i="12"/>
  <c r="M224" i="12"/>
  <c r="O224" i="12"/>
  <c r="Q224" i="12"/>
  <c r="V224" i="12"/>
  <c r="G226" i="12"/>
  <c r="G227" i="12"/>
  <c r="I227" i="12"/>
  <c r="I226" i="12" s="1"/>
  <c r="K227" i="12"/>
  <c r="M227" i="12"/>
  <c r="O227" i="12"/>
  <c r="Q227" i="12"/>
  <c r="Q226" i="12" s="1"/>
  <c r="V227" i="12"/>
  <c r="V226" i="12" s="1"/>
  <c r="G230" i="12"/>
  <c r="M230" i="12" s="1"/>
  <c r="I230" i="12"/>
  <c r="K230" i="12"/>
  <c r="K226" i="12" s="1"/>
  <c r="O230" i="12"/>
  <c r="O226" i="12" s="1"/>
  <c r="Q230" i="12"/>
  <c r="V230" i="12"/>
  <c r="G232" i="12"/>
  <c r="I232" i="12"/>
  <c r="K232" i="12"/>
  <c r="M232" i="12"/>
  <c r="O232" i="12"/>
  <c r="Q232" i="12"/>
  <c r="V232" i="12"/>
  <c r="G233" i="12"/>
  <c r="M233" i="12" s="1"/>
  <c r="I233" i="12"/>
  <c r="K233" i="12"/>
  <c r="O233" i="12"/>
  <c r="Q233" i="12"/>
  <c r="V233" i="12"/>
  <c r="G238" i="12"/>
  <c r="G237" i="12" s="1"/>
  <c r="I238" i="12"/>
  <c r="K238" i="12"/>
  <c r="K237" i="12" s="1"/>
  <c r="O238" i="12"/>
  <c r="Q238" i="12"/>
  <c r="V238" i="12"/>
  <c r="V237" i="12" s="1"/>
  <c r="G242" i="12"/>
  <c r="I242" i="12"/>
  <c r="I237" i="12" s="1"/>
  <c r="K242" i="12"/>
  <c r="M242" i="12"/>
  <c r="O242" i="12"/>
  <c r="Q242" i="12"/>
  <c r="V242" i="12"/>
  <c r="G245" i="12"/>
  <c r="M245" i="12" s="1"/>
  <c r="I245" i="12"/>
  <c r="K245" i="12"/>
  <c r="O245" i="12"/>
  <c r="O237" i="12" s="1"/>
  <c r="Q245" i="12"/>
  <c r="V245" i="12"/>
  <c r="G247" i="12"/>
  <c r="I247" i="12"/>
  <c r="K247" i="12"/>
  <c r="M247" i="12"/>
  <c r="O247" i="12"/>
  <c r="Q247" i="12"/>
  <c r="V247" i="12"/>
  <c r="G250" i="12"/>
  <c r="M250" i="12" s="1"/>
  <c r="I250" i="12"/>
  <c r="K250" i="12"/>
  <c r="O250" i="12"/>
  <c r="Q250" i="12"/>
  <c r="V250" i="12"/>
  <c r="G253" i="12"/>
  <c r="I253" i="12"/>
  <c r="K253" i="12"/>
  <c r="M253" i="12"/>
  <c r="O253" i="12"/>
  <c r="Q253" i="12"/>
  <c r="V253" i="12"/>
  <c r="G256" i="12"/>
  <c r="M256" i="12" s="1"/>
  <c r="I256" i="12"/>
  <c r="K256" i="12"/>
  <c r="O256" i="12"/>
  <c r="Q256" i="12"/>
  <c r="V256" i="12"/>
  <c r="G258" i="12"/>
  <c r="M258" i="12" s="1"/>
  <c r="I258" i="12"/>
  <c r="K258" i="12"/>
  <c r="O258" i="12"/>
  <c r="Q258" i="12"/>
  <c r="Q237" i="12" s="1"/>
  <c r="V258" i="12"/>
  <c r="G260" i="12"/>
  <c r="M260" i="12" s="1"/>
  <c r="I260" i="12"/>
  <c r="K260" i="12"/>
  <c r="O260" i="12"/>
  <c r="Q260" i="12"/>
  <c r="V260" i="12"/>
  <c r="G262" i="12"/>
  <c r="I262" i="12"/>
  <c r="K262" i="12"/>
  <c r="M262" i="12"/>
  <c r="O262" i="12"/>
  <c r="Q262" i="12"/>
  <c r="V262" i="12"/>
  <c r="G264" i="12"/>
  <c r="M264" i="12" s="1"/>
  <c r="I264" i="12"/>
  <c r="K264" i="12"/>
  <c r="O264" i="12"/>
  <c r="Q264" i="12"/>
  <c r="V264" i="12"/>
  <c r="G266" i="12"/>
  <c r="I266" i="12"/>
  <c r="K266" i="12"/>
  <c r="M266" i="12"/>
  <c r="O266" i="12"/>
  <c r="Q266" i="12"/>
  <c r="V266" i="12"/>
  <c r="G268" i="12"/>
  <c r="M268" i="12" s="1"/>
  <c r="I268" i="12"/>
  <c r="K268" i="12"/>
  <c r="O268" i="12"/>
  <c r="Q268" i="12"/>
  <c r="V268" i="12"/>
  <c r="G270" i="12"/>
  <c r="I270" i="12"/>
  <c r="K270" i="12"/>
  <c r="M270" i="12"/>
  <c r="O270" i="12"/>
  <c r="Q270" i="12"/>
  <c r="V270" i="12"/>
  <c r="G273" i="12"/>
  <c r="M273" i="12" s="1"/>
  <c r="I273" i="12"/>
  <c r="K273" i="12"/>
  <c r="O273" i="12"/>
  <c r="Q273" i="12"/>
  <c r="V273" i="12"/>
  <c r="G275" i="12"/>
  <c r="M275" i="12" s="1"/>
  <c r="I275" i="12"/>
  <c r="K275" i="12"/>
  <c r="O275" i="12"/>
  <c r="Q275" i="12"/>
  <c r="V275" i="12"/>
  <c r="G276" i="12"/>
  <c r="M276" i="12" s="1"/>
  <c r="I276" i="12"/>
  <c r="K276" i="12"/>
  <c r="O276" i="12"/>
  <c r="Q276" i="12"/>
  <c r="V276" i="12"/>
  <c r="G278" i="12"/>
  <c r="I278" i="12"/>
  <c r="K278" i="12"/>
  <c r="M278" i="12"/>
  <c r="O278" i="12"/>
  <c r="Q278" i="12"/>
  <c r="V278" i="12"/>
  <c r="G282" i="12"/>
  <c r="M282" i="12" s="1"/>
  <c r="I282" i="12"/>
  <c r="K282" i="12"/>
  <c r="O282" i="12"/>
  <c r="Q282" i="12"/>
  <c r="V282" i="12"/>
  <c r="G284" i="12"/>
  <c r="I284" i="12"/>
  <c r="K284" i="12"/>
  <c r="M284" i="12"/>
  <c r="O284" i="12"/>
  <c r="Q284" i="12"/>
  <c r="V284" i="12"/>
  <c r="G286" i="12"/>
  <c r="M286" i="12" s="1"/>
  <c r="I286" i="12"/>
  <c r="K286" i="12"/>
  <c r="O286" i="12"/>
  <c r="Q286" i="12"/>
  <c r="V286" i="12"/>
  <c r="G290" i="12"/>
  <c r="K290" i="12"/>
  <c r="M290" i="12"/>
  <c r="Q290" i="12"/>
  <c r="G291" i="12"/>
  <c r="I291" i="12"/>
  <c r="I290" i="12" s="1"/>
  <c r="K291" i="12"/>
  <c r="M291" i="12"/>
  <c r="O291" i="12"/>
  <c r="O290" i="12" s="1"/>
  <c r="Q291" i="12"/>
  <c r="V291" i="12"/>
  <c r="V290" i="12" s="1"/>
  <c r="Q293" i="12"/>
  <c r="G294" i="12"/>
  <c r="G293" i="12" s="1"/>
  <c r="I294" i="12"/>
  <c r="K294" i="12"/>
  <c r="O294" i="12"/>
  <c r="Q294" i="12"/>
  <c r="V294" i="12"/>
  <c r="V293" i="12" s="1"/>
  <c r="G298" i="12"/>
  <c r="I298" i="12"/>
  <c r="I293" i="12" s="1"/>
  <c r="K298" i="12"/>
  <c r="M298" i="12"/>
  <c r="O298" i="12"/>
  <c r="O293" i="12" s="1"/>
  <c r="Q298" i="12"/>
  <c r="V298" i="12"/>
  <c r="G301" i="12"/>
  <c r="M301" i="12" s="1"/>
  <c r="I301" i="12"/>
  <c r="K301" i="12"/>
  <c r="K293" i="12" s="1"/>
  <c r="O301" i="12"/>
  <c r="Q301" i="12"/>
  <c r="V301" i="12"/>
  <c r="G304" i="12"/>
  <c r="M304" i="12" s="1"/>
  <c r="M303" i="12" s="1"/>
  <c r="I304" i="12"/>
  <c r="K304" i="12"/>
  <c r="K303" i="12" s="1"/>
  <c r="O304" i="12"/>
  <c r="O303" i="12" s="1"/>
  <c r="Q304" i="12"/>
  <c r="V304" i="12"/>
  <c r="G306" i="12"/>
  <c r="I306" i="12"/>
  <c r="K306" i="12"/>
  <c r="M306" i="12"/>
  <c r="O306" i="12"/>
  <c r="Q306" i="12"/>
  <c r="Q303" i="12" s="1"/>
  <c r="V306" i="12"/>
  <c r="G308" i="12"/>
  <c r="I308" i="12"/>
  <c r="K308" i="12"/>
  <c r="M308" i="12"/>
  <c r="O308" i="12"/>
  <c r="Q308" i="12"/>
  <c r="V308" i="12"/>
  <c r="V303" i="12" s="1"/>
  <c r="G313" i="12"/>
  <c r="M313" i="12" s="1"/>
  <c r="I313" i="12"/>
  <c r="K313" i="12"/>
  <c r="O313" i="12"/>
  <c r="Q313" i="12"/>
  <c r="V313" i="12"/>
  <c r="G318" i="12"/>
  <c r="M318" i="12" s="1"/>
  <c r="I318" i="12"/>
  <c r="K318" i="12"/>
  <c r="O318" i="12"/>
  <c r="Q318" i="12"/>
  <c r="V318" i="12"/>
  <c r="G323" i="12"/>
  <c r="I323" i="12"/>
  <c r="K323" i="12"/>
  <c r="M323" i="12"/>
  <c r="O323" i="12"/>
  <c r="Q323" i="12"/>
  <c r="V323" i="12"/>
  <c r="G327" i="12"/>
  <c r="M327" i="12" s="1"/>
  <c r="I327" i="12"/>
  <c r="K327" i="12"/>
  <c r="O327" i="12"/>
  <c r="Q327" i="12"/>
  <c r="V327" i="12"/>
  <c r="G329" i="12"/>
  <c r="M329" i="12" s="1"/>
  <c r="I329" i="12"/>
  <c r="I303" i="12" s="1"/>
  <c r="K329" i="12"/>
  <c r="O329" i="12"/>
  <c r="Q329" i="12"/>
  <c r="V329" i="12"/>
  <c r="G331" i="12"/>
  <c r="M331" i="12" s="1"/>
  <c r="I331" i="12"/>
  <c r="K331" i="12"/>
  <c r="O331" i="12"/>
  <c r="Q331" i="12"/>
  <c r="V331" i="12"/>
  <c r="K333" i="12"/>
  <c r="G334" i="12"/>
  <c r="I334" i="12"/>
  <c r="I333" i="12" s="1"/>
  <c r="K334" i="12"/>
  <c r="M334" i="12"/>
  <c r="O334" i="12"/>
  <c r="O333" i="12" s="1"/>
  <c r="Q334" i="12"/>
  <c r="V334" i="12"/>
  <c r="V333" i="12" s="1"/>
  <c r="G335" i="12"/>
  <c r="M335" i="12" s="1"/>
  <c r="I335" i="12"/>
  <c r="K335" i="12"/>
  <c r="O335" i="12"/>
  <c r="Q335" i="12"/>
  <c r="Q333" i="12" s="1"/>
  <c r="V335" i="12"/>
  <c r="G336" i="12"/>
  <c r="G333" i="12" s="1"/>
  <c r="I336" i="12"/>
  <c r="K336" i="12"/>
  <c r="O336" i="12"/>
  <c r="Q336" i="12"/>
  <c r="V336" i="12"/>
  <c r="G338" i="12"/>
  <c r="I338" i="12"/>
  <c r="K338" i="12"/>
  <c r="M338" i="12"/>
  <c r="O338" i="12"/>
  <c r="Q338" i="12"/>
  <c r="V338" i="12"/>
  <c r="G340" i="12"/>
  <c r="Q340" i="12"/>
  <c r="G341" i="12"/>
  <c r="M341" i="12" s="1"/>
  <c r="I341" i="12"/>
  <c r="I340" i="12" s="1"/>
  <c r="K341" i="12"/>
  <c r="O341" i="12"/>
  <c r="Q341" i="12"/>
  <c r="V341" i="12"/>
  <c r="V340" i="12" s="1"/>
  <c r="G344" i="12"/>
  <c r="M344" i="12" s="1"/>
  <c r="I344" i="12"/>
  <c r="K344" i="12"/>
  <c r="K340" i="12" s="1"/>
  <c r="O344" i="12"/>
  <c r="O340" i="12" s="1"/>
  <c r="Q344" i="12"/>
  <c r="V344" i="12"/>
  <c r="G347" i="12"/>
  <c r="I347" i="12"/>
  <c r="I346" i="12" s="1"/>
  <c r="K347" i="12"/>
  <c r="M347" i="12"/>
  <c r="O347" i="12"/>
  <c r="O346" i="12" s="1"/>
  <c r="Q347" i="12"/>
  <c r="V347" i="12"/>
  <c r="V346" i="12" s="1"/>
  <c r="G349" i="12"/>
  <c r="M349" i="12" s="1"/>
  <c r="I349" i="12"/>
  <c r="K349" i="12"/>
  <c r="O349" i="12"/>
  <c r="Q349" i="12"/>
  <c r="Q346" i="12" s="1"/>
  <c r="V349" i="12"/>
  <c r="G353" i="12"/>
  <c r="G346" i="12" s="1"/>
  <c r="I353" i="12"/>
  <c r="K353" i="12"/>
  <c r="O353" i="12"/>
  <c r="Q353" i="12"/>
  <c r="V353" i="12"/>
  <c r="G356" i="12"/>
  <c r="I356" i="12"/>
  <c r="K356" i="12"/>
  <c r="M356" i="12"/>
  <c r="O356" i="12"/>
  <c r="Q356" i="12"/>
  <c r="V356" i="12"/>
  <c r="G359" i="12"/>
  <c r="M359" i="12" s="1"/>
  <c r="I359" i="12"/>
  <c r="K359" i="12"/>
  <c r="O359" i="12"/>
  <c r="Q359" i="12"/>
  <c r="V359" i="12"/>
  <c r="G361" i="12"/>
  <c r="M361" i="12" s="1"/>
  <c r="I361" i="12"/>
  <c r="K361" i="12"/>
  <c r="O361" i="12"/>
  <c r="Q361" i="12"/>
  <c r="V361" i="12"/>
  <c r="G364" i="12"/>
  <c r="M364" i="12" s="1"/>
  <c r="I364" i="12"/>
  <c r="K364" i="12"/>
  <c r="K346" i="12" s="1"/>
  <c r="O364" i="12"/>
  <c r="Q364" i="12"/>
  <c r="V364" i="12"/>
  <c r="G368" i="12"/>
  <c r="I368" i="12"/>
  <c r="K368" i="12"/>
  <c r="M368" i="12"/>
  <c r="O368" i="12"/>
  <c r="Q368" i="12"/>
  <c r="V368" i="12"/>
  <c r="G378" i="12"/>
  <c r="I378" i="12"/>
  <c r="K378" i="12"/>
  <c r="M378" i="12"/>
  <c r="O378" i="12"/>
  <c r="Q378" i="12"/>
  <c r="V378" i="12"/>
  <c r="G381" i="12"/>
  <c r="M381" i="12" s="1"/>
  <c r="I381" i="12"/>
  <c r="K381" i="12"/>
  <c r="O381" i="12"/>
  <c r="Q381" i="12"/>
  <c r="V381" i="12"/>
  <c r="G383" i="12"/>
  <c r="M383" i="12" s="1"/>
  <c r="I383" i="12"/>
  <c r="K383" i="12"/>
  <c r="O383" i="12"/>
  <c r="Q383" i="12"/>
  <c r="V383" i="12"/>
  <c r="G385" i="12"/>
  <c r="I385" i="12"/>
  <c r="K385" i="12"/>
  <c r="M385" i="12"/>
  <c r="O385" i="12"/>
  <c r="Q385" i="12"/>
  <c r="V385" i="12"/>
  <c r="G390" i="12"/>
  <c r="M390" i="12" s="1"/>
  <c r="I390" i="12"/>
  <c r="K390" i="12"/>
  <c r="O390" i="12"/>
  <c r="Q390" i="12"/>
  <c r="V390" i="12"/>
  <c r="G392" i="12"/>
  <c r="M392" i="12" s="1"/>
  <c r="I392" i="12"/>
  <c r="K392" i="12"/>
  <c r="O392" i="12"/>
  <c r="Q392" i="12"/>
  <c r="V392" i="12"/>
  <c r="G396" i="12"/>
  <c r="M396" i="12" s="1"/>
  <c r="I396" i="12"/>
  <c r="K396" i="12"/>
  <c r="O396" i="12"/>
  <c r="Q396" i="12"/>
  <c r="V396" i="12"/>
  <c r="G399" i="12"/>
  <c r="I399" i="12"/>
  <c r="K399" i="12"/>
  <c r="M399" i="12"/>
  <c r="O399" i="12"/>
  <c r="Q399" i="12"/>
  <c r="V399" i="12"/>
  <c r="G401" i="12"/>
  <c r="I401" i="12"/>
  <c r="K401" i="12"/>
  <c r="M401" i="12"/>
  <c r="O401" i="12"/>
  <c r="Q401" i="12"/>
  <c r="V401" i="12"/>
  <c r="G402" i="12"/>
  <c r="M402" i="12" s="1"/>
  <c r="I402" i="12"/>
  <c r="K402" i="12"/>
  <c r="O402" i="12"/>
  <c r="Q402" i="12"/>
  <c r="V402" i="12"/>
  <c r="G403" i="12"/>
  <c r="M403" i="12" s="1"/>
  <c r="I403" i="12"/>
  <c r="K403" i="12"/>
  <c r="O403" i="12"/>
  <c r="Q403" i="12"/>
  <c r="V403" i="12"/>
  <c r="G404" i="12"/>
  <c r="I404" i="12"/>
  <c r="K404" i="12"/>
  <c r="M404" i="12"/>
  <c r="O404" i="12"/>
  <c r="Q404" i="12"/>
  <c r="V404" i="12"/>
  <c r="G405" i="12"/>
  <c r="M405" i="12" s="1"/>
  <c r="I405" i="12"/>
  <c r="K405" i="12"/>
  <c r="O405" i="12"/>
  <c r="Q405" i="12"/>
  <c r="V405" i="12"/>
  <c r="G406" i="12"/>
  <c r="M406" i="12" s="1"/>
  <c r="I406" i="12"/>
  <c r="K406" i="12"/>
  <c r="O406" i="12"/>
  <c r="Q406" i="12"/>
  <c r="V406" i="12"/>
  <c r="G409" i="12"/>
  <c r="M409" i="12" s="1"/>
  <c r="I409" i="12"/>
  <c r="K409" i="12"/>
  <c r="O409" i="12"/>
  <c r="Q409" i="12"/>
  <c r="V409" i="12"/>
  <c r="G412" i="12"/>
  <c r="I412" i="12"/>
  <c r="K412" i="12"/>
  <c r="M412" i="12"/>
  <c r="O412" i="12"/>
  <c r="Q412" i="12"/>
  <c r="V412" i="12"/>
  <c r="G414" i="12"/>
  <c r="I414" i="12"/>
  <c r="K414" i="12"/>
  <c r="M414" i="12"/>
  <c r="O414" i="12"/>
  <c r="Q414" i="12"/>
  <c r="V414" i="12"/>
  <c r="G417" i="12"/>
  <c r="G416" i="12" s="1"/>
  <c r="I417" i="12"/>
  <c r="K417" i="12"/>
  <c r="M417" i="12"/>
  <c r="O417" i="12"/>
  <c r="Q417" i="12"/>
  <c r="V417" i="12"/>
  <c r="V416" i="12" s="1"/>
  <c r="G419" i="12"/>
  <c r="I419" i="12"/>
  <c r="I416" i="12" s="1"/>
  <c r="K419" i="12"/>
  <c r="M419" i="12"/>
  <c r="O419" i="12"/>
  <c r="Q419" i="12"/>
  <c r="V419" i="12"/>
  <c r="G422" i="12"/>
  <c r="M422" i="12" s="1"/>
  <c r="I422" i="12"/>
  <c r="K422" i="12"/>
  <c r="K416" i="12" s="1"/>
  <c r="O422" i="12"/>
  <c r="Q422" i="12"/>
  <c r="V422" i="12"/>
  <c r="G424" i="12"/>
  <c r="M424" i="12" s="1"/>
  <c r="I424" i="12"/>
  <c r="K424" i="12"/>
  <c r="O424" i="12"/>
  <c r="Q424" i="12"/>
  <c r="V424" i="12"/>
  <c r="G427" i="12"/>
  <c r="M427" i="12" s="1"/>
  <c r="I427" i="12"/>
  <c r="K427" i="12"/>
  <c r="O427" i="12"/>
  <c r="Q427" i="12"/>
  <c r="V427" i="12"/>
  <c r="G429" i="12"/>
  <c r="I429" i="12"/>
  <c r="K429" i="12"/>
  <c r="M429" i="12"/>
  <c r="O429" i="12"/>
  <c r="Q429" i="12"/>
  <c r="V429" i="12"/>
  <c r="G431" i="12"/>
  <c r="I431" i="12"/>
  <c r="K431" i="12"/>
  <c r="M431" i="12"/>
  <c r="O431" i="12"/>
  <c r="O416" i="12" s="1"/>
  <c r="Q431" i="12"/>
  <c r="V431" i="12"/>
  <c r="G435" i="12"/>
  <c r="M435" i="12" s="1"/>
  <c r="I435" i="12"/>
  <c r="K435" i="12"/>
  <c r="O435" i="12"/>
  <c r="Q435" i="12"/>
  <c r="Q416" i="12" s="1"/>
  <c r="V435" i="12"/>
  <c r="G437" i="12"/>
  <c r="I437" i="12"/>
  <c r="K437" i="12"/>
  <c r="M437" i="12"/>
  <c r="O437" i="12"/>
  <c r="Q437" i="12"/>
  <c r="V437" i="12"/>
  <c r="G441" i="12"/>
  <c r="I441" i="12"/>
  <c r="K441" i="12"/>
  <c r="M441" i="12"/>
  <c r="O441" i="12"/>
  <c r="Q441" i="12"/>
  <c r="V441" i="12"/>
  <c r="G443" i="12"/>
  <c r="G444" i="12"/>
  <c r="M444" i="12" s="1"/>
  <c r="M443" i="12" s="1"/>
  <c r="I444" i="12"/>
  <c r="I443" i="12" s="1"/>
  <c r="K444" i="12"/>
  <c r="O444" i="12"/>
  <c r="Q444" i="12"/>
  <c r="V444" i="12"/>
  <c r="V443" i="12" s="1"/>
  <c r="G447" i="12"/>
  <c r="M447" i="12" s="1"/>
  <c r="I447" i="12"/>
  <c r="K447" i="12"/>
  <c r="K443" i="12" s="1"/>
  <c r="O447" i="12"/>
  <c r="O443" i="12" s="1"/>
  <c r="Q447" i="12"/>
  <c r="V447" i="12"/>
  <c r="G448" i="12"/>
  <c r="I448" i="12"/>
  <c r="K448" i="12"/>
  <c r="M448" i="12"/>
  <c r="O448" i="12"/>
  <c r="Q448" i="12"/>
  <c r="V448" i="12"/>
  <c r="G450" i="12"/>
  <c r="I450" i="12"/>
  <c r="K450" i="12"/>
  <c r="M450" i="12"/>
  <c r="O450" i="12"/>
  <c r="Q450" i="12"/>
  <c r="V450" i="12"/>
  <c r="G452" i="12"/>
  <c r="M452" i="12" s="1"/>
  <c r="I452" i="12"/>
  <c r="K452" i="12"/>
  <c r="O452" i="12"/>
  <c r="Q452" i="12"/>
  <c r="Q443" i="12" s="1"/>
  <c r="V452" i="12"/>
  <c r="G453" i="12"/>
  <c r="I453" i="12"/>
  <c r="K453" i="12"/>
  <c r="M453" i="12"/>
  <c r="O453" i="12"/>
  <c r="Q453" i="12"/>
  <c r="V453" i="12"/>
  <c r="G454" i="12"/>
  <c r="I454" i="12"/>
  <c r="K454" i="12"/>
  <c r="M454" i="12"/>
  <c r="O454" i="12"/>
  <c r="Q454" i="12"/>
  <c r="V454" i="12"/>
  <c r="G456" i="12"/>
  <c r="M456" i="12" s="1"/>
  <c r="I456" i="12"/>
  <c r="K456" i="12"/>
  <c r="O456" i="12"/>
  <c r="Q456" i="12"/>
  <c r="V456" i="12"/>
  <c r="G459" i="12"/>
  <c r="M459" i="12" s="1"/>
  <c r="I459" i="12"/>
  <c r="K459" i="12"/>
  <c r="O459" i="12"/>
  <c r="Q459" i="12"/>
  <c r="V459" i="12"/>
  <c r="I461" i="12"/>
  <c r="K461" i="12"/>
  <c r="O461" i="12"/>
  <c r="V461" i="12"/>
  <c r="G462" i="12"/>
  <c r="G461" i="12" s="1"/>
  <c r="I462" i="12"/>
  <c r="K462" i="12"/>
  <c r="M462" i="12"/>
  <c r="M461" i="12" s="1"/>
  <c r="O462" i="12"/>
  <c r="Q462" i="12"/>
  <c r="Q461" i="12" s="1"/>
  <c r="V462" i="12"/>
  <c r="I467" i="12"/>
  <c r="O467" i="12"/>
  <c r="G468" i="12"/>
  <c r="M468" i="12" s="1"/>
  <c r="M467" i="12" s="1"/>
  <c r="I468" i="12"/>
  <c r="K468" i="12"/>
  <c r="K467" i="12" s="1"/>
  <c r="O468" i="12"/>
  <c r="Q468" i="12"/>
  <c r="Q467" i="12" s="1"/>
  <c r="V468" i="12"/>
  <c r="G472" i="12"/>
  <c r="G467" i="12" s="1"/>
  <c r="I472" i="12"/>
  <c r="K472" i="12"/>
  <c r="M472" i="12"/>
  <c r="O472" i="12"/>
  <c r="Q472" i="12"/>
  <c r="V472" i="12"/>
  <c r="V467" i="12" s="1"/>
  <c r="V474" i="12"/>
  <c r="G475" i="12"/>
  <c r="M475" i="12" s="1"/>
  <c r="I475" i="12"/>
  <c r="K475" i="12"/>
  <c r="K474" i="12" s="1"/>
  <c r="O475" i="12"/>
  <c r="Q475" i="12"/>
  <c r="Q474" i="12" s="1"/>
  <c r="V475" i="12"/>
  <c r="G478" i="12"/>
  <c r="M478" i="12" s="1"/>
  <c r="I478" i="12"/>
  <c r="I474" i="12" s="1"/>
  <c r="K478" i="12"/>
  <c r="O478" i="12"/>
  <c r="Q478" i="12"/>
  <c r="V478" i="12"/>
  <c r="G479" i="12"/>
  <c r="M479" i="12" s="1"/>
  <c r="I479" i="12"/>
  <c r="K479" i="12"/>
  <c r="O479" i="12"/>
  <c r="Q479" i="12"/>
  <c r="V479" i="12"/>
  <c r="G480" i="12"/>
  <c r="I480" i="12"/>
  <c r="K480" i="12"/>
  <c r="M480" i="12"/>
  <c r="O480" i="12"/>
  <c r="Q480" i="12"/>
  <c r="V480" i="12"/>
  <c r="G483" i="12"/>
  <c r="I483" i="12"/>
  <c r="K483" i="12"/>
  <c r="M483" i="12"/>
  <c r="O483" i="12"/>
  <c r="O474" i="12" s="1"/>
  <c r="Q483" i="12"/>
  <c r="V483" i="12"/>
  <c r="K484" i="12"/>
  <c r="O484" i="12"/>
  <c r="Q484" i="12"/>
  <c r="G485" i="12"/>
  <c r="G484" i="12" s="1"/>
  <c r="I485" i="12"/>
  <c r="K485" i="12"/>
  <c r="M485" i="12"/>
  <c r="M484" i="12" s="1"/>
  <c r="O485" i="12"/>
  <c r="Q485" i="12"/>
  <c r="V485" i="12"/>
  <c r="V484" i="12" s="1"/>
  <c r="G490" i="12"/>
  <c r="I490" i="12"/>
  <c r="I484" i="12" s="1"/>
  <c r="K490" i="12"/>
  <c r="M490" i="12"/>
  <c r="O490" i="12"/>
  <c r="Q490" i="12"/>
  <c r="V490" i="12"/>
  <c r="G492" i="12"/>
  <c r="M492" i="12" s="1"/>
  <c r="I492" i="12"/>
  <c r="K492" i="12"/>
  <c r="O492" i="12"/>
  <c r="Q492" i="12"/>
  <c r="V492" i="12"/>
  <c r="G493" i="12"/>
  <c r="I493" i="12"/>
  <c r="V493" i="12"/>
  <c r="G494" i="12"/>
  <c r="M494" i="12" s="1"/>
  <c r="M493" i="12" s="1"/>
  <c r="I494" i="12"/>
  <c r="K494" i="12"/>
  <c r="K493" i="12" s="1"/>
  <c r="O494" i="12"/>
  <c r="O493" i="12" s="1"/>
  <c r="Q494" i="12"/>
  <c r="V494" i="12"/>
  <c r="G495" i="12"/>
  <c r="I495" i="12"/>
  <c r="K495" i="12"/>
  <c r="M495" i="12"/>
  <c r="O495" i="12"/>
  <c r="Q495" i="12"/>
  <c r="Q493" i="12" s="1"/>
  <c r="V495" i="12"/>
  <c r="G498" i="12"/>
  <c r="I498" i="12"/>
  <c r="K498" i="12"/>
  <c r="M498" i="12"/>
  <c r="O498" i="12"/>
  <c r="Q498" i="12"/>
  <c r="V498" i="12"/>
  <c r="O499" i="12"/>
  <c r="Q499" i="12"/>
  <c r="G500" i="12"/>
  <c r="G499" i="12" s="1"/>
  <c r="I500" i="12"/>
  <c r="K500" i="12"/>
  <c r="M500" i="12"/>
  <c r="O500" i="12"/>
  <c r="Q500" i="12"/>
  <c r="V500" i="12"/>
  <c r="V499" i="12" s="1"/>
  <c r="G501" i="12"/>
  <c r="I501" i="12"/>
  <c r="I499" i="12" s="1"/>
  <c r="K501" i="12"/>
  <c r="M501" i="12"/>
  <c r="O501" i="12"/>
  <c r="Q501" i="12"/>
  <c r="V501" i="12"/>
  <c r="G503" i="12"/>
  <c r="M503" i="12" s="1"/>
  <c r="I503" i="12"/>
  <c r="K503" i="12"/>
  <c r="O503" i="12"/>
  <c r="Q503" i="12"/>
  <c r="V503" i="12"/>
  <c r="G504" i="12"/>
  <c r="M504" i="12" s="1"/>
  <c r="I504" i="12"/>
  <c r="K504" i="12"/>
  <c r="O504" i="12"/>
  <c r="Q504" i="12"/>
  <c r="V504" i="12"/>
  <c r="G506" i="12"/>
  <c r="M506" i="12" s="1"/>
  <c r="I506" i="12"/>
  <c r="K506" i="12"/>
  <c r="K499" i="12" s="1"/>
  <c r="O506" i="12"/>
  <c r="Q506" i="12"/>
  <c r="V506" i="12"/>
  <c r="K508" i="12"/>
  <c r="G509" i="12"/>
  <c r="I509" i="12"/>
  <c r="I508" i="12" s="1"/>
  <c r="K509" i="12"/>
  <c r="M509" i="12"/>
  <c r="O509" i="12"/>
  <c r="O508" i="12" s="1"/>
  <c r="Q509" i="12"/>
  <c r="V509" i="12"/>
  <c r="V508" i="12" s="1"/>
  <c r="G510" i="12"/>
  <c r="M510" i="12" s="1"/>
  <c r="M508" i="12" s="1"/>
  <c r="I510" i="12"/>
  <c r="K510" i="12"/>
  <c r="O510" i="12"/>
  <c r="Q510" i="12"/>
  <c r="Q508" i="12" s="1"/>
  <c r="V510" i="12"/>
  <c r="G511" i="12"/>
  <c r="I511" i="12"/>
  <c r="K511" i="12"/>
  <c r="M511" i="12"/>
  <c r="O511" i="12"/>
  <c r="Q511" i="12"/>
  <c r="V511" i="12"/>
  <c r="G513" i="12"/>
  <c r="I513" i="12"/>
  <c r="K513" i="12"/>
  <c r="M513" i="12"/>
  <c r="O513" i="12"/>
  <c r="Q513" i="12"/>
  <c r="V513" i="12"/>
  <c r="G514" i="12"/>
  <c r="M514" i="12" s="1"/>
  <c r="I514" i="12"/>
  <c r="K514" i="12"/>
  <c r="O514" i="12"/>
  <c r="Q514" i="12"/>
  <c r="V514" i="12"/>
  <c r="G515" i="12"/>
  <c r="M515" i="12" s="1"/>
  <c r="I515" i="12"/>
  <c r="K515" i="12"/>
  <c r="O515" i="12"/>
  <c r="Q515" i="12"/>
  <c r="V515" i="12"/>
  <c r="AF517" i="12"/>
  <c r="I20" i="1"/>
  <c r="I19" i="1"/>
  <c r="I18" i="1"/>
  <c r="I17" i="1"/>
  <c r="I16" i="1"/>
  <c r="F47" i="1"/>
  <c r="G23" i="1" s="1"/>
  <c r="G47" i="1"/>
  <c r="G25" i="1" s="1"/>
  <c r="A25" i="1" s="1"/>
  <c r="A26" i="1" s="1"/>
  <c r="G26" i="1" s="1"/>
  <c r="H45" i="1"/>
  <c r="I45" i="1" s="1"/>
  <c r="H44" i="1"/>
  <c r="I44" i="1" s="1"/>
  <c r="H41" i="1"/>
  <c r="I41" i="1" s="1"/>
  <c r="H40" i="1"/>
  <c r="I40" i="1" s="1"/>
  <c r="I84" i="1" l="1"/>
  <c r="J82" i="1" s="1"/>
  <c r="H46" i="1"/>
  <c r="I46" i="1" s="1"/>
  <c r="A23" i="1"/>
  <c r="A24" i="1" s="1"/>
  <c r="G24" i="1" s="1"/>
  <c r="A27" i="1" s="1"/>
  <c r="A29" i="1" s="1"/>
  <c r="G29" i="1" s="1"/>
  <c r="G27" i="1" s="1"/>
  <c r="G28" i="1"/>
  <c r="AE11" i="16"/>
  <c r="M46" i="15"/>
  <c r="M40" i="15"/>
  <c r="M56" i="15"/>
  <c r="M55" i="15" s="1"/>
  <c r="M71" i="15"/>
  <c r="M70" i="15" s="1"/>
  <c r="M12" i="15"/>
  <c r="M11" i="15" s="1"/>
  <c r="M8" i="14"/>
  <c r="G8" i="14"/>
  <c r="AE29" i="14"/>
  <c r="M148" i="13"/>
  <c r="M125" i="13"/>
  <c r="M111" i="13"/>
  <c r="M88" i="13"/>
  <c r="M158" i="13"/>
  <c r="M157" i="13" s="1"/>
  <c r="G111" i="13"/>
  <c r="G88" i="13"/>
  <c r="G125" i="13"/>
  <c r="M19" i="13"/>
  <c r="M18" i="13" s="1"/>
  <c r="G18" i="13"/>
  <c r="M226" i="12"/>
  <c r="M499" i="12"/>
  <c r="M416" i="12"/>
  <c r="M474" i="12"/>
  <c r="M176" i="12"/>
  <c r="M8" i="12"/>
  <c r="M340" i="12"/>
  <c r="G474" i="12"/>
  <c r="G303" i="12"/>
  <c r="M201" i="12"/>
  <c r="M200" i="12" s="1"/>
  <c r="M49" i="12"/>
  <c r="M40" i="12" s="1"/>
  <c r="AE517" i="12"/>
  <c r="G508" i="12"/>
  <c r="M353" i="12"/>
  <c r="M346" i="12" s="1"/>
  <c r="M336" i="12"/>
  <c r="M333" i="12" s="1"/>
  <c r="M294" i="12"/>
  <c r="M293" i="12" s="1"/>
  <c r="M238" i="12"/>
  <c r="M237" i="12" s="1"/>
  <c r="M204" i="12"/>
  <c r="M203" i="12" s="1"/>
  <c r="M181" i="12"/>
  <c r="G8" i="12"/>
  <c r="M36" i="12"/>
  <c r="M32" i="12" s="1"/>
  <c r="J41" i="1"/>
  <c r="J43" i="1"/>
  <c r="J40" i="1"/>
  <c r="J45" i="1"/>
  <c r="J44" i="1"/>
  <c r="J46" i="1"/>
  <c r="J42" i="1"/>
  <c r="J39" i="1"/>
  <c r="J47" i="1" s="1"/>
  <c r="H47" i="1"/>
  <c r="I21" i="1"/>
  <c r="J28" i="1"/>
  <c r="J26" i="1"/>
  <c r="G38" i="1"/>
  <c r="F38" i="1"/>
  <c r="H32" i="1"/>
  <c r="J23" i="1"/>
  <c r="J24" i="1"/>
  <c r="J25" i="1"/>
  <c r="J27" i="1"/>
  <c r="E24" i="1"/>
  <c r="E26" i="1"/>
  <c r="J78" i="1" l="1"/>
  <c r="J83" i="1"/>
  <c r="J64" i="1"/>
  <c r="J60" i="1"/>
  <c r="J54" i="1"/>
  <c r="J59" i="1"/>
  <c r="J73" i="1"/>
  <c r="J63" i="1"/>
  <c r="J69" i="1"/>
  <c r="J75" i="1"/>
  <c r="J65" i="1"/>
  <c r="J68" i="1"/>
  <c r="J58" i="1"/>
  <c r="J74" i="1"/>
  <c r="J70" i="1"/>
  <c r="J79" i="1"/>
  <c r="J57" i="1"/>
  <c r="J80" i="1"/>
  <c r="J81" i="1"/>
  <c r="J76" i="1"/>
  <c r="J66" i="1"/>
  <c r="J61" i="1"/>
  <c r="J56" i="1"/>
  <c r="J67" i="1"/>
  <c r="J62" i="1"/>
  <c r="J77" i="1"/>
  <c r="J72" i="1"/>
  <c r="J71" i="1"/>
  <c r="J55" i="1"/>
  <c r="J84"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Pavla Orlová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<sst xmlns="http://schemas.openxmlformats.org/spreadsheetml/2006/main" count="3505" uniqueCount="1026">
  <si>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</si>
  <si>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</si>
  <si>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</si>
  <si>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</si>
  <si>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</si>
  <si>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</si>
  <si>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</si>
  <si>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</si>
  <si>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</si>
  <si>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</si>
  <si>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</si>
  <si>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</si>
  <si>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</si>
  <si>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</si>
  <si>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</si>
  <si>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</si>
  <si>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</si>
  <si>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</si>
  <si>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</si>
  <si>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</si>
  <si>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</si>
  <si>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</si>
  <si>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</si>
  <si>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</si>
  <si>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</si>
  <si>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</si>
  <si>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</si>
  <si>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</si>
  <si>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</si>
  <si>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</si>
  <si>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</si>
  <si>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</si>
  <si>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</si>
  <si>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</si>
  <si>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</si>
  <si>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</si>
  <si>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</si>
  <si>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</si>
  <si>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</si>
  <si>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</si>
  <si>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</si>
  <si>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</si>
  <si>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</si>
  <si>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</si>
  <si>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P809</t>
  </si>
  <si>
    <t>Zateplení DPS č.p. 871 ul.U Lesa Karviná</t>
  </si>
  <si>
    <t>Statutární město Karviná</t>
  </si>
  <si>
    <t>Fryštátská 72/1</t>
  </si>
  <si>
    <t>Karviná-Fryštát</t>
  </si>
  <si>
    <t>73301</t>
  </si>
  <si>
    <t>00297534</t>
  </si>
  <si>
    <t>CZ00297534</t>
  </si>
  <si>
    <t>Stavba</t>
  </si>
  <si>
    <t>01</t>
  </si>
  <si>
    <t>Způsobilé výdaje projektu</t>
  </si>
  <si>
    <t>1</t>
  </si>
  <si>
    <t>Zateplení fasády</t>
  </si>
  <si>
    <t>2</t>
  </si>
  <si>
    <t>Zateplení střechy</t>
  </si>
  <si>
    <t>02</t>
  </si>
  <si>
    <t>Nezpůsobilé výdaje projektu</t>
  </si>
  <si>
    <t>00</t>
  </si>
  <si>
    <t>Vedlejší a ostatní náklady</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</si>
  <si>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</si>
  <si>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</si>
  <si>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</si>
  <si>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</si>
  <si>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</si>
  <si>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</si>
  <si>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</si>
  <si>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</si>
  <si>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</si>
  <si>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</si>
  <si>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</si>
  <si>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</si>
  <si>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</si>
  <si>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</si>
  <si>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</si>
  <si>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</si>
  <si>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</si>
  <si>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</si>
  <si>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</si>
  <si>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</si>
  <si>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</si>
  <si>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</si>
  <si>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</si>
  <si>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</si>
  <si>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</si>
  <si>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</si>
  <si>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</si>
  <si>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</si>
  <si>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</si>
  <si>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</si>
  <si>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</si>
  <si>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</si>
  <si>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</si>
  <si>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</si>
  <si>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</si>
  <si>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</si>
  <si>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</si>
  <si>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</si>
  <si>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</si>
  <si>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</si>
  <si>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</si>
  <si>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</si>
  <si>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</si>
  <si>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</si>
  <si>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</si>
  <si>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</si>
  <si>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</si>
  <si>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</si>
  <si>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</si>
  <si>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</si>
  <si>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</si>
  <si>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</si>
  <si>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</si>
  <si>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</si>
  <si>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</si>
  <si>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</si>
  <si>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</si>
  <si>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</si>
  <si>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</si>
  <si>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</si>
  <si>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</si>
  <si>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</si>
  <si>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</si>
  <si>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</si>
  <si>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</si>
  <si>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</si>
  <si>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</si>
  <si>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</si>
  <si>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</si>
  <si>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</si>
  <si>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</si>
  <si>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</si>
  <si>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</si>
  <si>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</si>
  <si>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</si>
  <si>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</si>
  <si>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</si>
  <si>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</si>
  <si>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</si>
  <si>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</si>
  <si>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</si>
  <si>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</si>
  <si>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</si>
  <si>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</si>
  <si>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</si>
  <si>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</si>
  <si>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</si>
  <si>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</si>
  <si>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</si>
  <si>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</si>
  <si>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113107410R00</t>
  </si>
  <si>
    <t>Odstranění podkladů nebo krytů z kameniva těženého, v ploše jednotlivě nad 50 m2, tloušťka vrstvy 100 mm</t>
  </si>
  <si>
    <t>m2</t>
  </si>
  <si>
    <t>822-1</t>
  </si>
  <si>
    <t>RTS 19/ I</t>
  </si>
  <si>
    <t>RTS 18/ II</t>
  </si>
  <si>
    <t>Práce</t>
  </si>
  <si>
    <t>POL1_1</t>
  </si>
  <si>
    <t>70+10,5</t>
  </si>
  <si>
    <t>VV</t>
  </si>
  <si>
    <t>113107520R00</t>
  </si>
  <si>
    <t>Odstranění podkladů nebo krytů z kameniva hrubého drceného, v ploše jednotlivě do 50 m2, tloušťka vrstvy 200 mm</t>
  </si>
  <si>
    <t>113108310R00</t>
  </si>
  <si>
    <t>Odstranění podkladů nebo krytů živičných, v ploše jednotlivě do 50 m2, tloušťka vrstvy 100 mm</t>
  </si>
  <si>
    <t>(9,4+0,6+0,5)*0,6+0,7</t>
  </si>
  <si>
    <t>139601102R00</t>
  </si>
  <si>
    <t>Ruční výkop jam, rýh a šachet v hornině 3</t>
  </si>
  <si>
    <t>m3</t>
  </si>
  <si>
    <t>800-1</t>
  </si>
  <si>
    <t>s přehozením na vzdálenost do 5 m nebo s naložením na ruční dopravní prostředek</t>
  </si>
  <si>
    <t>SPI</t>
  </si>
  <si>
    <t>((12,95+23,15+21,35+0,25*2+16,65+1,2*2+1,8+0,6*6)*2-(8,35*2+9,6))*0,6*0,3</t>
  </si>
  <si>
    <t>pro zemnící drát : 3</t>
  </si>
  <si>
    <t>162701105R00</t>
  </si>
  <si>
    <t>Vodorovné přemístění výkopku z horniny 1 až 4, na vzdálenost přes 9 000  do 10 000 m</t>
  </si>
  <si>
    <t>po suchu, bez naložení výkopku, avšak se složením bez rozhrnutí, zpáteční cesta vozidla.</t>
  </si>
  <si>
    <t>162201203R00</t>
  </si>
  <si>
    <t>Vodorovné přemístění výkopku nošením z horniny 1 až 4, kolečkem, na vzdálenost do 10 m</t>
  </si>
  <si>
    <t>POL1_</t>
  </si>
  <si>
    <t>bez naložení, avšak s vyprázdněním nádoby na hromadu nebo do dopravního prostředku,</t>
  </si>
  <si>
    <t>162201210R00</t>
  </si>
  <si>
    <t>Vodorovné přemístění výkopku nošením příplatek k ceně za každých dalších 10 m_x000D_
 z horniny 1 až 4, kolečkem</t>
  </si>
  <si>
    <t>4,986*4</t>
  </si>
  <si>
    <t>167101201R00</t>
  </si>
  <si>
    <t>Nakládání, skládání, překládání neulehlého výkopku nakládání, skládání, překládání neulehléno výkopku nebo zeminy - ručně_x000D_
 z horniny 1 až 4</t>
  </si>
  <si>
    <t>((12,95+23,15+21,35+0,25*2+16,65+1,2*2+1,8+0,6*6)*2-(8,35*2+9,6))*0,12*0,3</t>
  </si>
  <si>
    <t>174101102R00</t>
  </si>
  <si>
    <t>Zásyp sypaninou se zhutněním v uzavřených prostorách s urovnáním povrchu zásypu s ručním zhutněním</t>
  </si>
  <si>
    <t>z jakékoliv horniny s uložením výkopku po vrstvách,</t>
  </si>
  <si>
    <t>-4,986</t>
  </si>
  <si>
    <t>24,93</t>
  </si>
  <si>
    <t>612401391RT2</t>
  </si>
  <si>
    <t>Omítky malých ploch vnitřních stěn přes 0,25 do 1 m2, vápennou štukovou omítkou</t>
  </si>
  <si>
    <t>kus</t>
  </si>
  <si>
    <t>801-4</t>
  </si>
  <si>
    <t>jakoukoliv maltou, z pomocného pracovního lešení o výšce podlahy do 1900 mm a pro zatížení do 1,5 kPa,</t>
  </si>
  <si>
    <t>kotvy : 1778</t>
  </si>
  <si>
    <t>612425931R00</t>
  </si>
  <si>
    <t>Omítka vápenná vnitřního ostění omítkou štukovou</t>
  </si>
  <si>
    <t>okenního nebo dveřního, z pomocného pracovního lešení o výšce podlahy do 1900 mm a pro zatížení do 1,5 kPa,</t>
  </si>
  <si>
    <t>(0,9+0,6)*2*0,25*3</t>
  </si>
  <si>
    <t>(0,9+1,62*2)*0,3</t>
  </si>
  <si>
    <t>601021187RT2</t>
  </si>
  <si>
    <t xml:space="preserve">Omítka stropů a podhledů z hotových směsí vrchní tenkovrstvá, silikonová, škrábaná, zrnitost 2,0 mm,  </t>
  </si>
  <si>
    <t>801-1</t>
  </si>
  <si>
    <t>po jednotlivých vrstvách</t>
  </si>
  <si>
    <t>Včetně pomocného lešení.</t>
  </si>
  <si>
    <t>POP</t>
  </si>
  <si>
    <t>podhledy stříšek : 3,7*1,4*3+3,5*1,4</t>
  </si>
  <si>
    <t>(3,7*4+1,4*6)*0,15</t>
  </si>
  <si>
    <t>budka pro rorýse : 1,1252</t>
  </si>
  <si>
    <t>601021191R00</t>
  </si>
  <si>
    <t>Omítka stropů a podhledů z hotových směsí Doplňkové práce pro omítky stropů z hotových směsí podkladní nátěr stropů pod tenkovrstvé omítky</t>
  </si>
  <si>
    <t>602021187RT2</t>
  </si>
  <si>
    <t xml:space="preserve">Omítka stěn z hotových směsí vrchní tenkovrstvá, silikonová, škrábaná, zrnitost 2,0 mm,  </t>
  </si>
  <si>
    <t xml:space="preserve">P7 : </t>
  </si>
  <si>
    <t>zídka HDS : (1,75+0,35)*2*1,5</t>
  </si>
  <si>
    <t>boční zídky schodiště : 4*1,5/2*2</t>
  </si>
  <si>
    <t>EPS 50 mm-lodžie : 9,57</t>
  </si>
  <si>
    <t>EPS 120 mm-lodžie : 34,67</t>
  </si>
  <si>
    <t>602021191R00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</si>
  <si>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</si>
  <si>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</si>
  <si>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</si>
  <si>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</si>
  <si>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stáv okna : 1051,88</t>
  </si>
  <si>
    <t>nová : 0,9*0,6*2+0,9*1,6+0,9*2</t>
  </si>
  <si>
    <t>622300141R00</t>
  </si>
  <si>
    <t>Příprava podkladu montáž vyrovnávací vrstvy izolantem</t>
  </si>
  <si>
    <t>záp : 829,77</t>
  </si>
  <si>
    <t>vých : 906,77</t>
  </si>
  <si>
    <t>již : 452,11</t>
  </si>
  <si>
    <t>sev : 408,14</t>
  </si>
  <si>
    <t>štíty : 233,07</t>
  </si>
  <si>
    <t>lodžie : 169,36+113,81</t>
  </si>
  <si>
    <t>výtah : 102,28+51,79</t>
  </si>
  <si>
    <t>ostění : 416,187</t>
  </si>
  <si>
    <t>parapet : 155,277</t>
  </si>
  <si>
    <t>622311121RU1</t>
  </si>
  <si>
    <t>Zateplení soklu soklovým polystyrénem, tloušťky 80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</si>
  <si>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</si>
  <si>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Expandovaný polystyren EPS 200, lamda = 0,034 W/(m.K)</t>
  </si>
  <si>
    <t>soklová dekorativní kamínková omítka : 0,44+0,37+1,19*2+0,85+2,87+0,39*2+0,97+3,06+10,61+0,45+5,36+5,33+5,41+2,21+0,33+10,42+1,19*2+10,81+4,77+4,87+0,74+0,58*2+0,74+1,1*2+0,74</t>
  </si>
  <si>
    <t>angl. dv. + spodní část v.š. : 2,7+3,06+6,95+1,91+2,7*2+8,48+6,26+4,84+6,22+(3,77+2,81)*2</t>
  </si>
  <si>
    <t>622311123RV1</t>
  </si>
  <si>
    <t>Zateplení soklu soklovým polystyrénem, tloušťky 120 mm, zakončené stěrkou s výztužnou tkaninou</t>
  </si>
  <si>
    <t>1,29*3+0,86*13+0,5*16+1,05+0,5*2+0,33*29</t>
  </si>
  <si>
    <t>622325119RV1</t>
  </si>
  <si>
    <t>Zateplení soklu soklovým polystyrénem, tloušťky 50 mm, zakončené stěrkou s výztužnou tkaninou</t>
  </si>
  <si>
    <t>0,33*29</t>
  </si>
  <si>
    <t>622318730RU1</t>
  </si>
  <si>
    <t>Zateplení fasády panelových domů, minerálními deskami s podélným vláknem, tloušťky 60 mm, kontaktní nátěr a silikonová omítka, 3,3 kg/m2</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</si>
  <si>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</si>
  <si>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</si>
  <si>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tl.50 mm</t>
  </si>
  <si>
    <t>vč.podhledu lodžií : 2,59*29+3,19*16+4,69*13</t>
  </si>
  <si>
    <t>průvlak posl. podlaží : (0,54+0,36)*2</t>
  </si>
  <si>
    <t>622318731RU1</t>
  </si>
  <si>
    <t>Zateplení fasády panelových domů, minerálními deskami s podélným vláknem, tloušťky 80 mm, kontaktní nátěr a silikonová omítka, 3,3 kg/m2</t>
  </si>
  <si>
    <t>15,76+8,78+19,55+13,86+18,57+11,49*2+7,09+8,56</t>
  </si>
  <si>
    <t>622318733RU1</t>
  </si>
  <si>
    <t>Zateplení fasády panelových domů, minerálními deskami s podélným vláknem, tloušťky 120 mm, kontaktní nátěr a silikonová omítka, 3,3 kg/m2</t>
  </si>
  <si>
    <t>140,2+305,62+246,66+3,32*7+3,14*6+1,94*16+120,26+37,48+109,32+140,23+62,17+168,87+178,7+110,97+290,71+71,85+325,89+34,56*2+23,76+45,31*2+27,46+2,59*29</t>
  </si>
  <si>
    <t>622318736RU1</t>
  </si>
  <si>
    <t>Zateplení fasády panelových domů, minerálními deskami s podélným vláknem, tloušťky 180 mm, kontaktní nátěr a silikonová omítka, 3,3 kg/m2</t>
  </si>
  <si>
    <t>3,72+16,24+16,2+2,81+16,6+2,63+36,99+1,54*2+2,9+4,22*2+1,85</t>
  </si>
  <si>
    <t>622325853RT3</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</si>
  <si>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</si>
  <si>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</si>
  <si>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 1533,7*0,27</t>
  </si>
  <si>
    <t>(0,9+0,6*2)*3*0,2</t>
  </si>
  <si>
    <t>(0,9+1,62*2)*0,2</t>
  </si>
  <si>
    <t>622325863RT1</t>
  </si>
  <si>
    <t>Zateplení parapetu minerálními deskami s podélným vláknem, tloušťky 30 mm</t>
  </si>
  <si>
    <t>nanesení lepicího tmelu na izolační desky, nalepení desek, natažení stěrky, vtlačení výztužné tkaniny a přehlazení stěrky. Včetně parapetních lišt.</t>
  </si>
  <si>
    <t>1K : 3,02*155*0,27</t>
  </si>
  <si>
    <t>2K : 2,12*13*0,27</t>
  </si>
  <si>
    <t>3K : 2,12*16*0,27</t>
  </si>
  <si>
    <t>4K : 1,5*16*0,27</t>
  </si>
  <si>
    <t>5K : 1,22*16*0,27</t>
  </si>
  <si>
    <t>0,9*3*0,2</t>
  </si>
  <si>
    <t>622391001R00</t>
  </si>
  <si>
    <t>Příplatek za montáž KZS na podhledu, bez dodávky materiálu</t>
  </si>
  <si>
    <t>Bez dodávky materiálu.</t>
  </si>
  <si>
    <t>622391114R00</t>
  </si>
  <si>
    <t>Příplatek příplatek za zvýšení počtu hmoždinek nad 6 ks - celkem 12 ks/m2, s dodávkou hmoždinek</t>
  </si>
  <si>
    <t>budka pro rorýse : 0,299</t>
  </si>
  <si>
    <t>622319013R00</t>
  </si>
  <si>
    <t>Profily zakládací hliníkové, pro izolaci tl. 120 mm</t>
  </si>
  <si>
    <t>m</t>
  </si>
  <si>
    <t>(16,89+13,29+23,25+21,69+1,2*2)*2</t>
  </si>
  <si>
    <t>622319113R00</t>
  </si>
  <si>
    <t>Profily dilatační rohové V</t>
  </si>
  <si>
    <t>(20,6+22,2)*2</t>
  </si>
  <si>
    <t>622300156R00</t>
  </si>
  <si>
    <t xml:space="preserve">Příslušenství pro zateplovací systém montáž, napojovací lišty na oplechování zdí,  </t>
  </si>
  <si>
    <t>7/K : 14,6</t>
  </si>
  <si>
    <t>8/K : 31,4</t>
  </si>
  <si>
    <t>622390110R00</t>
  </si>
  <si>
    <t>Montáž zateplovacího systému suterén, polystyren, bez povrchové úpravy</t>
  </si>
  <si>
    <t>budka pro rorýse : 1,3*0,23</t>
  </si>
  <si>
    <t>622421121RT2</t>
  </si>
  <si>
    <t>Omítky vnější stěn vápenné nebo vápenocementové hrubé zatřené, ze suché maltové směsi,  , s použitím suché maltové směsi</t>
  </si>
  <si>
    <t>622422111R00</t>
  </si>
  <si>
    <t>Oprava vnějších omítek vápenných a vápenocementových hladkých, stupeň členitosti 1 a 2, v množství opravované plochy do 10 %, s barvením na 100% opravované plochy, bez nákladů na umělecké dekorace fasád</t>
  </si>
  <si>
    <t>bez otlučení vadných míst</t>
  </si>
  <si>
    <t>Včetně barvení vždy celé plochy (100%), s výjimkou položek oprav omítek drásaných.</t>
  </si>
  <si>
    <t>622451131R00</t>
  </si>
  <si>
    <t>Omítky vnější cementové stěn nebo štítů hladké stupeň složitosti I až II</t>
  </si>
  <si>
    <t>622474135R00</t>
  </si>
  <si>
    <t>Reprofilace betonových povrchů maltou sanační, tloušťky 35 mm</t>
  </si>
  <si>
    <t>801-5</t>
  </si>
  <si>
    <t>P3 : (3,95*4+3,55+2,85+2,6+3,25+0,9*16)*1,25</t>
  </si>
  <si>
    <t>622473001R00</t>
  </si>
  <si>
    <t xml:space="preserve">Reprofilace betonových povrchů kontaktní nátěr </t>
  </si>
  <si>
    <t>622474001R00</t>
  </si>
  <si>
    <t>Antikorozní nátěr ocelové výztuže</t>
  </si>
  <si>
    <t>622481211RT8</t>
  </si>
  <si>
    <t>Vyztužení vnějších omítek stěn sklotextilní síťovinou s dodávkou výztužné sítě a stěrkového tmelu</t>
  </si>
  <si>
    <t>budky pro roryse : 1,3*(0,23+0,27*2)*1</t>
  </si>
  <si>
    <t>0,23*0,27*2*1</t>
  </si>
  <si>
    <t>622903111R00</t>
  </si>
  <si>
    <t>Očištění zdiva nebo betonu zdí a valů před započetím oprav ručně</t>
  </si>
  <si>
    <t>před započetím oprav</t>
  </si>
  <si>
    <t>Včetně odstranění mechu, případně i jiných rostlin a jejich odklizení na vzdálenost do 20 m.</t>
  </si>
  <si>
    <t>Očištění stáv. venkovního schodiště vč.podesty    pozn.6 : 3,75*4,3+3</t>
  </si>
  <si>
    <t>P2 : 16,83</t>
  </si>
  <si>
    <t>P3 : 53,0625</t>
  </si>
  <si>
    <t>622904112R00</t>
  </si>
  <si>
    <t>Očištění fasád tlakovou vodou, složitost fasády 1 - 2</t>
  </si>
  <si>
    <t>HDS : 6,3</t>
  </si>
  <si>
    <t>podhl stříšek : 23,92</t>
  </si>
  <si>
    <t>zídka : 6</t>
  </si>
  <si>
    <t>622904121R00</t>
  </si>
  <si>
    <t xml:space="preserve">Očištění fasád ruční čištění ocelovým kartáčem,  </t>
  </si>
  <si>
    <t>ruční dočištění 50% : 3693,5*0,5</t>
  </si>
  <si>
    <t>pc02</t>
  </si>
  <si>
    <t>Dodávka 4 komorová odizolovaná budka pro, okamžitou instalaci</t>
  </si>
  <si>
    <t>Vlastní</t>
  </si>
  <si>
    <t>Indiv</t>
  </si>
  <si>
    <t/>
  </si>
  <si>
    <t>viz.příloha č.2</t>
  </si>
  <si>
    <t>283502144R</t>
  </si>
  <si>
    <t>profil plastový stavební napojení na oplechování; s tkaninou</t>
  </si>
  <si>
    <t>SPCM</t>
  </si>
  <si>
    <t>Specifikace</t>
  </si>
  <si>
    <t>POL3_</t>
  </si>
  <si>
    <t>7/K : 14,6*1,1</t>
  </si>
  <si>
    <t>8/K : 31,4*1,1</t>
  </si>
  <si>
    <t>28375706R</t>
  </si>
  <si>
    <t>deska izolační stabilizovaná; pěnový polystyren; rovná hrana; součinitel tepelné vodivosti 0,034 W/mK; obj. hmotnost 30,00 kg/m3</t>
  </si>
  <si>
    <t>vyrovnání fasády do tl.40 mm : 3838,564*0,04*1,05</t>
  </si>
  <si>
    <t>632451014R00</t>
  </si>
  <si>
    <t>Vyrovnávací potěr ze suché směsi v pásu tloušťky 50 mm</t>
  </si>
  <si>
    <t>7/K- vyspravení,doplnění a příprava podkladu markýz nad vstupy  pro novou krytinu : 14,6*1,5</t>
  </si>
  <si>
    <t>parapet : 0,9*3*0,4</t>
  </si>
  <si>
    <t>zídka : 1,65*0,35</t>
  </si>
  <si>
    <t>632477127R00</t>
  </si>
  <si>
    <t>Reprofilace vodorovných betonových povrchů polymercementová malta+penetrace, tloušťky do 30 mm</t>
  </si>
  <si>
    <t>rozmíchání směsi s vodou, nanesení stěrky</t>
  </si>
  <si>
    <t>tloušťka 10-35 mm</t>
  </si>
  <si>
    <t>příprava podkladu lodži : 112,68</t>
  </si>
  <si>
    <t>632478129R00</t>
  </si>
  <si>
    <t>Reprofilace vodorovných betonových povrchů opravná cementová malta, tloušťky do 40 mm</t>
  </si>
  <si>
    <t>Repase a oprava stáv. venkovního schodiště vč.podesty : 19,125</t>
  </si>
  <si>
    <t>632479511R00</t>
  </si>
  <si>
    <t>Reprofilace vodorovných betonových povrchů ochranný nátěr betonářské oceli, tloušťky 2 mm</t>
  </si>
  <si>
    <t>Jednosložkový ochranný nátěr na cementové bázi prováděný ve dvou  vrstvách.</t>
  </si>
  <si>
    <t>Viz. technická zpáva oddíl C.3.5</t>
  </si>
  <si>
    <t>632479521R00</t>
  </si>
  <si>
    <t>Reprofilace vodorovných betonových povrchů spojovací nástřik ( můstek ), tloušťky do 3 mm</t>
  </si>
  <si>
    <t>Jednosložkový ochranný nástřik na cementové.</t>
  </si>
  <si>
    <t>909      R00</t>
  </si>
  <si>
    <t>Hzs-nezmeritelne stavebni prace</t>
  </si>
  <si>
    <t>h</t>
  </si>
  <si>
    <t>Prav.M</t>
  </si>
  <si>
    <t>HZS</t>
  </si>
  <si>
    <t>POL10_</t>
  </si>
  <si>
    <t>otlučení nesoudržných částí venkovního schodiště : 5</t>
  </si>
  <si>
    <t>641321OA0</t>
  </si>
  <si>
    <t>OKNA KOMPLETNÍ PLASTOVÁ DVOJITÁ JEDNOKŘÍDLÁ</t>
  </si>
  <si>
    <t>M2</t>
  </si>
  <si>
    <t>EXP 18</t>
  </si>
  <si>
    <t>Agregovaná položka</t>
  </si>
  <si>
    <t>POL2_</t>
  </si>
  <si>
    <t>O01 : 0,9*0,6*3</t>
  </si>
  <si>
    <t>941941052R00</t>
  </si>
  <si>
    <t>Montáž lešení lehkého pracovního řadového s podlahami šířky od 1,20 do 1,50 m, výšky přes 10 do 24 m</t>
  </si>
  <si>
    <t>800-3</t>
  </si>
  <si>
    <t>včetně kotvení</t>
  </si>
  <si>
    <t>Včetně kotvení lešení.</t>
  </si>
  <si>
    <t>(1,2+13,3+16,9+13,2+1,5*3)*20,5+7,2*1,5</t>
  </si>
  <si>
    <t>(23,5+1,8+1,2+1,5*2)*2*25</t>
  </si>
  <si>
    <t>(15,7+1,5)*(3+6)</t>
  </si>
  <si>
    <t>(10,8+7,85+1,5*3)*2*3</t>
  </si>
  <si>
    <t>(1,2+21,7+1,8*2+16,9+21,6+1,5*3)*20,5</t>
  </si>
  <si>
    <t>(4,7+3,5+1,5*2)*2*3</t>
  </si>
  <si>
    <t>941941392R00</t>
  </si>
  <si>
    <t>Montáž lešení lehkého pracovního řadového s podlahami příplatek za každý další i započatý měsíc použití lešení_x000D_
 šířky od 1,20 do 1,50 m a výšky přes 10 do 24 m</t>
  </si>
  <si>
    <t>4278*4</t>
  </si>
  <si>
    <t>941941852R00</t>
  </si>
  <si>
    <t>Demontáž lešení lehkého řadového s podlahami šířky přes 1,2 do 1,5 m, výšky přes 10 do 24 m</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</si>
  <si>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</si>
  <si>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</si>
  <si>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</si>
  <si>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</si>
  <si>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</si>
  <si>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</si>
  <si>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</si>
  <si>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</si>
  <si>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944945012R00</t>
  </si>
  <si>
    <t>Montáž záchytné stříšky šířky do 2 m</t>
  </si>
  <si>
    <t>944945192R00</t>
  </si>
  <si>
    <t>Montáž záchytné stříšky příplatek k ceně za každý další i započatý měsíc použití záchytné stříšky_x000D_
 šířky do 2 m</t>
  </si>
  <si>
    <t>16*4</t>
  </si>
  <si>
    <t>944945812R00</t>
  </si>
  <si>
    <t>Demontáž záchytné stříšky šířky do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</si>
  <si>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</si>
  <si>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</si>
  <si>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</si>
  <si>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102,11</t>
  </si>
  <si>
    <t>Odstranění nečistot,zbytků  a mastnoty z lodžií : 112,75</t>
  </si>
  <si>
    <t>952901411R00</t>
  </si>
  <si>
    <t>Vyčištění budov a ostatních objektů ostatních objektů (např. kanálů, zásobníků, kůlen apod.) - vynesení zbytků stavebního rumu, kropení a 2 x zametení podlah, oprášení stěn a výplní otvorů jakékoliv výšky podlaží</t>
  </si>
  <si>
    <t>Vyčištění anglických dvorků vč.vybrání nečistot a příprava pro nové rošty : (3,95*4+3,55+2,85+2,6+3,25)*0,6</t>
  </si>
  <si>
    <t>952901110R00</t>
  </si>
  <si>
    <t>Čištění budov mytím vnějších ploch oken a dveří</t>
  </si>
  <si>
    <t>900      RT3</t>
  </si>
  <si>
    <t>HZS, Práce v tarifní třídě 6 (např. tesař)</t>
  </si>
  <si>
    <t>Demontáž, úprava a zpětná montáž stáv. bezpečnostních mříží u schodiště vč.nátěru  pozn.11+nový stav -pozn.5 - 1 ks : 25</t>
  </si>
  <si>
    <t>Demontáž a zpětná montáž reklam. panelu na fasádě vč.kotev   pozn.5 - stávající stav - 1 kus : 12</t>
  </si>
  <si>
    <t>Demontáž a zpětná montáž inform. tabulek,názvu ulice,č.popisného,reklamy na fasádě, vč.kotev : 8</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</si>
  <si>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</si>
  <si>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</si>
  <si>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</si>
  <si>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vč.žlabů</t>
  </si>
  <si>
    <t>pozn.2</t>
  </si>
  <si>
    <t>113106231R00</t>
  </si>
  <si>
    <t>Rozebrání vozovek a ploch s jakoukoliv výplní spár _x000D_
 v jakékoliv ploše, ze zámkové dlažky, kladených do lože z kameniva</t>
  </si>
  <si>
    <t>17,5*0,6</t>
  </si>
  <si>
    <t>113202111R00</t>
  </si>
  <si>
    <t>Vytrhání obrub z krajníků nebo obrubníků stojatých</t>
  </si>
  <si>
    <t>s vybouráním lože, s přemístěním hmot na skládku na vzdálenost do 3 m nebo naložením na dopravní prostředek</t>
  </si>
  <si>
    <t>919735112R00</t>
  </si>
  <si>
    <t>Řezání stávajících krytů nebo podkladů živičných, hloubky přes 50 do 100 mm</t>
  </si>
  <si>
    <t>včetně spotřeby vody</t>
  </si>
  <si>
    <t>10,5+0,5</t>
  </si>
  <si>
    <t>967031132R00</t>
  </si>
  <si>
    <t>Přisekání rovných ostění ve zdivu cihelném na jakoukoliv maltu vápennou nebo vépenocementovou</t>
  </si>
  <si>
    <t>801-3</t>
  </si>
  <si>
    <t>bez odstupu, po hrubém vybourání otvorů v jakémkoliv zdivu cihelném, včetně pomocného lešení o výšce podlahy do 1900 mm a pro zatížení do 1,5 kPa  (150 kg/m2),</t>
  </si>
  <si>
    <t>(0,9*3+0,6*3+0,9+1,6*2)*0,3</t>
  </si>
  <si>
    <t>968062456R00</t>
  </si>
  <si>
    <t>Vybourání dřevěných rámů dveřních zárubní, plochy přes 2 m2</t>
  </si>
  <si>
    <t>včetně pomocného lešení o výšce podlahy do 1900 mm a pro zatížení do 1,5 kPa  (150 kg/m2),</t>
  </si>
  <si>
    <t>Demont stáv. obložek zárubní  pozn.10 : 1*2,02</t>
  </si>
  <si>
    <t>968071112R00</t>
  </si>
  <si>
    <t>Vyvěšení nebo zavěšení kovových křídel oken, plochy do 1,5 m2</t>
  </si>
  <si>
    <t>s případným uložením a opětovným zavěšením po provedení stavebních změn,</t>
  </si>
  <si>
    <t>968071125R00</t>
  </si>
  <si>
    <t>Vyvěšení nebo zavěšení kovových křídel dveří, plochy do 2 m2</t>
  </si>
  <si>
    <t>968072354R00</t>
  </si>
  <si>
    <t>Vybourání a vyjmutí kovových rámů a rolet rámů, včetně pomocného lešení o výšce podlahy do 1900 mm a pro zatížení do 1,5 kPa  (150 kg/m2) okenních zdvojených, plochy do 1 m2</t>
  </si>
  <si>
    <t>0,9*0,6*3</t>
  </si>
  <si>
    <t>968072455R00</t>
  </si>
  <si>
    <t>Vybourání a vyjmutí kovových rámů a rolet rámů, včetně pomocného lešení o výšce podlahy do 1900 mm a pro zatížení do 1,5 kPa  (150 kg/m2) dveřních zárubní, plochy do 2 m2</t>
  </si>
  <si>
    <t>0,9*1,6</t>
  </si>
  <si>
    <t>968072875R00</t>
  </si>
  <si>
    <t>Vybourání a vyjmutí kovových rámů a rolet rolet svinovacích mřížových, plochy do 2 m2</t>
  </si>
  <si>
    <t>stáv. mříže oken : 3,05*1,65</t>
  </si>
  <si>
    <t>968095001R00</t>
  </si>
  <si>
    <t xml:space="preserve">Vybourání vnitřních parapetů dřevěných, šířky do 25 cm,  </t>
  </si>
  <si>
    <t>0,9*4</t>
  </si>
  <si>
    <t>970051018R00</t>
  </si>
  <si>
    <t>Jádrové vrtání, kruhové prostupy v železobetonu jádrové vrtání , d 14-18 mm</t>
  </si>
  <si>
    <t>0,25*(1662+116)</t>
  </si>
  <si>
    <t>976071111R00</t>
  </si>
  <si>
    <t>Vybourání kovových doplňkových konstrukcí madel a zábradlí_x000D_
 v jakémkoliv zdivu</t>
  </si>
  <si>
    <t>2/Z : 13*3,75</t>
  </si>
  <si>
    <t>3/Z : 16*2,55</t>
  </si>
  <si>
    <t>976074141R00</t>
  </si>
  <si>
    <t>Vybourání kovových doplňkových konstrukcí kotevních želez , zapuštěných do 300 mm ve zdivu nebo dlažbě_x000D_
 z betonu nebo kamene, na jakoukoliv maltu</t>
  </si>
  <si>
    <t>Odstranění stáv. sušáků na prádlo   pozn.8 : 29*2</t>
  </si>
  <si>
    <t>978015221R00</t>
  </si>
  <si>
    <t>Otlučení omítek vápenných nebo vápenocementových vnějších s vyškrabáním spár, s očištěním zdiva_x000D_
 1. až 4. stupni složitosti, v rozsahu do 10 %</t>
  </si>
  <si>
    <t>978015291R00</t>
  </si>
  <si>
    <t>Otlučení omítek vápenných nebo vápenocementových vnějších s vyškrabáním spár, s očištěním zdiva_x000D_
 1. až 4. stupni složitosti, v rozsahu do 100 %</t>
  </si>
  <si>
    <t>HDS pozn.13 : (1,75+0,35)*2*1,5</t>
  </si>
  <si>
    <t>978059631R00</t>
  </si>
  <si>
    <t>Odsekání a odebrání obkladů stěn z obkladaček vnějších z jakýchkoliv materiálů, plochy přes 2 m2</t>
  </si>
  <si>
    <t>včetně otlučení podkladní omítky až na zdivo,</t>
  </si>
  <si>
    <t>viz P5 : (1,65+0,35)*2*2</t>
  </si>
  <si>
    <t>1,65*0,35</t>
  </si>
  <si>
    <t>764395840R00</t>
  </si>
  <si>
    <t>Demontáž ostatních prvků střešních střešní dilatace, rš 500 mm, sklonu do 30°</t>
  </si>
  <si>
    <t>800-764</t>
  </si>
  <si>
    <t>15,45*2</t>
  </si>
  <si>
    <t>764396810R00</t>
  </si>
  <si>
    <t>Demontáž ostatních prvků střešních krycí dilatační lišty, rš 250 mm, sklonu do 30°</t>
  </si>
  <si>
    <t>krycí lišta dilatace : 30,9</t>
  </si>
  <si>
    <t>764430840R00</t>
  </si>
  <si>
    <t>Demontáž oplechování zdí a nadezdívek rš od 330 do 500 mm</t>
  </si>
  <si>
    <t>a : 13,05*2+16,65+1,2</t>
  </si>
  <si>
    <t>b : (23,25+16,65+1,8)*2</t>
  </si>
  <si>
    <t>c : (21,45+1,8)*2+16,65+1,2</t>
  </si>
  <si>
    <t>999281212R00</t>
  </si>
  <si>
    <t>Přesun hmot pro opravy a údržbu objektů pro opravy a údržbu vnějších plášťů dosavadních objektů_x000D_
 výšky přes 25 do 36 m</t>
  </si>
  <si>
    <t>t</t>
  </si>
  <si>
    <t>Přesun hmot</t>
  </si>
  <si>
    <t>POL7_</t>
  </si>
  <si>
    <t>oborů 801, 803, 811 a 812</t>
  </si>
  <si>
    <t>711212002RT3</t>
  </si>
  <si>
    <t>Izolace proti netlakové vodě - nátěry a stěrky stěrka hydroizolační  proti vlhkosti</t>
  </si>
  <si>
    <t>800-711</t>
  </si>
  <si>
    <t>POL1_7</t>
  </si>
  <si>
    <t>jednovrstvá</t>
  </si>
  <si>
    <t>3,75*1,2*13+2,55*1,2*16</t>
  </si>
  <si>
    <t>(3,75*13+2,55*16+1,2*29*2)*0,15</t>
  </si>
  <si>
    <t>711212601RT2</t>
  </si>
  <si>
    <t>Izolace proti netlakové vodě - nátěry a stěrky doplňky_x000D_
 těsnicí pás do spoje podlaha stěna š 100 mm</t>
  </si>
  <si>
    <t>(3,75*13+2,55*16+1,2*29*2)</t>
  </si>
  <si>
    <t>0,15*4*29+0,9*29</t>
  </si>
  <si>
    <t>998711203R00</t>
  </si>
  <si>
    <t>Přesun hmot pro izolace proti vodě svisle do 60 m</t>
  </si>
  <si>
    <t>50 m vodorovně měřeno od těžiště půdorysné plochy skládky do těžiště půdorysné plochy objektu</t>
  </si>
  <si>
    <t>712311101R00</t>
  </si>
  <si>
    <t>Povlakové krytiny střech do 10° za studena nátěrem 1 x, penetračním nebo asfaltovým lakem, bez dodávky materiálu</t>
  </si>
  <si>
    <t>vč.vytažení : 3,75*1,8*3+4,35*1,8</t>
  </si>
  <si>
    <t>712341559R00</t>
  </si>
  <si>
    <t>Povlakové krytiny střech do 10° pásy přitavením v celé ploše, 1 vrstva, bez dodávky pásu</t>
  </si>
  <si>
    <t>712378003R00</t>
  </si>
  <si>
    <t>Doplňkové konstrukce k povlakovým krytinám z fólií atiková okapnice, RŠ 250 mm, z pozinkovaného plechu s povrchovou úpravou PVC</t>
  </si>
  <si>
    <t>včetně dodávek výrobků</t>
  </si>
  <si>
    <t>Úprava délky a připevnění okapnice natloukacími hmoždinkami včetně dodávky okapnice.</t>
  </si>
  <si>
    <t>r.š.280 mm</t>
  </si>
  <si>
    <t>9/K : 191</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</si>
  <si>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</si>
  <si>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</si>
  <si>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</si>
  <si>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</si>
  <si>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</si>
  <si>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</si>
  <si>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</si>
  <si>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Úprava délky a připevnění pásku natloukacími hmoždinkami včetně dodávky pásku.</t>
  </si>
  <si>
    <t>11163111R</t>
  </si>
  <si>
    <t>lak asfaltový penetrační; bod hoření nad 40 °C; skupenství při 20°C  kapalné; hustota při 15°C 890 až 910 kg/m3; nerozpustný ve vodě; hořlavý; zpracování za studena; černý</t>
  </si>
  <si>
    <t>kg</t>
  </si>
  <si>
    <t>POL3_0</t>
  </si>
  <si>
    <t>28,08*0,4</t>
  </si>
  <si>
    <t>62852254R</t>
  </si>
  <si>
    <t>pás izolační z modifikovaného asfaltu natavitelný; nosná vložka polyesterové rouno; horní strana jemný minerální posyp; spodní strana PE fólie; tl. 4,0 mm</t>
  </si>
  <si>
    <t>28,08*1,2</t>
  </si>
  <si>
    <t>998712203R00</t>
  </si>
  <si>
    <t>Přesun hmot pro povlakové krytiny v objektech výšky přes 12 do 24 m</t>
  </si>
  <si>
    <t>50 m vodorovně</t>
  </si>
  <si>
    <t>728415114R00</t>
  </si>
  <si>
    <t xml:space="preserve">Mřížky, regulátory montáž čtyřhranné větrací nebo ventilační mřížky, do průřezu 0,20 m2,  </t>
  </si>
  <si>
    <t>800-728</t>
  </si>
  <si>
    <t>728415812R00</t>
  </si>
  <si>
    <t xml:space="preserve">Demontáž mřížek, regulátorů mřížka větrací nebo ventilační, do průřezu 0,1 m2,  </t>
  </si>
  <si>
    <t>42972814R</t>
  </si>
  <si>
    <t>mřížka krycí; čtyřhranná; rozměr 315 x 315 mm; mater. výplň tahokov; barva základní nátěr; provedení s přírubou na volné konce potrubí</t>
  </si>
  <si>
    <t>rozměr bude upřesněn na stavbě : 2</t>
  </si>
  <si>
    <t>998728204R00</t>
  </si>
  <si>
    <t>Přesun hmot pro vzduchotechniku v objektech výšky do 36 m</t>
  </si>
  <si>
    <t>vodorovně do 50 m</t>
  </si>
  <si>
    <t>762441112RT4</t>
  </si>
  <si>
    <t>Obložení atiky s dodávkou dřevoštěpkových desek, tloušťky 22 mm, 1 vrstva, upevněním šroubováním</t>
  </si>
  <si>
    <t>800-762</t>
  </si>
  <si>
    <t>8/K : 31,4*0,25</t>
  </si>
  <si>
    <t>9/K : 191*0,47</t>
  </si>
  <si>
    <t>998762204R00</t>
  </si>
  <si>
    <t>Přesun hmot pro konstrukce tesařské v objektech výšky do 36 m</t>
  </si>
  <si>
    <t>764326391R00</t>
  </si>
  <si>
    <t>Oplechování z hliníkového plechu montáž_x000D_
 hliníkové okapnice na balkony</t>
  </si>
  <si>
    <t>6/K : 85,2</t>
  </si>
  <si>
    <t>764811244R00</t>
  </si>
  <si>
    <t xml:space="preserve">Krytina hladká ze svitků š. 1000 mm, z pozinkovaného lakovaného plechu, sklon střechy do 30°, plocha střechy přes 25 m2, dodávka a montáž </t>
  </si>
  <si>
    <t>s úpravou krytiny u okapů, prostupů a výčnělků</t>
  </si>
  <si>
    <t>Dodávka a montáž podkladní lepenky, naohýbaného a upraveného svitku včetně spojovacích prostředků a zednické výpomoci.</t>
  </si>
  <si>
    <t>7/K : 14,6*1,85</t>
  </si>
  <si>
    <t>764817118R00</t>
  </si>
  <si>
    <t xml:space="preserve">Oplechování  zdí (atik), z lakovaného pozinkovaného plechu, rš 180 mm, dodávka a montáž </t>
  </si>
  <si>
    <t>včetně zhotovení rohů, spojů a dilatací</t>
  </si>
  <si>
    <t>764813120R00</t>
  </si>
  <si>
    <t>Lemování zdí, z lakovaného pozinkovaného plechu, rš 200 mm, dodávka a montáž</t>
  </si>
  <si>
    <t>včetně krycí lišty</t>
  </si>
  <si>
    <t>764819101R00</t>
  </si>
  <si>
    <t>Odpadní trouby čtvercové, délka strany 75 mm, z lakovaného pozinkovaného plechu,  , dodávka a montáž</t>
  </si>
  <si>
    <t>7/K : 23,8</t>
  </si>
  <si>
    <t>764815101R00</t>
  </si>
  <si>
    <t>Žlaby podokapní čtyřhranné, z lakovaného pozinkovaného plechu, rš 250 mm, dodávka a montáž</t>
  </si>
  <si>
    <t>včetně háků, čel, rohů, rovných hrdel a dilatací</t>
  </si>
  <si>
    <t>764816131R00</t>
  </si>
  <si>
    <t>Oplechování parapetů včetně rohů, lepené lepidlem, z lakovaného pozinkovaného plechu, rš 305 mm, dodávka a montáž</t>
  </si>
  <si>
    <t>včetně rohů</t>
  </si>
  <si>
    <t>včetně krytek a spojovacích prostředků.</t>
  </si>
  <si>
    <t>O01 : 0,9*3</t>
  </si>
  <si>
    <t>764816140R00</t>
  </si>
  <si>
    <t>Oplechování parapetů včetně rohů, lepené lepidlem, z lakovaného pozinkovaného plechu, rš 400 mm, dodávka a montáž</t>
  </si>
  <si>
    <t>r.š. 170 mmm, z ocelového pozinkovaného plechu tl.0,75 mm, ohýbaný vč. hliníkových krytek pod omítku, šroubů a čepiček v barvě plechu</t>
  </si>
  <si>
    <t>povrchová úprava: polyesterovou barvou RAL 6007</t>
  </si>
  <si>
    <t xml:space="preserve">r.š. 370 mm : </t>
  </si>
  <si>
    <t>1K : 3,02*155</t>
  </si>
  <si>
    <t>2K : 2,12*13</t>
  </si>
  <si>
    <t>3K : 2,12*16</t>
  </si>
  <si>
    <t>4K : 1,5*16</t>
  </si>
  <si>
    <t>5K : 1,22*16</t>
  </si>
  <si>
    <t>764311831RT1</t>
  </si>
  <si>
    <t>Demontáž krytiny hladké střešní z tabulí 2 x 1 m, plochy do 25 m, sklonu přes 30 do 45°</t>
  </si>
  <si>
    <t>stříšky : 3,8*1,7*3</t>
  </si>
  <si>
    <t>4,2*1,7*1</t>
  </si>
  <si>
    <t>764351811R00</t>
  </si>
  <si>
    <t>Demontáž žlabů podokapních čtyřhranných rovných, rš 250 a 330 mm, sklonu přes 30 do 45°</t>
  </si>
  <si>
    <t>18+14,6</t>
  </si>
  <si>
    <t>Demont. dilatace na fasádě mezi objekty : (20,6+22,2)*2</t>
  </si>
  <si>
    <t>764410850R00</t>
  </si>
  <si>
    <t>Demontáž oplechování parapetů rš od 100 do 330 mm</t>
  </si>
  <si>
    <t>3,05*(6+21+24*5+14+8)</t>
  </si>
  <si>
    <t>2,15*(4+4*5+4+4)</t>
  </si>
  <si>
    <t>1,5*(2+2*5+2+2)</t>
  </si>
  <si>
    <t>764421850R00</t>
  </si>
  <si>
    <t>Demontáž oplechování říms rš od 250 do 330 mm</t>
  </si>
  <si>
    <t>764421870R00</t>
  </si>
  <si>
    <t>Demontáž oplechování říms rš od 400 do 500 mm</t>
  </si>
  <si>
    <t>11/K : 18</t>
  </si>
  <si>
    <t>12/K : 37</t>
  </si>
  <si>
    <t>764430810R00</t>
  </si>
  <si>
    <t>Demontáž oplechování zdí a nadezdívek rš do 250 mm</t>
  </si>
  <si>
    <t>10/K : 50</t>
  </si>
  <si>
    <t>13/K : 138</t>
  </si>
  <si>
    <t>764451802R00</t>
  </si>
  <si>
    <t>Demontáž odpadních trub nebo součástí trub čtvercových, o straně 100 mm</t>
  </si>
  <si>
    <t>5,6+23,8</t>
  </si>
  <si>
    <t>741B11OA0</t>
  </si>
  <si>
    <t>ZEMNÍCÍ TYČ FEZN DÉLKY DO 2 M</t>
  </si>
  <si>
    <t>KUS</t>
  </si>
  <si>
    <t>741D31OA0</t>
  </si>
  <si>
    <t>HROMOSVODOVÝ VODIČ ALMGSI NA POVRCHU</t>
  </si>
  <si>
    <t>M</t>
  </si>
  <si>
    <t>741D33OA0</t>
  </si>
  <si>
    <t>HROMOSVODOVÝ VODIČ ALMGSI S IZOLACÍ</t>
  </si>
  <si>
    <t>741Z06OA0</t>
  </si>
  <si>
    <t>DEMONTÁŽ HROMOSVODOVÉHO VEDENÍ</t>
  </si>
  <si>
    <t>75IG61OA0</t>
  </si>
  <si>
    <t>VEDENÍ UZEMŇOVACÍ V ZEMI Z FEZN DRÁTU DO 120 MM2</t>
  </si>
  <si>
    <t>764900020RA0</t>
  </si>
  <si>
    <t>Demontáž oplechování zdí a nadezdívek z pozinkovaného plechu</t>
  </si>
  <si>
    <t>AP-PSV</t>
  </si>
  <si>
    <t>Svislé přemístění ze 2. NP, nebo 1. PP, vodorovné vnitrostaveništní přemístění do 30 m, odvoz na skládku do 10 km. Bez poplatku za skládku.</t>
  </si>
  <si>
    <t>10/K-13/K : 50+18+37+138</t>
  </si>
  <si>
    <t>905      R01</t>
  </si>
  <si>
    <t>Hzs-revize provoz.souboru a st.obj., Revize</t>
  </si>
  <si>
    <t>revize hromosvodu : 6</t>
  </si>
  <si>
    <t>dílčí měření odporů : 5</t>
  </si>
  <si>
    <t>553926011R</t>
  </si>
  <si>
    <t>okapnice Al</t>
  </si>
  <si>
    <t>6/K : 85,2*1,05</t>
  </si>
  <si>
    <t>998764203R00</t>
  </si>
  <si>
    <t>Přesun hmot pro konstrukce klempířské v objektech výšky do 24 m</t>
  </si>
  <si>
    <t>767425163R00</t>
  </si>
  <si>
    <t>Montáž opláštění Montáž obkladů kovových Montáž doplňků pro kovové obklady kotevních šroubů</t>
  </si>
  <si>
    <t>800-767</t>
  </si>
  <si>
    <t>(1662+116)</t>
  </si>
  <si>
    <t>767662120R00</t>
  </si>
  <si>
    <t>Montáž mříží pevných - svařováním</t>
  </si>
  <si>
    <t>vč.úpravy kotvení</t>
  </si>
  <si>
    <t xml:space="preserve"> pozn.3 : 3,02*1,62*3</t>
  </si>
  <si>
    <t>767996802R00</t>
  </si>
  <si>
    <t>Demontáž ostatních doplňků staveb atypických konstrukcí_x000D_
 o hmotnosti přes 50 do 100 kg</t>
  </si>
  <si>
    <t>Demontáž mříží anglic. dvorků vč.podpěr. ocel. profilů a kotev      pozn.1-8 ks : 620</t>
  </si>
  <si>
    <t>pc01</t>
  </si>
  <si>
    <t>Ocelová svorníková kotva  II 16/140/260 mm</t>
  </si>
  <si>
    <t>Cena viz.příloha č.1</t>
  </si>
  <si>
    <t>1778*1,02</t>
  </si>
  <si>
    <t>748212OA0</t>
  </si>
  <si>
    <t>POVRCHOVÁ ÚPRAVA ZINKOVÁNÍM</t>
  </si>
  <si>
    <t>anglické dvorky Z/1 : 16,83*3</t>
  </si>
  <si>
    <t>767110210RA0</t>
  </si>
  <si>
    <t>Stěny zasklené protipožární hliníkové, protipožární sklo s drátěnou vložkou, PO 30 min</t>
  </si>
  <si>
    <t>D/01 dveře 800x1570 mm : 0,8*1,57</t>
  </si>
  <si>
    <t>767990010RAB</t>
  </si>
  <si>
    <t>Ostatní atypické kovové prvky 5 - 10 kg/kus</t>
  </si>
  <si>
    <t xml:space="preserve">doplnění zábradlí : </t>
  </si>
  <si>
    <t>2/Z : 14*13</t>
  </si>
  <si>
    <t>3/Z : 14*16</t>
  </si>
  <si>
    <t>767990010RAD</t>
  </si>
  <si>
    <t>Ostatní atypické kovové prvky 50 - 100 kg/kus</t>
  </si>
  <si>
    <t>Dod+mont zakrytí angl. dvorků 1/Z viz. výpis podrobností</t>
  </si>
  <si>
    <t>900      RT4</t>
  </si>
  <si>
    <t>HZS, Práce v tarifní třídě 7 (např. tesař)</t>
  </si>
  <si>
    <t>Demontáž zasklení balkonů vč.odvozů a likvidace- 5 ks : 5*4</t>
  </si>
  <si>
    <t>Demontáž mříží - 3 ks - 3020x1620 mm : 2*3</t>
  </si>
  <si>
    <t>snesení zabradlí, uskladnění, vynesení 39 ks : 39*6</t>
  </si>
  <si>
    <t>998767203R00</t>
  </si>
  <si>
    <t>Přesun hmot pro kovové stavební doplňk. konstrukce v objektech výšky do 24 m</t>
  </si>
  <si>
    <t>771475014R00</t>
  </si>
  <si>
    <t>Montáž soklíků z dlaždic keramických výšky 100 mm, soklíků vodorovných, kladených do flexibilního tmele</t>
  </si>
  <si>
    <t>800-771</t>
  </si>
  <si>
    <t>(1,15*2+3,6)*13</t>
  </si>
  <si>
    <t>(1,15*2+2,4)*16</t>
  </si>
  <si>
    <t>771479001R00</t>
  </si>
  <si>
    <t>Montáž soklíků z dlaždic keramických Řezání dlaždic pro soklíky</t>
  </si>
  <si>
    <t>771575109RT1</t>
  </si>
  <si>
    <t>Montáž podlah z dlaždic keramických 300 x 300 mm, režných nebo glazovaných, hladkých, kladených do flexibilního tmele</t>
  </si>
  <si>
    <t>4,25*6+4,27*7+2,92*16</t>
  </si>
  <si>
    <t>771578011R00</t>
  </si>
  <si>
    <t>Zvláštní úpravy spár spára podlaha-stěna silikonem</t>
  </si>
  <si>
    <t>vč. dodávky a montáže silikonu.</t>
  </si>
  <si>
    <t>771579791R00</t>
  </si>
  <si>
    <t>Příplatky k položkám montáže podlah keramických příplatek za plochu podlah keramických do 5 m2 jednotlivě</t>
  </si>
  <si>
    <t>771579795R00</t>
  </si>
  <si>
    <t>Příplatky k položkám montáže podlah keramických příplatek za spárování vodotěsnou hmotou - plošně</t>
  </si>
  <si>
    <t>781497111R00</t>
  </si>
  <si>
    <t xml:space="preserve">Lišty k obkladům profil ukončovací leštěný hliník, uložení do tmele, výška profilu 6 mm,  </t>
  </si>
  <si>
    <t>vč.dodávky lišty</t>
  </si>
  <si>
    <t>597642030R</t>
  </si>
  <si>
    <t>dlažba keramická š = 300 mm; l = 300 mm; h = 9,0 mm; povrch matný; pro interiér i exteriér</t>
  </si>
  <si>
    <t>102,11*1,05</t>
  </si>
  <si>
    <t>151,9*0,1*1,1</t>
  </si>
  <si>
    <t>998771203R00</t>
  </si>
  <si>
    <t>Přesun hmot pro podlahy z dlaždic v objektech výšky do 24 m</t>
  </si>
  <si>
    <t>776551830RT3</t>
  </si>
  <si>
    <t>Sejmutí povlakových podlah volně položených , z ploch do 10 m2</t>
  </si>
  <si>
    <t>800-775</t>
  </si>
  <si>
    <t xml:space="preserve">Odstranění stáv. povlakových krytin a volných částí podlah na lodžiích : </t>
  </si>
  <si>
    <t>3,75*1,2*13</t>
  </si>
  <si>
    <t>2,55*1,2*8*2</t>
  </si>
  <si>
    <t>schod : 0,9*0,2*29</t>
  </si>
  <si>
    <t>777645210R00</t>
  </si>
  <si>
    <t>Nátěry polyuretanové podlah jednosložkové, 2 x s tmelením</t>
  </si>
  <si>
    <t>800-773</t>
  </si>
  <si>
    <t>petrace 1x, 1x nátěr</t>
  </si>
  <si>
    <t>998777201R00</t>
  </si>
  <si>
    <t>Přesun hmot pro podlahy syntetické v objektech výšky do 6 m</t>
  </si>
  <si>
    <t>781775008R00</t>
  </si>
  <si>
    <t>Montáž obkladů vnějších stěn z dlaždic keramických režných nebo glazovaných, hladkých, 250 x 65 mm, kladených do flexibilního tmele</t>
  </si>
  <si>
    <t>781779705R00</t>
  </si>
  <si>
    <t>Montáž obkladů vnějších stěn z dlaždic keramických příplatky k položkám montáže obkladů vnějších stěn z dlaždic keramických za spárovací hmotu - plošně</t>
  </si>
  <si>
    <t>781779711R00</t>
  </si>
  <si>
    <t>Montáž obkladů vnějších stěn z dlaždic keramických příplatky k položkám montáže obkladů vnějších stěn z dlaždic keramických za plochu do 10 m2</t>
  </si>
  <si>
    <t>59635024R</t>
  </si>
  <si>
    <t>obklad keramický š = 65 mm; l = 250 mm; h = 15,0 mm; pro exteriér; barva červená</t>
  </si>
  <si>
    <t>obklad keramickými pásky imitující režné zdivo tl.15 mm, rozměr 215x65 mm</t>
  </si>
  <si>
    <t>8,5775*1,05</t>
  </si>
  <si>
    <t>998781201R00</t>
  </si>
  <si>
    <t>Přesun hmot pro obklady keramické v objektech výšky do 6 m</t>
  </si>
  <si>
    <t>783201811R00</t>
  </si>
  <si>
    <t>Odstranění nátěrů z kovových doplňk.konstrukcí oškrabáním</t>
  </si>
  <si>
    <t>800-783</t>
  </si>
  <si>
    <t>Nátěr ocel. zárubní   pozn.4 : 1,3*1</t>
  </si>
  <si>
    <t>P4 : 1,38*3,7*4</t>
  </si>
  <si>
    <t xml:space="preserve"> HDS skřín : 2</t>
  </si>
  <si>
    <t>zábradlí : 3,5*1,035*2*13+2,3*1,035*2*16</t>
  </si>
  <si>
    <t>783225100R00</t>
  </si>
  <si>
    <t xml:space="preserve">Nátěry kov.stavebních doplňk.konstrukcí syntetické dvojnásobné + 1x email,  </t>
  </si>
  <si>
    <t>včetně pomocného lešení.</t>
  </si>
  <si>
    <t>783226100R00</t>
  </si>
  <si>
    <t xml:space="preserve">Nátěry kov.stavebních doplňk.konstrukcí syntetické základní,  </t>
  </si>
  <si>
    <t>784402801R00</t>
  </si>
  <si>
    <t>Odstranění maleb oškrabáním, v místnostech do 3,8 m</t>
  </si>
  <si>
    <t>800-784</t>
  </si>
  <si>
    <t>784191101R00</t>
  </si>
  <si>
    <t>Příprava povrchu Penetrace (napouštění) podkladu disperzní, jednonásobná</t>
  </si>
  <si>
    <t>ostění : 20</t>
  </si>
  <si>
    <t>784195212R00</t>
  </si>
  <si>
    <t>Malby z malířských směsí otěruvzdorných,  , bělost 82 %, dvojnásobné</t>
  </si>
  <si>
    <t>741723OA0</t>
  </si>
  <si>
    <t>ČIDLO POHYBOVÉ</t>
  </si>
  <si>
    <t>743566OA0</t>
  </si>
  <si>
    <t>SVÍTIDLO VENKOVNÍ VŠEOBECNÉ - MONTÁŽ SVÍTIDLA</t>
  </si>
  <si>
    <t>vč. nadstavení kabelu</t>
  </si>
  <si>
    <t>743Z34OA0</t>
  </si>
  <si>
    <t>DEMONTÁŽ NÁSTĚNNÉHO, PŘISAZENÉHO NEBO ZÁVĚSNÉHO SVÍTIDLA</t>
  </si>
  <si>
    <t>75O5EYOA0</t>
  </si>
  <si>
    <t>EZS, ČIDLO SPECIÁLNÍ - DEMONTÁŽ</t>
  </si>
  <si>
    <t>Demontáž konstrukcí satelitních antén - 11 ks : 11*2</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</si>
  <si>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</si>
  <si>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</si>
  <si>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</si>
  <si>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</si>
  <si>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</si>
  <si>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</si>
  <si>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</si>
  <si>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</si>
  <si>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</si>
  <si>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</si>
  <si>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</si>
  <si>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</si>
  <si>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</si>
  <si>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</si>
  <si>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</si>
  <si>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</si>
  <si>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</si>
  <si>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END</t>
  </si>
  <si>
    <t>622481211RT2</t>
  </si>
  <si>
    <t>Vyztužení povrchových úprav vnějších stěn stěrkou s výztužnou sklotextilní tkaninou, s dodávkou sítě a stěrkového tmelu</t>
  </si>
  <si>
    <t>vnitřní atika : (12,55+22,65+20,95+16,05*3+1,5+1,8)*2*0,95</t>
  </si>
  <si>
    <t>-3,75*0,95</t>
  </si>
  <si>
    <t>171156018500R</t>
  </si>
  <si>
    <t>Jeřáb automobilní GROWE TMS 475</t>
  </si>
  <si>
    <t>Sh</t>
  </si>
  <si>
    <t>STROJ</t>
  </si>
  <si>
    <t>Stroj</t>
  </si>
  <si>
    <t>POL6_</t>
  </si>
  <si>
    <t>dosah 29 m</t>
  </si>
  <si>
    <t>999281112R00</t>
  </si>
  <si>
    <t xml:space="preserve">Přesun hmot pro opravy a údržbu objektů pro opravy a údržbu dosavadních objektů včetně vnějších plášťů_x000D_
 výšky přes 25 do 36 m,  </t>
  </si>
  <si>
    <t>712300833R00</t>
  </si>
  <si>
    <t xml:space="preserve">Odstranění povlakové krytiny a mechu na střechách plochých do 10° povlakové krytiny_x000D_
 třívrstvé,  </t>
  </si>
  <si>
    <t>12,55*16,05</t>
  </si>
  <si>
    <t>22,65*16,05-1,5*3,75</t>
  </si>
  <si>
    <t>20,95*16,05-1,8*3,75</t>
  </si>
  <si>
    <t>712310915RZ1</t>
  </si>
  <si>
    <t>Údržba povlakové krytiny střech do 10° za studena nátěrem asfaltovým tmelem, 1 x, včetně dodávky materiálu</t>
  </si>
  <si>
    <t>natěradly a tmely,</t>
  </si>
  <si>
    <t xml:space="preserve"> vyrovnání a vyspravení podkladu(střechy) pod parotěsnou zábranu</t>
  </si>
  <si>
    <t>712378002R00</t>
  </si>
  <si>
    <t>Povlakové krytiny střech do 10° termoplasty Doplňkové konstrukce k povlakovým krytinám z fólií atiková okapnice, RŠ 200 mm, z pozinkovaného plechu s povrchovou úpravou PVC</t>
  </si>
  <si>
    <t xml:space="preserve"> včetně dodávek výrobků</t>
  </si>
  <si>
    <t>11/K : 18*2</t>
  </si>
  <si>
    <t>Povlakové krytiny střech do 10° termoplasty Doplňkové konstrukce k povlakovým krytinám z fólií atiková okapnice, RŠ 250 mm, z pozinkovaného plechu s povrchovou úpravou PVC</t>
  </si>
  <si>
    <t>Povlakové krytiny střech do 10° termoplasty Doplňkové konstrukce k povlakovým krytinám z fólií rohová lišta vnější, RŠ 100 mm, z pozinkovaného plechu s povrchovou úpravou PVC</t>
  </si>
  <si>
    <t>Povlakové krytiny střech do 10° termoplasty Doplňkové konstrukce k povlakovým krytinám z fólií pásek, RŠ 50 mm, z pozinkovaného plechu s povrchovou úpravou PVC</t>
  </si>
  <si>
    <t>13/K-ukončovací lišta : 138</t>
  </si>
  <si>
    <t>10/K-ukončovací lišta : 50</t>
  </si>
  <si>
    <t>712378105R00</t>
  </si>
  <si>
    <t>Povlakové krytiny střech do 10° termoplasty Doplňkové konstrukce k povlakovým krytinám z fólií prostup parozábranou, průměr 50 mm, s manžetou z fólie z měkčeného PVC</t>
  </si>
  <si>
    <t>ukotvení kotevní desky šrouby, utěsnění kolem prostupu PU pěnou, přitavením manžety prostupu na parozábranu a doplnění manžety pojistnou zálivkovou hmotou</t>
  </si>
  <si>
    <t>14/K - stahovací objímka nerez : 1</t>
  </si>
  <si>
    <t>712391171R00</t>
  </si>
  <si>
    <t>Povlakové krytiny střech do 10° ostatní textilie podkladní, 1 vrstva, bez dodávky textílie</t>
  </si>
  <si>
    <t>(13,2+23,5+21,6)*16,9-3,75*(1,5+1,8)</t>
  </si>
  <si>
    <t>(12,35+22,45+20,75+12,85*3+1,5+1,8+10,8+7,85+4,7+3,5-3,75)*2*0,3</t>
  </si>
  <si>
    <t>712811101R00</t>
  </si>
  <si>
    <t>Samostatné vytažení izolačního povlaku za studena nátěrem 1 x, penetračním lakem (ALP), materiál ve specifikaci</t>
  </si>
  <si>
    <t>na konstrukce převyšující úroveň střechy,</t>
  </si>
  <si>
    <t>(12,55+22,65+20,95+16,05*3+1,5+1,8+10,6+7,65+4,5+3,3-3,75)*2*0,95</t>
  </si>
  <si>
    <t>712841559R00</t>
  </si>
  <si>
    <t>Samostatné vytažení izol. povlaku pásy přitavením v celé ploše, 1 vrstva, materiál ve specifikaci</t>
  </si>
  <si>
    <t>712990812RT3</t>
  </si>
  <si>
    <t>Odstranění povlakové krytiny střech ostatní násypu nebo nánosu do 10° tloušťky přes 30 do 50 mm, z ploch jednotlivě přes 20 m</t>
  </si>
  <si>
    <t>vybourání stávajícího střešního pláště - všech vrstev viz skladby S1 : 888,8325</t>
  </si>
  <si>
    <t>712370010RAB</t>
  </si>
  <si>
    <t>Povlak. krytina střech, sklon do 10°, termoplasty fólie střešní hydroizolační, plošná hmotnost 1 520 g/m2, materiál PVC-P, výztužná mřížka, tl. 1,5 mm</t>
  </si>
  <si>
    <t>z volně položené fólie, spoje slepeny přitavením a překryty pásem fólie šířky 500 mm. Vytažení izolace na stěny a přikotvení na stěně lištou.</t>
  </si>
  <si>
    <t xml:space="preserve"> vč.všech detailů a systémových prvků, rohových,, koutových,ukončovacích  z poplastovaného plechu</t>
  </si>
  <si>
    <t>(13,2+23,5+21,6)*16,9*1,03-3,75*(1,5+1,8)*1,03</t>
  </si>
  <si>
    <t>(12,35+22,45+20,75+12,85*3+1,5+1,8+10,8+7,85+4,7+3,5-3,75)*2*0,3*1,03</t>
  </si>
  <si>
    <t>888,8325*0,35</t>
  </si>
  <si>
    <t>246,81*0,4</t>
  </si>
  <si>
    <t>28322103.AR</t>
  </si>
  <si>
    <t>fólie izolační střešní hydroizolační; tloušťka 1,50 mm; plošná hmotnost 1 900 g/m2; PVC-P, výztužná mřížka</t>
  </si>
  <si>
    <t>odpočet za folii s protiskluzovou úpravou viz pozn.1 : -97,5</t>
  </si>
  <si>
    <t>62852265R</t>
  </si>
  <si>
    <t>pás izolační z modifikovaného asfaltu natavitelný, mechanicky kotvený; nosná vložka skelná tkanina; horní strana jemný minerální posyp; spodní strana PE fólie; tl. 4,0 mm</t>
  </si>
  <si>
    <t>888,8325*1,15</t>
  </si>
  <si>
    <t>246,81*1,2</t>
  </si>
  <si>
    <t>69366008R</t>
  </si>
  <si>
    <t>geotextilie směs přírodních a syntetických vláken; funkce separační, ochranná; plošná hmotnost 500 g/m2</t>
  </si>
  <si>
    <t>1045,195*1,15</t>
  </si>
  <si>
    <t>Příplatek na folii s protiskluzovou úpravou viz pozn.1</t>
  </si>
  <si>
    <t>cena - viz. příloha 3</t>
  </si>
  <si>
    <t>A : 24,2</t>
  </si>
  <si>
    <t>B : 38,4</t>
  </si>
  <si>
    <t>C : 34,9</t>
  </si>
  <si>
    <t>998712204R00</t>
  </si>
  <si>
    <t>Přesun hmot pro povlakové krytiny v objektech výšky přes 24 do 36 m</t>
  </si>
  <si>
    <t>713104111R00</t>
  </si>
  <si>
    <t>Odstranění tepelné izolace z desek, lamel, rohoží, pásů a foukané izolace plochých střech, volně uložené, z desek z expandovaného polystyrenu, tloušťky do 100 mm</t>
  </si>
  <si>
    <t>800-713</t>
  </si>
  <si>
    <t>713141312R00</t>
  </si>
  <si>
    <t>Montáž tepelné izolace střech na plný podklad jednovrstvé, tloušťky do 160 mm na kotvy</t>
  </si>
  <si>
    <t>spádové klíny : 17</t>
  </si>
  <si>
    <t>S1+S2+S3+S4+S5 : 196+295+305+17+59</t>
  </si>
  <si>
    <t>713141323R00</t>
  </si>
  <si>
    <t>Montáž tepelné izolace střech na plný podklad dvouvrstvé, tloušťky do 200 mm na kotvy</t>
  </si>
  <si>
    <t>spádové klíny : 196+59</t>
  </si>
  <si>
    <t>713141337R00</t>
  </si>
  <si>
    <t>Montáž tepelné izolace střech na plný podklad třívrstvé, tloušťky do 300 mm na kotvy</t>
  </si>
  <si>
    <t>spádové klíny : 600</t>
  </si>
  <si>
    <t>28375704R</t>
  </si>
  <si>
    <t>deska izolační stabilizovaná; pěnový polystyren; rovná hrana; součinitel tepelné vodivosti 0,037 W/mK; obj. hmotnost 20,00 kg/m3</t>
  </si>
  <si>
    <t>tl.180 mm : (196+295+305)*0,18*1,02</t>
  </si>
  <si>
    <t>tl.100 mm : (12,55+22,65+20,95+16,05*3+1,5+1,8)*2*0,95*0,1*1,02</t>
  </si>
  <si>
    <t>-3,75*0,95*0,1*1,02</t>
  </si>
  <si>
    <t>tl. 60 mm : (17+59)*0,06*1,02</t>
  </si>
  <si>
    <t>28375971R</t>
  </si>
  <si>
    <t>deska spádová, klín EPS 100; pěnový polystyren; součinitel tepelné vodivosti 0,037 W/mK</t>
  </si>
  <si>
    <t>196*((0,02+0,2)/2)*1,02</t>
  </si>
  <si>
    <t>600*(0,02+0,32)/2*1,02</t>
  </si>
  <si>
    <t>17*(0,02+0,09)/2*1,02</t>
  </si>
  <si>
    <t>59*(0,02+0,17)/2*1,02</t>
  </si>
  <si>
    <t>998713204R00</t>
  </si>
  <si>
    <t>Přesun hmot pro izolace tepelné v objektech výšky do 36 m</t>
  </si>
  <si>
    <t>721210823R00</t>
  </si>
  <si>
    <t>Demontáž kanalizačního příslušenství vpusti střešní , DN 125</t>
  </si>
  <si>
    <t>800-721</t>
  </si>
  <si>
    <t>721234154RT1</t>
  </si>
  <si>
    <t>Střešní vtoky z PP renovační s továrně připojeným živičným izolačním pásem, se záchytným košem, D 75, 110, 125, 160 mm, včetně dodávky materiálu</t>
  </si>
  <si>
    <t>úprava napojení 5 ks střešních vpustí : 5*4</t>
  </si>
  <si>
    <t>998721204R00</t>
  </si>
  <si>
    <t>Přesun hmot pro vnitřní kanalizaci v objektech výšky do 36 m</t>
  </si>
  <si>
    <t>50 m vodorovně, měřeno od těžiště půdorysné plochy skládky do těžiště půdorysné plochy objektu</t>
  </si>
  <si>
    <t>762441112RT2</t>
  </si>
  <si>
    <t>Obložení atiky s dodávkou dřevoštěpkových desek, tloušťky 18 mm, 1 vrstva, upevněním šroubováním</t>
  </si>
  <si>
    <t>11/K : 18*0,38*2</t>
  </si>
  <si>
    <t>12/K : 37*0,38</t>
  </si>
  <si>
    <t>762526811R00</t>
  </si>
  <si>
    <t>Demontáž podlah bez polštářů , z desek dřevotřískovýh, překližkových, sololitových , tloušťky do 20 mm</t>
  </si>
  <si>
    <t>10/K - krycí lišta : 50</t>
  </si>
  <si>
    <t>11/K-krycí plech 150 mm : 18</t>
  </si>
  <si>
    <t>11/K - připojovací lišta : 18</t>
  </si>
  <si>
    <t>12/K - krycí plech : 37</t>
  </si>
  <si>
    <t>13/K - krycí lišta : 138</t>
  </si>
  <si>
    <t>764819102R00</t>
  </si>
  <si>
    <t>Odpadní trouby čtvercové, délka strany 100 mm, z lakovaného pozinkovaného plechu,  , dodávka a montáž</t>
  </si>
  <si>
    <t>11/K : 2,8*2</t>
  </si>
  <si>
    <t>764815103R00</t>
  </si>
  <si>
    <t>Žlaby podokapní čtyřhranné, z lakovaného pozinkovaného plechu, rš 330 mm, dodávka a montáž</t>
  </si>
  <si>
    <t>210220212RT2</t>
  </si>
  <si>
    <t>Montáž jímací tyče na střešní hřeben do zdi,  , včetně dodávky jímací tyče JR dl. 2,0 m a dvou držáků DJ 1</t>
  </si>
  <si>
    <t>Případné opravy a úpravy VZT jednotek vyustění jader na střeše, prodložení přívodních kabelů VZT : 150</t>
  </si>
  <si>
    <t>998764204R00</t>
  </si>
  <si>
    <t>Přesun hmot pro konstrukce klempířské v objektech výšky do 36 m</t>
  </si>
  <si>
    <t>nátěr nosiče televizních antén : 20</t>
  </si>
  <si>
    <t xml:space="preserve"> nátěr vyustění VZT byt.jader a spojovacích trub : 6*(8+5+7)</t>
  </si>
  <si>
    <t>5*20</t>
  </si>
  <si>
    <t>4*10</t>
  </si>
  <si>
    <t>005121010R</t>
  </si>
  <si>
    <t>Vybudování zařízení staveniště</t>
  </si>
  <si>
    <t>Soubor</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</si>
  <si>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</si>
  <si>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</si>
  <si>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</si>
  <si>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</si>
  <si>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</si>
  <si>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</si>
  <si>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</si>
  <si>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</si>
  <si>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</si>
  <si>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</si>
  <si>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</si>
  <si>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</si>
  <si>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</si>
  <si>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</si>
  <si>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</si>
  <si>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</si>
  <si>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</si>
  <si>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t>
  </si>
  <si>
    <t>výtažné zkoušky : 1</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</si>
  <si>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</si>
  <si>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</si>
  <si>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</si>
  <si>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ekologický dozor : 1</t>
  </si>
  <si>
    <t>005241010R</t>
  </si>
  <si>
    <t xml:space="preserve">Dokumentace skutečného provedení </t>
  </si>
  <si>
    <t>Náklady na vyhotovení dokumentace skutečného provedení stavby a její předání objednateli v požadované formě a požadovaném počtu.</t>
  </si>
  <si>
    <t>199000002R00</t>
  </si>
  <si>
    <t>Poplatky za skládku horniny 1- 4</t>
  </si>
  <si>
    <t>4,986</t>
  </si>
  <si>
    <t>564251111R00</t>
  </si>
  <si>
    <t>Podklad nebo podsyp ze štěrkopísku tloušťka po zhutnění 150 mm</t>
  </si>
  <si>
    <t>s rozprostřením, vlhčením a zhutněním</t>
  </si>
  <si>
    <t>pozn 1-okapový chodník +2 žlab : 50+20</t>
  </si>
  <si>
    <t>564261111R00</t>
  </si>
  <si>
    <t>Podklad nebo podsyp ze štěrkopísku tloušťka po zhutnění 200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</si>
  <si>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</si>
  <si>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</si>
  <si>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</si>
  <si>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</si>
  <si>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</si>
  <si>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</si>
  <si>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žlab : 20</t>
  </si>
  <si>
    <t>578111001RA0</t>
  </si>
  <si>
    <t>Chodník z litého asfaltu celková tloušťka 290 mm bez zemních prací</t>
  </si>
  <si>
    <t>AP-HSV</t>
  </si>
  <si>
    <t>odkopávky nezapažené pro silnice v hornině 3, s přemístěním výkopku v příčných profilech s naložením na dopravní prostředek a odvozem do 1 km, s uložením výkopku na skládku a úpravou pláně. Podklad ze štěrkopísku s rozprostřením, vlhčením a zhutněním tl. 4 cm, podklad z prostého betonu B 7,5 tl. 22 cm, litý asfalt z kameniva těženého nebo drceného s rozprostřením, v pruhu šířky do 3 m tl. 4 cm, zdrsňovací posyp z kameniva drobného drceného, osazení a dodávka záhonových obrubníků do lože z prostého betonu tl. 5 - 10 cm se zalitím a zatřením spár maltou, bez opěry.</t>
  </si>
  <si>
    <t>Skladba:</t>
  </si>
  <si>
    <t>podklad ze štěrkopísku              4 cm</t>
  </si>
  <si>
    <t>podklad z prostého betonu       22 cm</t>
  </si>
  <si>
    <t>litý asfalt                                     4 cm</t>
  </si>
  <si>
    <t>posyp</t>
  </si>
  <si>
    <t>celkem                                      30 cm</t>
  </si>
  <si>
    <t>24551542R</t>
  </si>
  <si>
    <t>písek posypový křemičitý; frakce 0,1 až 0,3 mm; 25,00 kg</t>
  </si>
  <si>
    <t>výplň spar žlaby : 20</t>
  </si>
  <si>
    <t>59245110R</t>
  </si>
  <si>
    <t>dlažba betonová dvouvrstvá, skladebná; obdélník; šedá; l = 200 mm; š = 100 mm; tl. 60,0 mm</t>
  </si>
  <si>
    <t>10,5*1,02</t>
  </si>
  <si>
    <t>592453331R</t>
  </si>
  <si>
    <t>dlažba betonová dvouvrstvá; čtverec; povrch hladký; šedá; l = 500 mm; š = 500 mm; tl. 50,0 mm</t>
  </si>
  <si>
    <t>20*1,02</t>
  </si>
  <si>
    <t>632921913R00</t>
  </si>
  <si>
    <t>Dlažba vnitřní nebo vnější při objektu z dlaždic betonových betonových kladených do písku  se zalitím spár na celou výšku cementovou maltou pro spárování _x000D_
 o tloušťce dlaždic 60 mm</t>
  </si>
  <si>
    <t>vodorovná nebo ve spádu do 15° od vodorovné roviny</t>
  </si>
  <si>
    <t>Včetně dodávky dlaždic.</t>
  </si>
  <si>
    <t>916561111RT2</t>
  </si>
  <si>
    <t>Osazení záhonového obrubníku betonového včetně dodávky obrubníků_x000D_
 rozměrů 500/50/200 mm, do lože z betonu prostého C 12/15, s boční opěrou z betonu prostého</t>
  </si>
  <si>
    <t>se zřízením lože z betonu prostého C 12/15 tl. 80-100 mm</t>
  </si>
  <si>
    <t>918101111R00</t>
  </si>
  <si>
    <t>Lože pod obrubníky, krajníky nebo obruby z betonu prostého C 12/15</t>
  </si>
  <si>
    <t>z dlažebních kostek z betonu prostého</t>
  </si>
  <si>
    <t>17,5*0,2*0,2</t>
  </si>
  <si>
    <t>953941721R00</t>
  </si>
  <si>
    <t>Osazení drobných kovových výrobků objímek nebo držáků ve zdivu_x000D_
 betonovém</t>
  </si>
  <si>
    <t>bez jejich dodání, ale s vysekáním kapes pro upevňovací prvky a s jejich zazděním, zabetonováním nebo zalitím,</t>
  </si>
  <si>
    <t>Včetně pomocného pracovního lešení o výšce podlahy do 1900 m a pro zatížení 1,5 kPa.</t>
  </si>
  <si>
    <t>držák šnůr : 39*2</t>
  </si>
  <si>
    <t>1/OV</t>
  </si>
  <si>
    <t>Držák prádelních šnůr, šířka lišty 500 mm, 5 šnůr  - viz. výpis podrobností</t>
  </si>
  <si>
    <t>D+M zasklení lodžie</t>
  </si>
  <si>
    <t>otočný systém, bezrámový, jednostranné parkování. Délka</t>
  </si>
  <si>
    <t>sekce: cca 2,55 m. Součástí nabídky je i profil pro horní</t>
  </si>
  <si>
    <t>Cena viz. příloha č.4</t>
  </si>
  <si>
    <t>sekce: cca 3,75 m. Součástí nabídky je i profil pro horní</t>
  </si>
  <si>
    <t>998787203R00</t>
  </si>
  <si>
    <t>Přesun hmot pro zasklívání v objektech výšky do 24 m</t>
  </si>
  <si>
    <t>800-787</t>
  </si>
  <si>
    <t>979990001R00</t>
  </si>
  <si>
    <t>Poplatek za skládku stavební suti</t>
  </si>
  <si>
    <t>Dodávka a montáž zasklívacího systému –</t>
  </si>
  <si>
    <t>kotvení.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</si>
</sst>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4" t="s">
        <v>38</v>
      </c>
    </row>
    <row r="2" spans="1:7" ht="57.75" customHeight="1" x14ac:dyDescent="0.2">
      <c r="A2" s="201" t="s">
        <v>39</v>
      </c>
      <c r="B2" s="201"/>
      <c r="C2" s="201"/>
      <c r="D2" s="201"/>
      <c r="E2" s="201"/>
      <c r="F2" s="201"/>
      <c r="G2" s="201"/>
    </row>
  </sheetData>
  <sheetProtection password="EDCE"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7"/>
  <sheetViews>
    <sheetView showGridLines="0" tabSelected="1" topLeftCell="B2"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0" t="s">
        <v>36</v>
      </c>
      <c r="B1" s="221" t="s">
        <v>41</v>
      </c>
      <c r="C1" s="222"/>
      <c r="D1" s="222"/>
      <c r="E1" s="222"/>
      <c r="F1" s="222"/>
      <c r="G1" s="222"/>
      <c r="H1" s="222"/>
      <c r="I1" s="222"/>
      <c r="J1" s="223"/>
    </row>
    <row r="2" spans="1:15" ht="36" customHeight="1" x14ac:dyDescent="0.2">
      <c r="A2" s="3"/>
      <c r="B2" s="76" t="s">
        <v>22</v>
      </c>
      <c r="C2" s="77"/>
      <c r="D2" s="78" t="s">
        <v>44</v>
      </c>
      <c r="E2" s="227" t="s">
        <v>45</v>
      </c>
      <c r="F2" s="228"/>
      <c r="G2" s="228"/>
      <c r="H2" s="228"/>
      <c r="I2" s="228"/>
      <c r="J2" s="229"/>
      <c r="O2" s="2"/>
    </row>
    <row r="3" spans="1:15" ht="27" hidden="1" customHeight="1" x14ac:dyDescent="0.2">
      <c r="A3" s="3"/>
      <c r="B3" s="79"/>
      <c r="C3" s="77"/>
      <c r="D3" s="80"/>
      <c r="E3" s="230"/>
      <c r="F3" s="231"/>
      <c r="G3" s="231"/>
      <c r="H3" s="231"/>
      <c r="I3" s="231"/>
      <c r="J3" s="232"/>
    </row>
    <row r="4" spans="1:15" ht="23.25" customHeight="1" x14ac:dyDescent="0.2">
      <c r="A4" s="3"/>
      <c r="B4" s="81"/>
      <c r="C4" s="82"/>
      <c r="D4" s="83"/>
      <c r="E4" s="217"/>
      <c r="F4" s="217"/>
      <c r="G4" s="217"/>
      <c r="H4" s="217"/>
      <c r="I4" s="217"/>
      <c r="J4" s="218"/>
    </row>
    <row r="5" spans="1:15" ht="24" customHeight="1" x14ac:dyDescent="0.2">
      <c r="A5" s="3"/>
      <c r="B5" s="44" t="s">
        <v>42</v>
      </c>
      <c r="C5" s="4"/>
      <c r="D5" s="84" t="s">
        <v>46</v>
      </c>
      <c r="E5" s="24"/>
      <c r="F5" s="24"/>
      <c r="G5" s="24"/>
      <c r="H5" s="26" t="s">
        <v>40</v>
      </c>
      <c r="I5" s="84" t="s">
        <v>50</v>
      </c>
      <c r="J5" s="10"/>
    </row>
    <row r="6" spans="1:15" ht="15.75" customHeight="1" x14ac:dyDescent="0.2">
      <c r="A6" s="3"/>
      <c r="B6" s="38"/>
      <c r="C6" s="24"/>
      <c r="D6" s="84" t="s">
        <v>47</v>
      </c>
      <c r="E6" s="24"/>
      <c r="F6" s="24"/>
      <c r="G6" s="24"/>
      <c r="H6" s="26" t="s">
        <v>34</v>
      </c>
      <c r="I6" s="84" t="s">
        <v>51</v>
      </c>
      <c r="J6" s="10"/>
    </row>
    <row r="7" spans="1:15" ht="15.75" customHeight="1" x14ac:dyDescent="0.2">
      <c r="A7" s="3"/>
      <c r="B7" s="39"/>
      <c r="C7" s="25"/>
      <c r="D7" s="86" t="s">
        <v>49</v>
      </c>
      <c r="E7" s="85" t="s">
        <v>48</v>
      </c>
      <c r="F7" s="31"/>
      <c r="G7" s="31"/>
      <c r="H7" s="33"/>
      <c r="I7" s="31"/>
      <c r="J7" s="48"/>
    </row>
    <row r="8" spans="1:15" ht="24" hidden="1" customHeight="1" x14ac:dyDescent="0.2">
      <c r="A8" s="3"/>
      <c r="B8" s="44" t="s">
        <v>20</v>
      </c>
      <c r="C8" s="4"/>
      <c r="D8" s="32"/>
      <c r="E8" s="4"/>
      <c r="F8" s="4"/>
      <c r="G8" s="42"/>
      <c r="H8" s="26" t="s">
        <v>40</v>
      </c>
      <c r="I8" s="30"/>
      <c r="J8" s="10"/>
    </row>
    <row r="9" spans="1:15" ht="15.75" hidden="1" customHeight="1" x14ac:dyDescent="0.2">
      <c r="A9" s="3"/>
      <c r="B9" s="3"/>
      <c r="C9" s="4"/>
      <c r="D9" s="32"/>
      <c r="E9" s="4"/>
      <c r="F9" s="4"/>
      <c r="G9" s="42"/>
      <c r="H9" s="26" t="s">
        <v>34</v>
      </c>
      <c r="I9" s="30"/>
      <c r="J9" s="10"/>
    </row>
    <row r="10" spans="1:15" ht="15.75" hidden="1" customHeight="1" x14ac:dyDescent="0.2">
      <c r="A10" s="3"/>
      <c r="B10" s="49"/>
      <c r="C10" s="25"/>
      <c r="D10" s="43"/>
      <c r="E10" s="52"/>
      <c r="F10" s="52"/>
      <c r="G10" s="50"/>
      <c r="H10" s="50"/>
      <c r="I10" s="51"/>
      <c r="J10" s="48"/>
    </row>
    <row r="11" spans="1:15" ht="24" customHeight="1" x14ac:dyDescent="0.2">
      <c r="A11" s="3"/>
      <c r="B11" s="44" t="s">
        <v>19</v>
      </c>
      <c r="C11" s="4"/>
      <c r="D11" s="234"/>
      <c r="E11" s="234"/>
      <c r="F11" s="234"/>
      <c r="G11" s="234"/>
      <c r="H11" s="26" t="s">
        <v>40</v>
      </c>
      <c r="I11" s="88"/>
      <c r="J11" s="10"/>
    </row>
    <row r="12" spans="1:15" ht="15.75" customHeight="1" x14ac:dyDescent="0.2">
      <c r="A12" s="3"/>
      <c r="B12" s="38"/>
      <c r="C12" s="24"/>
      <c r="D12" s="216"/>
      <c r="E12" s="216"/>
      <c r="F12" s="216"/>
      <c r="G12" s="216"/>
      <c r="H12" s="26" t="s">
        <v>34</v>
      </c>
      <c r="I12" s="88"/>
      <c r="J12" s="10"/>
    </row>
    <row r="13" spans="1:15" ht="15.75" customHeight="1" x14ac:dyDescent="0.2">
      <c r="A13" s="3"/>
      <c r="B13" s="39"/>
      <c r="C13" s="25"/>
      <c r="D13" s="87"/>
      <c r="E13" s="219"/>
      <c r="F13" s="220"/>
      <c r="G13" s="220"/>
      <c r="H13" s="27"/>
      <c r="I13" s="31"/>
      <c r="J13" s="48"/>
    </row>
    <row r="14" spans="1:15" ht="24" customHeight="1" x14ac:dyDescent="0.2">
      <c r="A14" s="3"/>
      <c r="B14" s="63" t="s">
        <v>21</v>
      </c>
      <c r="C14" s="64"/>
      <c r="D14" s="65"/>
      <c r="E14" s="66"/>
      <c r="F14" s="66"/>
      <c r="G14" s="66"/>
      <c r="H14" s="67"/>
      <c r="I14" s="66"/>
      <c r="J14" s="68"/>
    </row>
    <row r="15" spans="1:15" ht="32.25" customHeight="1" x14ac:dyDescent="0.2">
      <c r="A15" s="3"/>
      <c r="B15" s="49" t="s">
        <v>32</v>
      </c>
      <c r="C15" s="69"/>
      <c r="D15" s="50"/>
      <c r="E15" s="233"/>
      <c r="F15" s="233"/>
      <c r="G15" s="235"/>
      <c r="H15" s="235"/>
      <c r="I15" s="235" t="s">
        <v>29</v>
      </c>
      <c r="J15" s="236"/>
    </row>
    <row r="16" spans="1:15" ht="23.25" customHeight="1" x14ac:dyDescent="0.2">
      <c r="A16" s="140" t="s">
        <v>24</v>
      </c>
      <c r="B16" s="54" t="s">
        <v>24</v>
      </c>
      <c r="C16" s="55"/>
      <c r="D16" s="56"/>
      <c r="E16" s="207"/>
      <c r="F16" s="208"/>
      <c r="G16" s="207"/>
      <c r="H16" s="208"/>
      <c r="I16" s="207">
        <f>SUMIF(F54:F83,A16,I54:I83)+SUMIF(F54:F83,"PSU",I54:I83)</f>
        <v>0</v>
      </c>
      <c r="J16" s="209"/>
    </row>
    <row r="17" spans="1:10" ht="23.25" customHeight="1" x14ac:dyDescent="0.2">
      <c r="A17" s="140" t="s">
        <v>25</v>
      </c>
      <c r="B17" s="54" t="s">
        <v>25</v>
      </c>
      <c r="C17" s="55"/>
      <c r="D17" s="56"/>
      <c r="E17" s="207"/>
      <c r="F17" s="208"/>
      <c r="G17" s="207"/>
      <c r="H17" s="208"/>
      <c r="I17" s="207">
        <f>SUMIF(F54:F83,A17,I54:I83)</f>
        <v>0</v>
      </c>
      <c r="J17" s="209"/>
    </row>
    <row r="18" spans="1:10" ht="23.25" customHeight="1" x14ac:dyDescent="0.2">
      <c r="A18" s="140" t="s">
        <v>26</v>
      </c>
      <c r="B18" s="54" t="s">
        <v>26</v>
      </c>
      <c r="C18" s="55"/>
      <c r="D18" s="56"/>
      <c r="E18" s="207"/>
      <c r="F18" s="208"/>
      <c r="G18" s="207"/>
      <c r="H18" s="208"/>
      <c r="I18" s="207">
        <f>SUMIF(F54:F83,A18,I54:I83)</f>
        <v>0</v>
      </c>
      <c r="J18" s="209"/>
    </row>
    <row r="19" spans="1:10" ht="23.25" customHeight="1" x14ac:dyDescent="0.2">
      <c r="A19" s="140" t="s">
        <v>123</v>
      </c>
      <c r="B19" s="54" t="s">
        <v>27</v>
      </c>
      <c r="C19" s="55"/>
      <c r="D19" s="56"/>
      <c r="E19" s="207"/>
      <c r="F19" s="208"/>
      <c r="G19" s="207"/>
      <c r="H19" s="208"/>
      <c r="I19" s="207">
        <f>SUMIF(F54:F83,A19,I54:I83)</f>
        <v>0</v>
      </c>
      <c r="J19" s="209"/>
    </row>
    <row r="20" spans="1:10" ht="23.25" customHeight="1" x14ac:dyDescent="0.2">
      <c r="A20" s="140" t="s">
        <v>124</v>
      </c>
      <c r="B20" s="54" t="s">
        <v>28</v>
      </c>
      <c r="C20" s="55"/>
      <c r="D20" s="56"/>
      <c r="E20" s="207"/>
      <c r="F20" s="208"/>
      <c r="G20" s="207"/>
      <c r="H20" s="208"/>
      <c r="I20" s="207">
        <f>SUMIF(F54:F83,A20,I54:I83)</f>
        <v>0</v>
      </c>
      <c r="J20" s="209"/>
    </row>
    <row r="21" spans="1:10" ht="23.25" customHeight="1" x14ac:dyDescent="0.2">
      <c r="A21" s="3"/>
      <c r="B21" s="71" t="s">
        <v>29</v>
      </c>
      <c r="C21" s="72"/>
      <c r="D21" s="73"/>
      <c r="E21" s="210"/>
      <c r="F21" s="237"/>
      <c r="G21" s="210"/>
      <c r="H21" s="237"/>
      <c r="I21" s="210">
        <f>SUM(I16:J20)</f>
        <v>0</v>
      </c>
      <c r="J21" s="211"/>
    </row>
    <row r="22" spans="1:10" ht="33" customHeight="1" x14ac:dyDescent="0.2">
      <c r="A22" s="3"/>
      <c r="B22" s="62" t="s">
        <v>33</v>
      </c>
      <c r="C22" s="55"/>
      <c r="D22" s="56"/>
      <c r="E22" s="61"/>
      <c r="F22" s="58"/>
      <c r="G22" s="47"/>
      <c r="H22" s="47"/>
      <c r="I22" s="47"/>
      <c r="J22" s="59"/>
    </row>
    <row r="23" spans="1:10" ht="23.25" customHeight="1" x14ac:dyDescent="0.2">
      <c r="A23" s="3">
        <f>ZakladDPHSni*SazbaDPH1/100</f>
        <v>0</v>
      </c>
      <c r="B23" s="54" t="s">
        <v>12</v>
      </c>
      <c r="C23" s="55"/>
      <c r="D23" s="56"/>
      <c r="E23" s="57">
        <v>15</v>
      </c>
      <c r="F23" s="58" t="s">
        <v>0</v>
      </c>
      <c r="G23" s="205">
        <f>ZakladDPHSniVypocet</f>
        <v>0</v>
      </c>
      <c r="H23" s="206"/>
      <c r="I23" s="206"/>
      <c r="J23" s="59" t="str">
        <f t="shared" ref="J23:J28" si="0">Mena</f>
        <v>CZK</v>
      </c>
    </row>
    <row r="24" spans="1:10" ht="23.25" customHeight="1" x14ac:dyDescent="0.2">
      <c r="A24" s="3">
        <f>(A23-INT(A23))*100</f>
        <v>0</v>
      </c>
      <c r="B24" s="54" t="s">
        <v>13</v>
      </c>
      <c r="C24" s="55"/>
      <c r="D24" s="56"/>
      <c r="E24" s="57">
        <f>SazbaDPH1</f>
        <v>15</v>
      </c>
      <c r="F24" s="58" t="s">
        <v>0</v>
      </c>
      <c r="G24" s="203">
        <f>IF(A24&gt;50, ROUNDUP(A23, 0), ROUNDDOWN(A23, 0))</f>
        <v>0</v>
      </c>
      <c r="H24" s="204"/>
      <c r="I24" s="204"/>
      <c r="J24" s="59" t="str">
        <f t="shared" si="0"/>
        <v>CZK</v>
      </c>
    </row>
    <row r="25" spans="1:10" ht="23.25" customHeight="1" x14ac:dyDescent="0.2">
      <c r="A25" s="3">
        <f>ZakladDPHZakl*SazbaDPH2/100</f>
        <v>0</v>
      </c>
      <c r="B25" s="54" t="s">
        <v>14</v>
      </c>
      <c r="C25" s="55"/>
      <c r="D25" s="56"/>
      <c r="E25" s="57">
        <v>21</v>
      </c>
      <c r="F25" s="58" t="s">
        <v>0</v>
      </c>
      <c r="G25" s="205">
        <f>ZakladDPHZaklVypocet</f>
        <v>0</v>
      </c>
      <c r="H25" s="206"/>
      <c r="I25" s="206"/>
      <c r="J25" s="59" t="str">
        <f t="shared" si="0"/>
        <v>CZK</v>
      </c>
    </row>
    <row r="26" spans="1:10" ht="23.25" customHeight="1" x14ac:dyDescent="0.2">
      <c r="A26" s="3">
        <f>(A25-INT(A25))*100</f>
        <v>0</v>
      </c>
      <c r="B26" s="46" t="s">
        <v>15</v>
      </c>
      <c r="C26" s="21"/>
      <c r="D26" s="17"/>
      <c r="E26" s="40">
        <f>SazbaDPH2</f>
        <v>21</v>
      </c>
      <c r="F26" s="41" t="s">
        <v>0</v>
      </c>
      <c r="G26" s="224">
        <f>IF(A26&gt;50, ROUNDUP(A25, 0), ROUNDDOWN(A25, 0))</f>
        <v>0</v>
      </c>
      <c r="H26" s="225"/>
      <c r="I26" s="225"/>
      <c r="J26" s="53" t="str">
        <f t="shared" si="0"/>
        <v>CZK</v>
      </c>
    </row>
    <row r="27" spans="1:10" ht="23.25" customHeight="1" thickBot="1" x14ac:dyDescent="0.25">
      <c r="A27" s="3">
        <f>ZakladDPHSni+DPHSni+ZakladDPHZakl+DPHZakl</f>
        <v>0</v>
      </c>
      <c r="B27" s="45" t="s">
        <v>4</v>
      </c>
      <c r="C27" s="19"/>
      <c r="D27" s="22"/>
      <c r="E27" s="19"/>
      <c r="F27" s="20"/>
      <c r="G27" s="226">
        <f>CenaCelkem-(ZakladDPHSni+DPHSni+ZakladDPHZakl+DPHZakl)</f>
        <v>0</v>
      </c>
      <c r="H27" s="226"/>
      <c r="I27" s="226"/>
      <c r="J27" s="60" t="str">
        <f t="shared" si="0"/>
        <v>CZK</v>
      </c>
    </row>
    <row r="28" spans="1:10" ht="27.75" hidden="1" customHeight="1" thickBot="1" x14ac:dyDescent="0.25">
      <c r="A28" s="3"/>
      <c r="B28" s="117" t="s">
        <v>23</v>
      </c>
      <c r="C28" s="118"/>
      <c r="D28" s="118"/>
      <c r="E28" s="119"/>
      <c r="F28" s="120"/>
      <c r="G28" s="213">
        <f>ZakladDPHSniVypocet+ZakladDPHZaklVypocet</f>
        <v>0</v>
      </c>
      <c r="H28" s="213"/>
      <c r="I28" s="213"/>
      <c r="J28" s="121" t="str">
        <f t="shared" si="0"/>
        <v>CZK</v>
      </c>
    </row>
    <row r="29" spans="1:10" ht="27.75" customHeight="1" thickBot="1" x14ac:dyDescent="0.25">
      <c r="A29" s="3">
        <f>(A27-INT(A27))*100</f>
        <v>0</v>
      </c>
      <c r="B29" s="117" t="s">
        <v>35</v>
      </c>
      <c r="C29" s="122"/>
      <c r="D29" s="122"/>
      <c r="E29" s="122"/>
      <c r="F29" s="122"/>
      <c r="G29" s="212">
        <f>IF(A29&gt;50, ROUNDUP(A27, 0), ROUNDDOWN(A27, 0))</f>
        <v>0</v>
      </c>
      <c r="H29" s="212"/>
      <c r="I29" s="212"/>
      <c r="J29" s="123" t="s">
        <v>64</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43774</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14" t="s">
        <v>43</v>
      </c>
      <c r="E34" s="215"/>
      <c r="F34" s="29"/>
      <c r="G34" s="214"/>
      <c r="H34" s="215"/>
      <c r="I34" s="215"/>
      <c r="J34" s="35"/>
    </row>
    <row r="35" spans="1:10" ht="12.75" customHeight="1" x14ac:dyDescent="0.2">
      <c r="A35" s="3"/>
      <c r="B35" s="3"/>
      <c r="C35" s="4"/>
      <c r="D35" s="202" t="s">
        <v>2</v>
      </c>
      <c r="E35" s="202"/>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52</v>
      </c>
      <c r="C39" s="238"/>
      <c r="D39" s="239"/>
      <c r="E39" s="239"/>
      <c r="F39" s="104">
        <f>'01 1 Pol'!AE517+'01 2 Pol'!AE166+'02 00 Pol'!AE29+'02 01 Pol'!AE73+'02 02 Pol'!AE11</f>
        <v>0</v>
      </c>
      <c r="G39" s="105">
        <f>'01 1 Pol'!AF517+'01 2 Pol'!AF166+'02 00 Pol'!AF29+'02 01 Pol'!AF73+'02 02 Pol'!AF11</f>
        <v>0</v>
      </c>
      <c r="H39" s="106">
        <f t="shared" ref="H39:H46" si="1">(F39*SazbaDPH1/100)+(G39*SazbaDPH2/100)</f>
        <v>0</v>
      </c>
      <c r="I39" s="106">
        <f t="shared" ref="I39:I46" si="2">F39+G39+H39</f>
        <v>0</v>
      </c>
      <c r="J39" s="107" t="str">
        <f t="shared" ref="J39:J46" si="3">IF(CenaCelkemVypocet=0,"",I39/CenaCelkemVypocet*100)</f>
        <v/>
      </c>
    </row>
    <row r="40" spans="1:10" ht="25.5" customHeight="1" x14ac:dyDescent="0.2">
      <c r="A40" s="93">
        <v>2</v>
      </c>
      <c r="B40" s="108" t="s">
        <v>53</v>
      </c>
      <c r="C40" s="240" t="s">
        <v>54</v>
      </c>
      <c r="D40" s="241"/>
      <c r="E40" s="241"/>
      <c r="F40" s="109">
        <f>'01 1 Pol'!AE517+'01 2 Pol'!AE166</f>
        <v>0</v>
      </c>
      <c r="G40" s="110">
        <f>'01 1 Pol'!AF517+'01 2 Pol'!AF166</f>
        <v>0</v>
      </c>
      <c r="H40" s="110">
        <f t="shared" si="1"/>
        <v>0</v>
      </c>
      <c r="I40" s="110">
        <f t="shared" si="2"/>
        <v>0</v>
      </c>
      <c r="J40" s="111" t="str">
        <f t="shared" si="3"/>
        <v/>
      </c>
    </row>
    <row r="41" spans="1:10" ht="25.5" customHeight="1" x14ac:dyDescent="0.2">
      <c r="A41" s="93">
        <v>3</v>
      </c>
      <c r="B41" s="112" t="s">
        <v>55</v>
      </c>
      <c r="C41" s="238" t="s">
        <v>56</v>
      </c>
      <c r="D41" s="239"/>
      <c r="E41" s="239"/>
      <c r="F41" s="113">
        <f>'01 1 Pol'!AE517</f>
        <v>0</v>
      </c>
      <c r="G41" s="106">
        <f>'01 1 Pol'!AF517</f>
        <v>0</v>
      </c>
      <c r="H41" s="106">
        <f t="shared" si="1"/>
        <v>0</v>
      </c>
      <c r="I41" s="106">
        <f t="shared" si="2"/>
        <v>0</v>
      </c>
      <c r="J41" s="107" t="str">
        <f t="shared" si="3"/>
        <v/>
      </c>
    </row>
    <row r="42" spans="1:10" ht="25.5" customHeight="1" x14ac:dyDescent="0.2">
      <c r="A42" s="93">
        <v>3</v>
      </c>
      <c r="B42" s="112" t="s">
        <v>57</v>
      </c>
      <c r="C42" s="238" t="s">
        <v>58</v>
      </c>
      <c r="D42" s="239"/>
      <c r="E42" s="239"/>
      <c r="F42" s="113">
        <f>'01 2 Pol'!AE166</f>
        <v>0</v>
      </c>
      <c r="G42" s="106">
        <f>'01 2 Pol'!AF166</f>
        <v>0</v>
      </c>
      <c r="H42" s="106">
        <f t="shared" si="1"/>
        <v>0</v>
      </c>
      <c r="I42" s="106">
        <f t="shared" si="2"/>
        <v>0</v>
      </c>
      <c r="J42" s="107" t="str">
        <f t="shared" si="3"/>
        <v/>
      </c>
    </row>
    <row r="43" spans="1:10" ht="25.5" customHeight="1" x14ac:dyDescent="0.2">
      <c r="A43" s="93">
        <v>2</v>
      </c>
      <c r="B43" s="108" t="s">
        <v>59</v>
      </c>
      <c r="C43" s="240" t="s">
        <v>60</v>
      </c>
      <c r="D43" s="241"/>
      <c r="E43" s="241"/>
      <c r="F43" s="109">
        <f>'02 00 Pol'!AE29+'02 01 Pol'!AE73+'02 02 Pol'!AE11</f>
        <v>0</v>
      </c>
      <c r="G43" s="110">
        <f>'02 00 Pol'!AF29+'02 01 Pol'!AF73+'02 02 Pol'!AF11</f>
        <v>0</v>
      </c>
      <c r="H43" s="110">
        <f t="shared" si="1"/>
        <v>0</v>
      </c>
      <c r="I43" s="110">
        <f t="shared" si="2"/>
        <v>0</v>
      </c>
      <c r="J43" s="111" t="str">
        <f t="shared" si="3"/>
        <v/>
      </c>
    </row>
    <row r="44" spans="1:10" ht="25.5" customHeight="1" x14ac:dyDescent="0.2">
      <c r="A44" s="93">
        <v>3</v>
      </c>
      <c r="B44" s="112" t="s">
        <v>61</v>
      </c>
      <c r="C44" s="238" t="s">
        <v>62</v>
      </c>
      <c r="D44" s="239"/>
      <c r="E44" s="239"/>
      <c r="F44" s="113">
        <f>'02 00 Pol'!AE29</f>
        <v>0</v>
      </c>
      <c r="G44" s="106">
        <f>'02 00 Pol'!AF29</f>
        <v>0</v>
      </c>
      <c r="H44" s="106">
        <f t="shared" si="1"/>
        <v>0</v>
      </c>
      <c r="I44" s="106">
        <f t="shared" si="2"/>
        <v>0</v>
      </c>
      <c r="J44" s="107" t="str">
        <f t="shared" si="3"/>
        <v/>
      </c>
    </row>
    <row r="45" spans="1:10" ht="25.5" customHeight="1" x14ac:dyDescent="0.2">
      <c r="A45" s="93">
        <v>3</v>
      </c>
      <c r="B45" s="112" t="s">
        <v>53</v>
      </c>
      <c r="C45" s="238" t="s">
        <v>56</v>
      </c>
      <c r="D45" s="239"/>
      <c r="E45" s="239"/>
      <c r="F45" s="113">
        <f>'02 01 Pol'!AE73</f>
        <v>0</v>
      </c>
      <c r="G45" s="106">
        <f>'02 01 Pol'!AF73</f>
        <v>0</v>
      </c>
      <c r="H45" s="106">
        <f t="shared" si="1"/>
        <v>0</v>
      </c>
      <c r="I45" s="106">
        <f t="shared" si="2"/>
        <v>0</v>
      </c>
      <c r="J45" s="107" t="str">
        <f t="shared" si="3"/>
        <v/>
      </c>
    </row>
    <row r="46" spans="1:10" ht="25.5" customHeight="1" x14ac:dyDescent="0.2">
      <c r="A46" s="93">
        <v>3</v>
      </c>
      <c r="B46" s="112" t="s">
        <v>59</v>
      </c>
      <c r="C46" s="238" t="s">
        <v>58</v>
      </c>
      <c r="D46" s="239"/>
      <c r="E46" s="239"/>
      <c r="F46" s="113">
        <f>'02 02 Pol'!AE11</f>
        <v>0</v>
      </c>
      <c r="G46" s="106">
        <f>'02 02 Pol'!AF11</f>
        <v>0</v>
      </c>
      <c r="H46" s="106">
        <f t="shared" si="1"/>
        <v>0</v>
      </c>
      <c r="I46" s="106">
        <f t="shared" si="2"/>
        <v>0</v>
      </c>
      <c r="J46" s="107" t="str">
        <f t="shared" si="3"/>
        <v/>
      </c>
    </row>
    <row r="47" spans="1:10" ht="25.5" customHeight="1" x14ac:dyDescent="0.2">
      <c r="A47" s="93"/>
      <c r="B47" s="242" t="s">
        <v>63</v>
      </c>
      <c r="C47" s="243"/>
      <c r="D47" s="243"/>
      <c r="E47" s="244"/>
      <c r="F47" s="114">
        <f>SUMIF(A39:A46,"=1",F39:F46)</f>
        <v>0</v>
      </c>
      <c r="G47" s="115">
        <f>SUMIF(A39:A46,"=1",G39:G46)</f>
        <v>0</v>
      </c>
      <c r="H47" s="115">
        <f>SUMIF(A39:A46,"=1",H39:H46)</f>
        <v>0</v>
      </c>
      <c r="I47" s="115">
        <f>SUMIF(A39:A46,"=1",I39:I46)</f>
        <v>0</v>
      </c>
      <c r="J47" s="116">
        <f>SUMIF(A39:A46,"=1",J39:J46)</f>
        <v>0</v>
      </c>
    </row>
    <row r="51" spans="1:10" ht="15.75" x14ac:dyDescent="0.25">
      <c r="B51" s="124" t="s">
        <v>65</v>
      </c>
    </row>
    <row r="53" spans="1:10" ht="25.5" customHeight="1" x14ac:dyDescent="0.2">
      <c r="A53" s="125"/>
      <c r="B53" s="128" t="s">
        <v>17</v>
      </c>
      <c r="C53" s="128" t="s">
        <v>5</v>
      </c>
      <c r="D53" s="129"/>
      <c r="E53" s="129"/>
      <c r="F53" s="130" t="s">
        <v>66</v>
      </c>
      <c r="G53" s="130"/>
      <c r="H53" s="130"/>
      <c r="I53" s="130" t="s">
        <v>29</v>
      </c>
      <c r="J53" s="130" t="s">
        <v>0</v>
      </c>
    </row>
    <row r="54" spans="1:10" ht="25.5" customHeight="1" x14ac:dyDescent="0.2">
      <c r="A54" s="126"/>
      <c r="B54" s="131" t="s">
        <v>55</v>
      </c>
      <c r="C54" s="245" t="s">
        <v>67</v>
      </c>
      <c r="D54" s="246"/>
      <c r="E54" s="246"/>
      <c r="F54" s="136" t="s">
        <v>24</v>
      </c>
      <c r="G54" s="137"/>
      <c r="H54" s="137"/>
      <c r="I54" s="137">
        <f>'01 1 Pol'!G8+'02 01 Pol'!G8</f>
        <v>0</v>
      </c>
      <c r="J54" s="134" t="str">
        <f>IF(I84=0,"",I54/I84*100)</f>
        <v/>
      </c>
    </row>
    <row r="55" spans="1:10" ht="25.5" customHeight="1" x14ac:dyDescent="0.2">
      <c r="A55" s="126"/>
      <c r="B55" s="131" t="s">
        <v>68</v>
      </c>
      <c r="C55" s="245" t="s">
        <v>69</v>
      </c>
      <c r="D55" s="246"/>
      <c r="E55" s="246"/>
      <c r="F55" s="136" t="s">
        <v>24</v>
      </c>
      <c r="G55" s="137"/>
      <c r="H55" s="137"/>
      <c r="I55" s="137">
        <f>'02 01 Pol'!G11</f>
        <v>0</v>
      </c>
      <c r="J55" s="134" t="str">
        <f>IF(I84=0,"",I55/I84*100)</f>
        <v/>
      </c>
    </row>
    <row r="56" spans="1:10" ht="25.5" customHeight="1" x14ac:dyDescent="0.2">
      <c r="A56" s="126"/>
      <c r="B56" s="131" t="s">
        <v>70</v>
      </c>
      <c r="C56" s="245" t="s">
        <v>71</v>
      </c>
      <c r="D56" s="246"/>
      <c r="E56" s="246"/>
      <c r="F56" s="136" t="s">
        <v>24</v>
      </c>
      <c r="G56" s="137"/>
      <c r="H56" s="137"/>
      <c r="I56" s="137">
        <f>'01 1 Pol'!G32</f>
        <v>0</v>
      </c>
      <c r="J56" s="134" t="str">
        <f>IF(I84=0,"",I56/I84*100)</f>
        <v/>
      </c>
    </row>
    <row r="57" spans="1:10" ht="25.5" customHeight="1" x14ac:dyDescent="0.2">
      <c r="A57" s="126"/>
      <c r="B57" s="131" t="s">
        <v>72</v>
      </c>
      <c r="C57" s="245" t="s">
        <v>73</v>
      </c>
      <c r="D57" s="246"/>
      <c r="E57" s="246"/>
      <c r="F57" s="136" t="s">
        <v>24</v>
      </c>
      <c r="G57" s="137"/>
      <c r="H57" s="137"/>
      <c r="I57" s="137">
        <f>'01 1 Pol'!G40+'01 2 Pol'!G8</f>
        <v>0</v>
      </c>
      <c r="J57" s="134" t="str">
        <f>IF(I84=0,"",I57/I84*100)</f>
        <v/>
      </c>
    </row>
    <row r="58" spans="1:10" ht="25.5" customHeight="1" x14ac:dyDescent="0.2">
      <c r="A58" s="126"/>
      <c r="B58" s="131" t="s">
        <v>74</v>
      </c>
      <c r="C58" s="245" t="s">
        <v>75</v>
      </c>
      <c r="D58" s="246"/>
      <c r="E58" s="246"/>
      <c r="F58" s="136" t="s">
        <v>24</v>
      </c>
      <c r="G58" s="137"/>
      <c r="H58" s="137"/>
      <c r="I58" s="137">
        <f>'01 1 Pol'!G176+'02 01 Pol'!G36</f>
        <v>0</v>
      </c>
      <c r="J58" s="134" t="str">
        <f>IF(I84=0,"",I58/I84*100)</f>
        <v/>
      </c>
    </row>
    <row r="59" spans="1:10" ht="25.5" customHeight="1" x14ac:dyDescent="0.2">
      <c r="A59" s="126"/>
      <c r="B59" s="131" t="s">
        <v>76</v>
      </c>
      <c r="C59" s="245" t="s">
        <v>77</v>
      </c>
      <c r="D59" s="246"/>
      <c r="E59" s="246"/>
      <c r="F59" s="136" t="s">
        <v>24</v>
      </c>
      <c r="G59" s="137"/>
      <c r="H59" s="137"/>
      <c r="I59" s="137">
        <f>'01 1 Pol'!G200</f>
        <v>0</v>
      </c>
      <c r="J59" s="134" t="str">
        <f>IF(I84=0,"",I59/I84*100)</f>
        <v/>
      </c>
    </row>
    <row r="60" spans="1:10" ht="25.5" customHeight="1" x14ac:dyDescent="0.2">
      <c r="A60" s="126"/>
      <c r="B60" s="131" t="s">
        <v>78</v>
      </c>
      <c r="C60" s="245" t="s">
        <v>79</v>
      </c>
      <c r="D60" s="246"/>
      <c r="E60" s="246"/>
      <c r="F60" s="136" t="s">
        <v>24</v>
      </c>
      <c r="G60" s="137"/>
      <c r="H60" s="137"/>
      <c r="I60" s="137">
        <f>'02 01 Pol'!G40</f>
        <v>0</v>
      </c>
      <c r="J60" s="134" t="str">
        <f>IF(I84=0,"",I60/I84*100)</f>
        <v/>
      </c>
    </row>
    <row r="61" spans="1:10" ht="25.5" customHeight="1" x14ac:dyDescent="0.2">
      <c r="A61" s="126"/>
      <c r="B61" s="131" t="s">
        <v>80</v>
      </c>
      <c r="C61" s="245" t="s">
        <v>81</v>
      </c>
      <c r="D61" s="246"/>
      <c r="E61" s="246"/>
      <c r="F61" s="136" t="s">
        <v>24</v>
      </c>
      <c r="G61" s="137"/>
      <c r="H61" s="137"/>
      <c r="I61" s="137">
        <f>'01 1 Pol'!G203+'01 2 Pol'!G12</f>
        <v>0</v>
      </c>
      <c r="J61" s="134" t="str">
        <f>IF(I84=0,"",I61/I84*100)</f>
        <v/>
      </c>
    </row>
    <row r="62" spans="1:10" ht="25.5" customHeight="1" x14ac:dyDescent="0.2">
      <c r="A62" s="126"/>
      <c r="B62" s="131" t="s">
        <v>82</v>
      </c>
      <c r="C62" s="245" t="s">
        <v>83</v>
      </c>
      <c r="D62" s="246"/>
      <c r="E62" s="246"/>
      <c r="F62" s="136" t="s">
        <v>24</v>
      </c>
      <c r="G62" s="137"/>
      <c r="H62" s="137"/>
      <c r="I62" s="137">
        <f>'01 1 Pol'!G226+'02 01 Pol'!G46</f>
        <v>0</v>
      </c>
      <c r="J62" s="134" t="str">
        <f>IF(I84=0,"",I62/I84*100)</f>
        <v/>
      </c>
    </row>
    <row r="63" spans="1:10" ht="25.5" customHeight="1" x14ac:dyDescent="0.2">
      <c r="A63" s="126"/>
      <c r="B63" s="131" t="s">
        <v>84</v>
      </c>
      <c r="C63" s="245" t="s">
        <v>85</v>
      </c>
      <c r="D63" s="246"/>
      <c r="E63" s="246"/>
      <c r="F63" s="136" t="s">
        <v>24</v>
      </c>
      <c r="G63" s="137"/>
      <c r="H63" s="137"/>
      <c r="I63" s="137">
        <f>'01 1 Pol'!G237</f>
        <v>0</v>
      </c>
      <c r="J63" s="134" t="str">
        <f>IF(I84=0,"",I63/I84*100)</f>
        <v/>
      </c>
    </row>
    <row r="64" spans="1:10" ht="25.5" customHeight="1" x14ac:dyDescent="0.2">
      <c r="A64" s="126"/>
      <c r="B64" s="131" t="s">
        <v>86</v>
      </c>
      <c r="C64" s="245" t="s">
        <v>87</v>
      </c>
      <c r="D64" s="246"/>
      <c r="E64" s="246"/>
      <c r="F64" s="136" t="s">
        <v>24</v>
      </c>
      <c r="G64" s="137"/>
      <c r="H64" s="137"/>
      <c r="I64" s="137">
        <f>'01 1 Pol'!G290+'01 2 Pol'!G15+'02 01 Pol'!G52</f>
        <v>0</v>
      </c>
      <c r="J64" s="134" t="str">
        <f>IF(I84=0,"",I64/I84*100)</f>
        <v/>
      </c>
    </row>
    <row r="65" spans="1:10" ht="25.5" customHeight="1" x14ac:dyDescent="0.2">
      <c r="A65" s="126"/>
      <c r="B65" s="131" t="s">
        <v>88</v>
      </c>
      <c r="C65" s="245" t="s">
        <v>89</v>
      </c>
      <c r="D65" s="246"/>
      <c r="E65" s="246"/>
      <c r="F65" s="136" t="s">
        <v>25</v>
      </c>
      <c r="G65" s="137"/>
      <c r="H65" s="137"/>
      <c r="I65" s="137">
        <f>'01 1 Pol'!G293</f>
        <v>0</v>
      </c>
      <c r="J65" s="134" t="str">
        <f>IF(I84=0,"",I65/I84*100)</f>
        <v/>
      </c>
    </row>
    <row r="66" spans="1:10" ht="25.5" customHeight="1" x14ac:dyDescent="0.2">
      <c r="A66" s="126"/>
      <c r="B66" s="131" t="s">
        <v>90</v>
      </c>
      <c r="C66" s="245" t="s">
        <v>91</v>
      </c>
      <c r="D66" s="246"/>
      <c r="E66" s="246"/>
      <c r="F66" s="136" t="s">
        <v>25</v>
      </c>
      <c r="G66" s="137"/>
      <c r="H66" s="137"/>
      <c r="I66" s="137">
        <f>'01 1 Pol'!G303+'01 2 Pol'!G18</f>
        <v>0</v>
      </c>
      <c r="J66" s="134" t="str">
        <f>IF(I84=0,"",I66/I84*100)</f>
        <v/>
      </c>
    </row>
    <row r="67" spans="1:10" ht="25.5" customHeight="1" x14ac:dyDescent="0.2">
      <c r="A67" s="126"/>
      <c r="B67" s="131" t="s">
        <v>92</v>
      </c>
      <c r="C67" s="245" t="s">
        <v>93</v>
      </c>
      <c r="D67" s="246"/>
      <c r="E67" s="246"/>
      <c r="F67" s="136" t="s">
        <v>25</v>
      </c>
      <c r="G67" s="137"/>
      <c r="H67" s="137"/>
      <c r="I67" s="137">
        <f>'01 2 Pol'!G88</f>
        <v>0</v>
      </c>
      <c r="J67" s="134" t="str">
        <f>IF(I84=0,"",I67/I84*100)</f>
        <v/>
      </c>
    </row>
    <row r="68" spans="1:10" ht="25.5" customHeight="1" x14ac:dyDescent="0.2">
      <c r="A68" s="126"/>
      <c r="B68" s="131" t="s">
        <v>94</v>
      </c>
      <c r="C68" s="245" t="s">
        <v>95</v>
      </c>
      <c r="D68" s="246"/>
      <c r="E68" s="246"/>
      <c r="F68" s="136" t="s">
        <v>25</v>
      </c>
      <c r="G68" s="137"/>
      <c r="H68" s="137"/>
      <c r="I68" s="137">
        <f>'01 2 Pol'!G111</f>
        <v>0</v>
      </c>
      <c r="J68" s="134" t="str">
        <f>IF(I84=0,"",I68/I84*100)</f>
        <v/>
      </c>
    </row>
    <row r="69" spans="1:10" ht="25.5" customHeight="1" x14ac:dyDescent="0.2">
      <c r="A69" s="126"/>
      <c r="B69" s="131" t="s">
        <v>96</v>
      </c>
      <c r="C69" s="245" t="s">
        <v>97</v>
      </c>
      <c r="D69" s="246"/>
      <c r="E69" s="246"/>
      <c r="F69" s="136" t="s">
        <v>25</v>
      </c>
      <c r="G69" s="137"/>
      <c r="H69" s="137"/>
      <c r="I69" s="137">
        <f>'01 1 Pol'!G333</f>
        <v>0</v>
      </c>
      <c r="J69" s="134" t="str">
        <f>IF(I84=0,"",I69/I84*100)</f>
        <v/>
      </c>
    </row>
    <row r="70" spans="1:10" ht="25.5" customHeight="1" x14ac:dyDescent="0.2">
      <c r="A70" s="126"/>
      <c r="B70" s="131" t="s">
        <v>98</v>
      </c>
      <c r="C70" s="245" t="s">
        <v>99</v>
      </c>
      <c r="D70" s="246"/>
      <c r="E70" s="246"/>
      <c r="F70" s="136" t="s">
        <v>25</v>
      </c>
      <c r="G70" s="137"/>
      <c r="H70" s="137"/>
      <c r="I70" s="137">
        <f>'01 1 Pol'!G340+'01 2 Pol'!G118</f>
        <v>0</v>
      </c>
      <c r="J70" s="134" t="str">
        <f>IF(I84=0,"",I70/I84*100)</f>
        <v/>
      </c>
    </row>
    <row r="71" spans="1:10" ht="25.5" customHeight="1" x14ac:dyDescent="0.2">
      <c r="A71" s="126"/>
      <c r="B71" s="131" t="s">
        <v>100</v>
      </c>
      <c r="C71" s="245" t="s">
        <v>101</v>
      </c>
      <c r="D71" s="246"/>
      <c r="E71" s="246"/>
      <c r="F71" s="136" t="s">
        <v>25</v>
      </c>
      <c r="G71" s="137"/>
      <c r="H71" s="137"/>
      <c r="I71" s="137">
        <f>'01 1 Pol'!G346+'01 2 Pol'!G125</f>
        <v>0</v>
      </c>
      <c r="J71" s="134" t="str">
        <f>IF(I84=0,"",I71/I84*100)</f>
        <v/>
      </c>
    </row>
    <row r="72" spans="1:10" ht="25.5" customHeight="1" x14ac:dyDescent="0.2">
      <c r="A72" s="126"/>
      <c r="B72" s="131" t="s">
        <v>102</v>
      </c>
      <c r="C72" s="245" t="s">
        <v>103</v>
      </c>
      <c r="D72" s="246"/>
      <c r="E72" s="246"/>
      <c r="F72" s="136" t="s">
        <v>25</v>
      </c>
      <c r="G72" s="137"/>
      <c r="H72" s="137"/>
      <c r="I72" s="137">
        <f>'01 1 Pol'!G416</f>
        <v>0</v>
      </c>
      <c r="J72" s="134" t="str">
        <f>IF(I84=0,"",I72/I84*100)</f>
        <v/>
      </c>
    </row>
    <row r="73" spans="1:10" ht="25.5" customHeight="1" x14ac:dyDescent="0.2">
      <c r="A73" s="126"/>
      <c r="B73" s="131" t="s">
        <v>104</v>
      </c>
      <c r="C73" s="245" t="s">
        <v>105</v>
      </c>
      <c r="D73" s="246"/>
      <c r="E73" s="246"/>
      <c r="F73" s="136" t="s">
        <v>25</v>
      </c>
      <c r="G73" s="137"/>
      <c r="H73" s="137"/>
      <c r="I73" s="137">
        <f>'01 1 Pol'!G443</f>
        <v>0</v>
      </c>
      <c r="J73" s="134" t="str">
        <f>IF(I84=0,"",I73/I84*100)</f>
        <v/>
      </c>
    </row>
    <row r="74" spans="1:10" ht="25.5" customHeight="1" x14ac:dyDescent="0.2">
      <c r="A74" s="126"/>
      <c r="B74" s="131" t="s">
        <v>106</v>
      </c>
      <c r="C74" s="245" t="s">
        <v>107</v>
      </c>
      <c r="D74" s="246"/>
      <c r="E74" s="246"/>
      <c r="F74" s="136" t="s">
        <v>25</v>
      </c>
      <c r="G74" s="137"/>
      <c r="H74" s="137"/>
      <c r="I74" s="137">
        <f>'01 1 Pol'!G461</f>
        <v>0</v>
      </c>
      <c r="J74" s="134" t="str">
        <f>IF(I84=0,"",I74/I84*100)</f>
        <v/>
      </c>
    </row>
    <row r="75" spans="1:10" ht="25.5" customHeight="1" x14ac:dyDescent="0.2">
      <c r="A75" s="126"/>
      <c r="B75" s="131" t="s">
        <v>108</v>
      </c>
      <c r="C75" s="245" t="s">
        <v>109</v>
      </c>
      <c r="D75" s="246"/>
      <c r="E75" s="246"/>
      <c r="F75" s="136" t="s">
        <v>25</v>
      </c>
      <c r="G75" s="137"/>
      <c r="H75" s="137"/>
      <c r="I75" s="137">
        <f>'01 1 Pol'!G467</f>
        <v>0</v>
      </c>
      <c r="J75" s="134" t="str">
        <f>IF(I84=0,"",I75/I84*100)</f>
        <v/>
      </c>
    </row>
    <row r="76" spans="1:10" ht="25.5" customHeight="1" x14ac:dyDescent="0.2">
      <c r="A76" s="126"/>
      <c r="B76" s="131" t="s">
        <v>110</v>
      </c>
      <c r="C76" s="245" t="s">
        <v>111</v>
      </c>
      <c r="D76" s="246"/>
      <c r="E76" s="246"/>
      <c r="F76" s="136" t="s">
        <v>25</v>
      </c>
      <c r="G76" s="137"/>
      <c r="H76" s="137"/>
      <c r="I76" s="137">
        <f>'01 1 Pol'!G474</f>
        <v>0</v>
      </c>
      <c r="J76" s="134" t="str">
        <f>IF(I84=0,"",I76/I84*100)</f>
        <v/>
      </c>
    </row>
    <row r="77" spans="1:10" ht="25.5" customHeight="1" x14ac:dyDescent="0.2">
      <c r="A77" s="126"/>
      <c r="B77" s="131" t="s">
        <v>112</v>
      </c>
      <c r="C77" s="245" t="s">
        <v>113</v>
      </c>
      <c r="D77" s="246"/>
      <c r="E77" s="246"/>
      <c r="F77" s="136" t="s">
        <v>25</v>
      </c>
      <c r="G77" s="137"/>
      <c r="H77" s="137"/>
      <c r="I77" s="137">
        <f>'01 1 Pol'!G484+'01 2 Pol'!G148</f>
        <v>0</v>
      </c>
      <c r="J77" s="134" t="str">
        <f>IF(I84=0,"",I77/I84*100)</f>
        <v/>
      </c>
    </row>
    <row r="78" spans="1:10" ht="25.5" customHeight="1" x14ac:dyDescent="0.2">
      <c r="A78" s="126"/>
      <c r="B78" s="131" t="s">
        <v>114</v>
      </c>
      <c r="C78" s="245" t="s">
        <v>115</v>
      </c>
      <c r="D78" s="246"/>
      <c r="E78" s="246"/>
      <c r="F78" s="136" t="s">
        <v>25</v>
      </c>
      <c r="G78" s="137"/>
      <c r="H78" s="137"/>
      <c r="I78" s="137">
        <f>'01 1 Pol'!G493</f>
        <v>0</v>
      </c>
      <c r="J78" s="134" t="str">
        <f>IF(I84=0,"",I78/I84*100)</f>
        <v/>
      </c>
    </row>
    <row r="79" spans="1:10" ht="25.5" customHeight="1" x14ac:dyDescent="0.2">
      <c r="A79" s="126"/>
      <c r="B79" s="131" t="s">
        <v>116</v>
      </c>
      <c r="C79" s="245" t="s">
        <v>117</v>
      </c>
      <c r="D79" s="246"/>
      <c r="E79" s="246"/>
      <c r="F79" s="136" t="s">
        <v>25</v>
      </c>
      <c r="G79" s="137"/>
      <c r="H79" s="137"/>
      <c r="I79" s="137">
        <f>'02 01 Pol'!G55</f>
        <v>0</v>
      </c>
      <c r="J79" s="134" t="str">
        <f>IF(I84=0,"",I79/I84*100)</f>
        <v/>
      </c>
    </row>
    <row r="80" spans="1:10" ht="25.5" customHeight="1" x14ac:dyDescent="0.2">
      <c r="A80" s="126"/>
      <c r="B80" s="131" t="s">
        <v>118</v>
      </c>
      <c r="C80" s="245" t="s">
        <v>119</v>
      </c>
      <c r="D80" s="246"/>
      <c r="E80" s="246"/>
      <c r="F80" s="136" t="s">
        <v>26</v>
      </c>
      <c r="G80" s="137"/>
      <c r="H80" s="137"/>
      <c r="I80" s="137">
        <f>'01 1 Pol'!G499</f>
        <v>0</v>
      </c>
      <c r="J80" s="134" t="str">
        <f>IF(I84=0,"",I80/I84*100)</f>
        <v/>
      </c>
    </row>
    <row r="81" spans="1:10" ht="25.5" customHeight="1" x14ac:dyDescent="0.2">
      <c r="A81" s="126"/>
      <c r="B81" s="131" t="s">
        <v>120</v>
      </c>
      <c r="C81" s="245" t="s">
        <v>121</v>
      </c>
      <c r="D81" s="246"/>
      <c r="E81" s="246"/>
      <c r="F81" s="136" t="s">
        <v>122</v>
      </c>
      <c r="G81" s="137"/>
      <c r="H81" s="137"/>
      <c r="I81" s="137">
        <f>'01 1 Pol'!G508+'01 2 Pol'!G157+'02 01 Pol'!G70+'02 02 Pol'!G8</f>
        <v>0</v>
      </c>
      <c r="J81" s="134" t="str">
        <f>IF(I84=0,"",I81/I84*100)</f>
        <v/>
      </c>
    </row>
    <row r="82" spans="1:10" ht="25.5" customHeight="1" x14ac:dyDescent="0.2">
      <c r="A82" s="126"/>
      <c r="B82" s="131" t="s">
        <v>123</v>
      </c>
      <c r="C82" s="245" t="s">
        <v>27</v>
      </c>
      <c r="D82" s="246"/>
      <c r="E82" s="246"/>
      <c r="F82" s="136" t="s">
        <v>123</v>
      </c>
      <c r="G82" s="137"/>
      <c r="H82" s="137"/>
      <c r="I82" s="137">
        <f>'02 00 Pol'!G8</f>
        <v>0</v>
      </c>
      <c r="J82" s="134" t="str">
        <f>IF(I84=0,"",I82/I84*100)</f>
        <v/>
      </c>
    </row>
    <row r="83" spans="1:10" ht="25.5" customHeight="1" x14ac:dyDescent="0.2">
      <c r="A83" s="126"/>
      <c r="B83" s="131" t="s">
        <v>124</v>
      </c>
      <c r="C83" s="245" t="s">
        <v>28</v>
      </c>
      <c r="D83" s="246"/>
      <c r="E83" s="246"/>
      <c r="F83" s="136" t="s">
        <v>124</v>
      </c>
      <c r="G83" s="137"/>
      <c r="H83" s="137"/>
      <c r="I83" s="137">
        <f>'02 00 Pol'!G15</f>
        <v>0</v>
      </c>
      <c r="J83" s="134" t="str">
        <f>IF(I84=0,"",I83/I84*100)</f>
        <v/>
      </c>
    </row>
    <row r="84" spans="1:10" ht="25.5" customHeight="1" x14ac:dyDescent="0.2">
      <c r="A84" s="127"/>
      <c r="B84" s="132" t="s">
        <v>1</v>
      </c>
      <c r="C84" s="132"/>
      <c r="D84" s="133"/>
      <c r="E84" s="133"/>
      <c r="F84" s="138"/>
      <c r="G84" s="139"/>
      <c r="H84" s="139"/>
      <c r="I84" s="139">
        <f>SUM(I54:I83)</f>
        <v>0</v>
      </c>
      <c r="J84" s="135">
        <f>SUM(J54:J83)</f>
        <v>0</v>
      </c>
    </row>
    <row r="85" spans="1:10" x14ac:dyDescent="0.2">
      <c r="F85" s="91"/>
      <c r="G85" s="90"/>
      <c r="H85" s="91"/>
      <c r="I85" s="90"/>
      <c r="J85" s="92"/>
    </row>
    <row r="86" spans="1:10" x14ac:dyDescent="0.2">
      <c r="F86" s="91"/>
      <c r="G86" s="90"/>
      <c r="H86" s="91"/>
      <c r="I86" s="90"/>
      <c r="J86" s="92"/>
    </row>
    <row r="87" spans="1:10" x14ac:dyDescent="0.2">
      <c r="F87" s="91"/>
      <c r="G87" s="90"/>
      <c r="H87" s="91"/>
      <c r="I87" s="90"/>
      <c r="J87" s="92"/>
    </row>
  </sheetData>
  <sheetProtection password="EDCE"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7">
    <mergeCell ref="C80:E80"/>
    <mergeCell ref="C81:E81"/>
    <mergeCell ref="C82:E82"/>
    <mergeCell ref="C83:E83"/>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7" t="s">
        <v>6</v>
      </c>
      <c r="B1" s="247"/>
      <c r="C1" s="248"/>
      <c r="D1" s="247"/>
      <c r="E1" s="247"/>
      <c r="F1" s="247"/>
      <c r="G1" s="247"/>
    </row>
    <row r="2" spans="1:7" ht="24.95" customHeight="1" x14ac:dyDescent="0.2">
      <c r="A2" s="75" t="s">
        <v>7</v>
      </c>
      <c r="B2" s="74"/>
      <c r="C2" s="249"/>
      <c r="D2" s="249"/>
      <c r="E2" s="249"/>
      <c r="F2" s="249"/>
      <c r="G2" s="250"/>
    </row>
    <row r="3" spans="1:7" ht="24.95" customHeight="1" x14ac:dyDescent="0.2">
      <c r="A3" s="75" t="s">
        <v>8</v>
      </c>
      <c r="B3" s="74"/>
      <c r="C3" s="249"/>
      <c r="D3" s="249"/>
      <c r="E3" s="249"/>
      <c r="F3" s="249"/>
      <c r="G3" s="250"/>
    </row>
    <row r="4" spans="1:7" ht="24.95" customHeight="1" x14ac:dyDescent="0.2">
      <c r="A4" s="75" t="s">
        <v>9</v>
      </c>
      <c r="B4" s="74"/>
      <c r="C4" s="249"/>
      <c r="D4" s="249"/>
      <c r="E4" s="249"/>
      <c r="F4" s="249"/>
      <c r="G4" s="250"/>
    </row>
    <row r="5" spans="1:7" x14ac:dyDescent="0.2">
      <c r="B5" s="6"/>
      <c r="C5" s="7"/>
      <c r="D5" s="8"/>
    </row>
  </sheetData>
  <sheetProtection password="EDCE"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3" t="s">
        <v>125</v>
      </c>
      <c r="B1" s="253"/>
      <c r="C1" s="253"/>
      <c r="D1" s="253"/>
      <c r="E1" s="253"/>
      <c r="F1" s="253"/>
      <c r="G1" s="253"/>
      <c r="AG1" t="s">
        <v>126</v>
      </c>
    </row>
    <row r="2" spans="1:60" ht="24.95" customHeight="1" x14ac:dyDescent="0.2">
      <c r="A2" s="142" t="s">
        <v>7</v>
      </c>
      <c r="B2" s="74" t="s">
        <v>44</v>
      </c>
      <c r="C2" s="254" t="s">
        <v>45</v>
      </c>
      <c r="D2" s="255"/>
      <c r="E2" s="255"/>
      <c r="F2" s="255"/>
      <c r="G2" s="256"/>
      <c r="AG2" t="s">
        <v>127</v>
      </c>
    </row>
    <row r="3" spans="1:60" ht="24.95" customHeight="1" x14ac:dyDescent="0.2">
      <c r="A3" s="142" t="s">
        <v>8</v>
      </c>
      <c r="B3" s="74" t="s">
        <v>53</v>
      </c>
      <c r="C3" s="254" t="s">
        <v>54</v>
      </c>
      <c r="D3" s="255"/>
      <c r="E3" s="255"/>
      <c r="F3" s="255"/>
      <c r="G3" s="256"/>
      <c r="AC3" s="89" t="s">
        <v>127</v>
      </c>
      <c r="AG3" t="s">
        <v>128</v>
      </c>
    </row>
    <row r="4" spans="1:60" ht="24.95" customHeight="1" x14ac:dyDescent="0.2">
      <c r="A4" s="143" t="s">
        <v>9</v>
      </c>
      <c r="B4" s="144" t="s">
        <v>55</v>
      </c>
      <c r="C4" s="257" t="s">
        <v>56</v>
      </c>
      <c r="D4" s="258"/>
      <c r="E4" s="258"/>
      <c r="F4" s="258"/>
      <c r="G4" s="259"/>
      <c r="AG4" t="s">
        <v>129</v>
      </c>
    </row>
    <row r="5" spans="1:60" x14ac:dyDescent="0.2">
      <c r="D5" s="141"/>
    </row>
    <row r="6" spans="1:60" ht="38.25" x14ac:dyDescent="0.2">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c r="X6" s="149" t="s">
        <v>150</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9" t="s">
        <v>151</v>
      </c>
      <c r="B8" s="170" t="s">
        <v>55</v>
      </c>
      <c r="C8" s="192" t="s">
        <v>67</v>
      </c>
      <c r="D8" s="171"/>
      <c r="E8" s="172"/>
      <c r="F8" s="173"/>
      <c r="G8" s="173">
        <f>SUMIF(AG9:AG31,"&lt;&gt;NOR",G9:G31)</f>
        <v>0</v>
      </c>
      <c r="H8" s="173"/>
      <c r="I8" s="173">
        <f>SUM(I9:I31)</f>
        <v>0</v>
      </c>
      <c r="J8" s="173"/>
      <c r="K8" s="173">
        <f>SUM(K9:K31)</f>
        <v>0</v>
      </c>
      <c r="L8" s="173"/>
      <c r="M8" s="173">
        <f>SUM(M9:M31)</f>
        <v>0</v>
      </c>
      <c r="N8" s="173"/>
      <c r="O8" s="173">
        <f>SUM(O9:O31)</f>
        <v>0</v>
      </c>
      <c r="P8" s="173"/>
      <c r="Q8" s="173">
        <f>SUM(Q9:Q31)</f>
        <v>22.02</v>
      </c>
      <c r="R8" s="173"/>
      <c r="S8" s="173"/>
      <c r="T8" s="174"/>
      <c r="U8" s="168"/>
      <c r="V8" s="168">
        <f>SUM(V9:V31)</f>
        <v>159.17000000000002</v>
      </c>
      <c r="W8" s="168"/>
      <c r="X8" s="168"/>
      <c r="AG8" t="s">
        <v>152</v>
      </c>
    </row>
    <row r="9" spans="1:60" ht="22.5" outlineLevel="1" x14ac:dyDescent="0.2">
      <c r="A9" s="175">
        <v>1</v>
      </c>
      <c r="B9" s="176" t="s">
        <v>153</v>
      </c>
      <c r="C9" s="193" t="s">
        <v>154</v>
      </c>
      <c r="D9" s="177" t="s">
        <v>155</v>
      </c>
      <c r="E9" s="178">
        <v>80.5</v>
      </c>
      <c r="F9" s="179"/>
      <c r="G9" s="180">
        <f>ROUND(E9*F9,2)</f>
        <v>0</v>
      </c>
      <c r="H9" s="179"/>
      <c r="I9" s="180">
        <f>ROUND(E9*H9,2)</f>
        <v>0</v>
      </c>
      <c r="J9" s="179"/>
      <c r="K9" s="180">
        <f>ROUND(E9*J9,2)</f>
        <v>0</v>
      </c>
      <c r="L9" s="180">
        <v>15</v>
      </c>
      <c r="M9" s="180">
        <f>G9*(1+L9/100)</f>
        <v>0</v>
      </c>
      <c r="N9" s="180">
        <v>0</v>
      </c>
      <c r="O9" s="180">
        <f>ROUND(E9*N9,2)</f>
        <v>0</v>
      </c>
      <c r="P9" s="180">
        <v>0.22</v>
      </c>
      <c r="Q9" s="180">
        <f>ROUND(E9*P9,2)</f>
        <v>17.71</v>
      </c>
      <c r="R9" s="180" t="s">
        <v>156</v>
      </c>
      <c r="S9" s="180" t="s">
        <v>157</v>
      </c>
      <c r="T9" s="181" t="s">
        <v>158</v>
      </c>
      <c r="U9" s="161">
        <v>3.3000000000000002E-2</v>
      </c>
      <c r="V9" s="161">
        <f>ROUND(E9*U9,2)</f>
        <v>2.66</v>
      </c>
      <c r="W9" s="161"/>
      <c r="X9" s="161" t="s">
        <v>159</v>
      </c>
      <c r="Y9" s="150"/>
      <c r="Z9" s="150"/>
      <c r="AA9" s="150"/>
      <c r="AB9" s="150"/>
      <c r="AC9" s="150"/>
      <c r="AD9" s="150"/>
      <c r="AE9" s="150"/>
      <c r="AF9" s="150"/>
      <c r="AG9" s="150" t="s">
        <v>160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94" t="s">
        <v>161</v>
      </c>
      <c r="D10" s="163"/>
      <c r="E10" s="164">
        <v>80.5</v>
      </c>
      <c r="F10" s="161"/>
      <c r="G10" s="16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162</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82">
        <v>2</v>
      </c>
      <c r="B11" s="183" t="s">
        <v>163</v>
      </c>
      <c r="C11" s="195" t="s">
        <v>164</v>
      </c>
      <c r="D11" s="184" t="s">
        <v>155</v>
      </c>
      <c r="E11" s="185">
        <v>6.3</v>
      </c>
      <c r="F11" s="186"/>
      <c r="G11" s="187">
        <f>ROUND(E11*F11,2)</f>
        <v>0</v>
      </c>
      <c r="H11" s="186"/>
      <c r="I11" s="187">
        <f>ROUND(E11*H11,2)</f>
        <v>0</v>
      </c>
      <c r="J11" s="186"/>
      <c r="K11" s="187">
        <f>ROUND(E11*J11,2)</f>
        <v>0</v>
      </c>
      <c r="L11" s="187">
        <v>15</v>
      </c>
      <c r="M11" s="187">
        <f>G11*(1+L11/100)</f>
        <v>0</v>
      </c>
      <c r="N11" s="187">
        <v>0</v>
      </c>
      <c r="O11" s="187">
        <f>ROUND(E11*N11,2)</f>
        <v>0</v>
      </c>
      <c r="P11" s="187">
        <v>0.44</v>
      </c>
      <c r="Q11" s="187">
        <f>ROUND(E11*P11,2)</f>
        <v>2.77</v>
      </c>
      <c r="R11" s="187" t="s">
        <v>156</v>
      </c>
      <c r="S11" s="187" t="s">
        <v>157</v>
      </c>
      <c r="T11" s="188" t="s">
        <v>158</v>
      </c>
      <c r="U11" s="161">
        <v>0.63200000000000001</v>
      </c>
      <c r="V11" s="161">
        <f>ROUND(E11*U11,2)</f>
        <v>3.98</v>
      </c>
      <c r="W11" s="161"/>
      <c r="X11" s="161" t="s">
        <v>159</v>
      </c>
      <c r="Y11" s="150"/>
      <c r="Z11" s="150"/>
      <c r="AA11" s="150"/>
      <c r="AB11" s="150"/>
      <c r="AC11" s="150"/>
      <c r="AD11" s="150"/>
      <c r="AE11" s="150"/>
      <c r="AF11" s="150"/>
      <c r="AG11" s="150" t="s">
        <v>160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75">
        <v>3</v>
      </c>
      <c r="B12" s="176" t="s">
        <v>165</v>
      </c>
      <c r="C12" s="193" t="s">
        <v>166</v>
      </c>
      <c r="D12" s="177" t="s">
        <v>155</v>
      </c>
      <c r="E12" s="178">
        <v>7</v>
      </c>
      <c r="F12" s="179"/>
      <c r="G12" s="180">
        <f>ROUND(E12*F12,2)</f>
        <v>0</v>
      </c>
      <c r="H12" s="179"/>
      <c r="I12" s="180">
        <f>ROUND(E12*H12,2)</f>
        <v>0</v>
      </c>
      <c r="J12" s="179"/>
      <c r="K12" s="180">
        <f>ROUND(E12*J12,2)</f>
        <v>0</v>
      </c>
      <c r="L12" s="180">
        <v>15</v>
      </c>
      <c r="M12" s="180">
        <f>G12*(1+L12/100)</f>
        <v>0</v>
      </c>
      <c r="N12" s="180">
        <v>0</v>
      </c>
      <c r="O12" s="180">
        <f>ROUND(E12*N12,2)</f>
        <v>0</v>
      </c>
      <c r="P12" s="180">
        <v>0.22</v>
      </c>
      <c r="Q12" s="180">
        <f>ROUND(E12*P12,2)</f>
        <v>1.54</v>
      </c>
      <c r="R12" s="180" t="s">
        <v>156</v>
      </c>
      <c r="S12" s="180" t="s">
        <v>157</v>
      </c>
      <c r="T12" s="181" t="s">
        <v>158</v>
      </c>
      <c r="U12" s="161">
        <v>0.375</v>
      </c>
      <c r="V12" s="161">
        <f>ROUND(E12*U12,2)</f>
        <v>2.63</v>
      </c>
      <c r="W12" s="161"/>
      <c r="X12" s="161" t="s">
        <v>159</v>
      </c>
      <c r="Y12" s="150"/>
      <c r="Z12" s="150"/>
      <c r="AA12" s="150"/>
      <c r="AB12" s="150"/>
      <c r="AC12" s="150"/>
      <c r="AD12" s="150"/>
      <c r="AE12" s="150"/>
      <c r="AF12" s="150"/>
      <c r="AG12" s="150" t="s">
        <v>160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94" t="s">
        <v>167</v>
      </c>
      <c r="D13" s="163"/>
      <c r="E13" s="164">
        <v>7</v>
      </c>
      <c r="F13" s="161"/>
      <c r="G13" s="161"/>
      <c r="H13" s="161"/>
      <c r="I13" s="161"/>
      <c r="J13" s="161"/>
      <c r="K13" s="161"/>
      <c r="L13" s="161"/>
      <c r="M13" s="161"/>
      <c r="N13" s="161"/>
      <c r="O13" s="161"/>
      <c r="P13" s="161"/>
      <c r="Q13" s="161"/>
      <c r="R13" s="161"/>
      <c r="S13" s="161"/>
      <c r="T13" s="161"/>
      <c r="U13" s="161"/>
      <c r="V13" s="161"/>
      <c r="W13" s="161"/>
      <c r="X13" s="161"/>
      <c r="Y13" s="150"/>
      <c r="Z13" s="150"/>
      <c r="AA13" s="150"/>
      <c r="AB13" s="150"/>
      <c r="AC13" s="150"/>
      <c r="AD13" s="150"/>
      <c r="AE13" s="150"/>
      <c r="AF13" s="150"/>
      <c r="AG13" s="150" t="s">
        <v>162</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5">
        <v>4</v>
      </c>
      <c r="B14" s="176" t="s">
        <v>168</v>
      </c>
      <c r="C14" s="193" t="s">
        <v>169</v>
      </c>
      <c r="D14" s="177" t="s">
        <v>170</v>
      </c>
      <c r="E14" s="178">
        <v>27.93</v>
      </c>
      <c r="F14" s="179"/>
      <c r="G14" s="180">
        <f>ROUND(E14*F14,2)</f>
        <v>0</v>
      </c>
      <c r="H14" s="179"/>
      <c r="I14" s="180">
        <f>ROUND(E14*H14,2)</f>
        <v>0</v>
      </c>
      <c r="J14" s="179"/>
      <c r="K14" s="180">
        <f>ROUND(E14*J14,2)</f>
        <v>0</v>
      </c>
      <c r="L14" s="180">
        <v>15</v>
      </c>
      <c r="M14" s="180">
        <f>G14*(1+L14/100)</f>
        <v>0</v>
      </c>
      <c r="N14" s="180">
        <v>0</v>
      </c>
      <c r="O14" s="180">
        <f>ROUND(E14*N14,2)</f>
        <v>0</v>
      </c>
      <c r="P14" s="180">
        <v>0</v>
      </c>
      <c r="Q14" s="180">
        <f>ROUND(E14*P14,2)</f>
        <v>0</v>
      </c>
      <c r="R14" s="180" t="s">
        <v>171</v>
      </c>
      <c r="S14" s="180" t="s">
        <v>157</v>
      </c>
      <c r="T14" s="181" t="s">
        <v>158</v>
      </c>
      <c r="U14" s="161">
        <v>3.5329999999999999</v>
      </c>
      <c r="V14" s="161">
        <f>ROUND(E14*U14,2)</f>
        <v>98.68</v>
      </c>
      <c r="W14" s="161"/>
      <c r="X14" s="161" t="s">
        <v>159</v>
      </c>
      <c r="Y14" s="150"/>
      <c r="Z14" s="150"/>
      <c r="AA14" s="150"/>
      <c r="AB14" s="150"/>
      <c r="AC14" s="150"/>
      <c r="AD14" s="150"/>
      <c r="AE14" s="150"/>
      <c r="AF14" s="150"/>
      <c r="AG14" s="150" t="s">
        <v>160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1" t="s">
        <v>172</v>
      </c>
      <c r="D15" s="252"/>
      <c r="E15" s="252"/>
      <c r="F15" s="252"/>
      <c r="G15" s="252"/>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173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94" t="s">
        <v>174</v>
      </c>
      <c r="D16" s="163"/>
      <c r="E16" s="164">
        <v>24.93</v>
      </c>
      <c r="F16" s="161"/>
      <c r="G16" s="161"/>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162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94" t="s">
        <v>175</v>
      </c>
      <c r="D17" s="163"/>
      <c r="E17" s="164">
        <v>3</v>
      </c>
      <c r="F17" s="161"/>
      <c r="G17" s="16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162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75">
        <v>5</v>
      </c>
      <c r="B18" s="176" t="s">
        <v>176</v>
      </c>
      <c r="C18" s="193" t="s">
        <v>177</v>
      </c>
      <c r="D18" s="177" t="s">
        <v>170</v>
      </c>
      <c r="E18" s="178">
        <v>4.9859999999999998</v>
      </c>
      <c r="F18" s="179"/>
      <c r="G18" s="180">
        <f>ROUND(E18*F18,2)</f>
        <v>0</v>
      </c>
      <c r="H18" s="179"/>
      <c r="I18" s="180">
        <f>ROUND(E18*H18,2)</f>
        <v>0</v>
      </c>
      <c r="J18" s="179"/>
      <c r="K18" s="180">
        <f>ROUND(E18*J18,2)</f>
        <v>0</v>
      </c>
      <c r="L18" s="180">
        <v>15</v>
      </c>
      <c r="M18" s="180">
        <f>G18*(1+L18/100)</f>
        <v>0</v>
      </c>
      <c r="N18" s="180">
        <v>0</v>
      </c>
      <c r="O18" s="180">
        <f>ROUND(E18*N18,2)</f>
        <v>0</v>
      </c>
      <c r="P18" s="180">
        <v>0</v>
      </c>
      <c r="Q18" s="180">
        <f>ROUND(E18*P18,2)</f>
        <v>0</v>
      </c>
      <c r="R18" s="180" t="s">
        <v>171</v>
      </c>
      <c r="S18" s="180" t="s">
        <v>157</v>
      </c>
      <c r="T18" s="181" t="s">
        <v>158</v>
      </c>
      <c r="U18" s="161">
        <v>1.0999999999999999E-2</v>
      </c>
      <c r="V18" s="161">
        <f>ROUND(E18*U18,2)</f>
        <v>0.05</v>
      </c>
      <c r="W18" s="161"/>
      <c r="X18" s="161" t="s">
        <v>159</v>
      </c>
      <c r="Y18" s="150"/>
      <c r="Z18" s="150"/>
      <c r="AA18" s="150"/>
      <c r="AB18" s="150"/>
      <c r="AC18" s="150"/>
      <c r="AD18" s="150"/>
      <c r="AE18" s="150"/>
      <c r="AF18" s="150"/>
      <c r="AG18" s="150" t="s">
        <v>160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1" t="s">
        <v>178</v>
      </c>
      <c r="D19" s="252"/>
      <c r="E19" s="252"/>
      <c r="F19" s="252"/>
      <c r="G19" s="252"/>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173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75">
        <v>6</v>
      </c>
      <c r="B20" s="176" t="s">
        <v>179</v>
      </c>
      <c r="C20" s="193" t="s">
        <v>180</v>
      </c>
      <c r="D20" s="177" t="s">
        <v>170</v>
      </c>
      <c r="E20" s="178">
        <v>4.9859999999999998</v>
      </c>
      <c r="F20" s="179"/>
      <c r="G20" s="180">
        <f>ROUND(E20*F20,2)</f>
        <v>0</v>
      </c>
      <c r="H20" s="179"/>
      <c r="I20" s="180">
        <f>ROUND(E20*H20,2)</f>
        <v>0</v>
      </c>
      <c r="J20" s="179"/>
      <c r="K20" s="180">
        <f>ROUND(E20*J20,2)</f>
        <v>0</v>
      </c>
      <c r="L20" s="180">
        <v>15</v>
      </c>
      <c r="M20" s="180">
        <f>G20*(1+L20/100)</f>
        <v>0</v>
      </c>
      <c r="N20" s="180">
        <v>0</v>
      </c>
      <c r="O20" s="180">
        <f>ROUND(E20*N20,2)</f>
        <v>0</v>
      </c>
      <c r="P20" s="180">
        <v>0</v>
      </c>
      <c r="Q20" s="180">
        <f>ROUND(E20*P20,2)</f>
        <v>0</v>
      </c>
      <c r="R20" s="180" t="s">
        <v>171</v>
      </c>
      <c r="S20" s="180" t="s">
        <v>157</v>
      </c>
      <c r="T20" s="181" t="s">
        <v>158</v>
      </c>
      <c r="U20" s="161">
        <v>0.66800000000000004</v>
      </c>
      <c r="V20" s="161">
        <f>ROUND(E20*U20,2)</f>
        <v>3.33</v>
      </c>
      <c r="W20" s="161"/>
      <c r="X20" s="161" t="s">
        <v>159</v>
      </c>
      <c r="Y20" s="150"/>
      <c r="Z20" s="150"/>
      <c r="AA20" s="150"/>
      <c r="AB20" s="150"/>
      <c r="AC20" s="150"/>
      <c r="AD20" s="150"/>
      <c r="AE20" s="150"/>
      <c r="AF20" s="150"/>
      <c r="AG20" s="150" t="s">
        <v>181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51" t="s">
        <v>182</v>
      </c>
      <c r="D21" s="252"/>
      <c r="E21" s="252"/>
      <c r="F21" s="252"/>
      <c r="G21" s="252"/>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173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75">
        <v>7</v>
      </c>
      <c r="B22" s="176" t="s">
        <v>183</v>
      </c>
      <c r="C22" s="193" t="s">
        <v>184</v>
      </c>
      <c r="D22" s="177" t="s">
        <v>170</v>
      </c>
      <c r="E22" s="178">
        <v>19.943999999999999</v>
      </c>
      <c r="F22" s="179"/>
      <c r="G22" s="180">
        <f>ROUND(E22*F22,2)</f>
        <v>0</v>
      </c>
      <c r="H22" s="179"/>
      <c r="I22" s="180">
        <f>ROUND(E22*H22,2)</f>
        <v>0</v>
      </c>
      <c r="J22" s="179"/>
      <c r="K22" s="180">
        <f>ROUND(E22*J22,2)</f>
        <v>0</v>
      </c>
      <c r="L22" s="180">
        <v>15</v>
      </c>
      <c r="M22" s="180">
        <f>G22*(1+L22/100)</f>
        <v>0</v>
      </c>
      <c r="N22" s="180">
        <v>0</v>
      </c>
      <c r="O22" s="180">
        <f>ROUND(E22*N22,2)</f>
        <v>0</v>
      </c>
      <c r="P22" s="180">
        <v>0</v>
      </c>
      <c r="Q22" s="180">
        <f>ROUND(E22*P22,2)</f>
        <v>0</v>
      </c>
      <c r="R22" s="180" t="s">
        <v>171</v>
      </c>
      <c r="S22" s="180" t="s">
        <v>157</v>
      </c>
      <c r="T22" s="181" t="s">
        <v>158</v>
      </c>
      <c r="U22" s="161">
        <v>0.59099999999999997</v>
      </c>
      <c r="V22" s="161">
        <f>ROUND(E22*U22,2)</f>
        <v>11.79</v>
      </c>
      <c r="W22" s="161"/>
      <c r="X22" s="161" t="s">
        <v>159</v>
      </c>
      <c r="Y22" s="150"/>
      <c r="Z22" s="150"/>
      <c r="AA22" s="150"/>
      <c r="AB22" s="150"/>
      <c r="AC22" s="150"/>
      <c r="AD22" s="150"/>
      <c r="AE22" s="150"/>
      <c r="AF22" s="150"/>
      <c r="AG22" s="150" t="s">
        <v>181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1" t="s">
        <v>182</v>
      </c>
      <c r="D23" s="252"/>
      <c r="E23" s="252"/>
      <c r="F23" s="252"/>
      <c r="G23" s="252"/>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173</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94" t="s">
        <v>185</v>
      </c>
      <c r="D24" s="163"/>
      <c r="E24" s="164">
        <v>19.943999999999999</v>
      </c>
      <c r="F24" s="161"/>
      <c r="G24" s="16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162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33.75" outlineLevel="1" x14ac:dyDescent="0.2">
      <c r="A25" s="175">
        <v>8</v>
      </c>
      <c r="B25" s="176" t="s">
        <v>186</v>
      </c>
      <c r="C25" s="193" t="s">
        <v>187</v>
      </c>
      <c r="D25" s="177" t="s">
        <v>170</v>
      </c>
      <c r="E25" s="178">
        <v>4.9859999999999998</v>
      </c>
      <c r="F25" s="179"/>
      <c r="G25" s="180">
        <f>ROUND(E25*F25,2)</f>
        <v>0</v>
      </c>
      <c r="H25" s="179"/>
      <c r="I25" s="180">
        <f>ROUND(E25*H25,2)</f>
        <v>0</v>
      </c>
      <c r="J25" s="179"/>
      <c r="K25" s="180">
        <f>ROUND(E25*J25,2)</f>
        <v>0</v>
      </c>
      <c r="L25" s="180">
        <v>15</v>
      </c>
      <c r="M25" s="180">
        <f>G25*(1+L25/100)</f>
        <v>0</v>
      </c>
      <c r="N25" s="180">
        <v>0</v>
      </c>
      <c r="O25" s="180">
        <f>ROUND(E25*N25,2)</f>
        <v>0</v>
      </c>
      <c r="P25" s="180">
        <v>0</v>
      </c>
      <c r="Q25" s="180">
        <f>ROUND(E25*P25,2)</f>
        <v>0</v>
      </c>
      <c r="R25" s="180" t="s">
        <v>171</v>
      </c>
      <c r="S25" s="180" t="s">
        <v>157</v>
      </c>
      <c r="T25" s="181" t="s">
        <v>158</v>
      </c>
      <c r="U25" s="161">
        <v>1.9379999999999999</v>
      </c>
      <c r="V25" s="161">
        <f>ROUND(E25*U25,2)</f>
        <v>9.66</v>
      </c>
      <c r="W25" s="161"/>
      <c r="X25" s="161" t="s">
        <v>159</v>
      </c>
      <c r="Y25" s="150"/>
      <c r="Z25" s="150"/>
      <c r="AA25" s="150"/>
      <c r="AB25" s="150"/>
      <c r="AC25" s="150"/>
      <c r="AD25" s="150"/>
      <c r="AE25" s="150"/>
      <c r="AF25" s="150"/>
      <c r="AG25" s="150" t="s">
        <v>160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94" t="s">
        <v>188</v>
      </c>
      <c r="D26" s="163"/>
      <c r="E26" s="164">
        <v>4.9859999999999998</v>
      </c>
      <c r="F26" s="161"/>
      <c r="G26" s="161"/>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162</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75">
        <v>9</v>
      </c>
      <c r="B27" s="176" t="s">
        <v>189</v>
      </c>
      <c r="C27" s="193" t="s">
        <v>190</v>
      </c>
      <c r="D27" s="177" t="s">
        <v>170</v>
      </c>
      <c r="E27" s="178">
        <v>22.943999999999999</v>
      </c>
      <c r="F27" s="179"/>
      <c r="G27" s="180">
        <f>ROUND(E27*F27,2)</f>
        <v>0</v>
      </c>
      <c r="H27" s="179"/>
      <c r="I27" s="180">
        <f>ROUND(E27*H27,2)</f>
        <v>0</v>
      </c>
      <c r="J27" s="179"/>
      <c r="K27" s="180">
        <f>ROUND(E27*J27,2)</f>
        <v>0</v>
      </c>
      <c r="L27" s="180">
        <v>15</v>
      </c>
      <c r="M27" s="180">
        <f>G27*(1+L27/100)</f>
        <v>0</v>
      </c>
      <c r="N27" s="180">
        <v>0</v>
      </c>
      <c r="O27" s="180">
        <f>ROUND(E27*N27,2)</f>
        <v>0</v>
      </c>
      <c r="P27" s="180">
        <v>0</v>
      </c>
      <c r="Q27" s="180">
        <f>ROUND(E27*P27,2)</f>
        <v>0</v>
      </c>
      <c r="R27" s="180" t="s">
        <v>171</v>
      </c>
      <c r="S27" s="180" t="s">
        <v>157</v>
      </c>
      <c r="T27" s="181" t="s">
        <v>158</v>
      </c>
      <c r="U27" s="161">
        <v>1.1499999999999999</v>
      </c>
      <c r="V27" s="161">
        <f>ROUND(E27*U27,2)</f>
        <v>26.39</v>
      </c>
      <c r="W27" s="161"/>
      <c r="X27" s="161" t="s">
        <v>159</v>
      </c>
      <c r="Y27" s="150"/>
      <c r="Z27" s="150"/>
      <c r="AA27" s="150"/>
      <c r="AB27" s="150"/>
      <c r="AC27" s="150"/>
      <c r="AD27" s="150"/>
      <c r="AE27" s="150"/>
      <c r="AF27" s="150"/>
      <c r="AG27" s="150" t="s">
        <v>160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51" t="s">
        <v>191</v>
      </c>
      <c r="D28" s="252"/>
      <c r="E28" s="252"/>
      <c r="F28" s="252"/>
      <c r="G28" s="252"/>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173</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94" t="s">
        <v>192</v>
      </c>
      <c r="D29" s="163"/>
      <c r="E29" s="164">
        <v>-4.9859999999999998</v>
      </c>
      <c r="F29" s="161"/>
      <c r="G29" s="161"/>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162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94" t="s">
        <v>193</v>
      </c>
      <c r="D30" s="163"/>
      <c r="E30" s="164">
        <v>24.93</v>
      </c>
      <c r="F30" s="161"/>
      <c r="G30" s="161"/>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162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94" t="s">
        <v>175</v>
      </c>
      <c r="D31" s="163"/>
      <c r="E31" s="164">
        <v>3</v>
      </c>
      <c r="F31" s="161"/>
      <c r="G31" s="1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162</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x14ac:dyDescent="0.2">
      <c r="A32" s="169" t="s">
        <v>151</v>
      </c>
      <c r="B32" s="170" t="s">
        <v>70</v>
      </c>
      <c r="C32" s="192" t="s">
        <v>71</v>
      </c>
      <c r="D32" s="171"/>
      <c r="E32" s="172"/>
      <c r="F32" s="173"/>
      <c r="G32" s="173">
        <f>SUMIF(AG33:AG39,"&lt;&gt;NOR",G33:G39)</f>
        <v>0</v>
      </c>
      <c r="H32" s="173"/>
      <c r="I32" s="173">
        <f>SUM(I33:I39)</f>
        <v>0</v>
      </c>
      <c r="J32" s="173"/>
      <c r="K32" s="173">
        <f>SUM(K33:K39)</f>
        <v>0</v>
      </c>
      <c r="L32" s="173"/>
      <c r="M32" s="173">
        <f>SUM(M33:M39)</f>
        <v>0</v>
      </c>
      <c r="N32" s="173"/>
      <c r="O32" s="173">
        <f>SUM(O33:O39)</f>
        <v>63.519999999999996</v>
      </c>
      <c r="P32" s="173"/>
      <c r="Q32" s="173">
        <f>SUM(Q33:Q39)</f>
        <v>0</v>
      </c>
      <c r="R32" s="173"/>
      <c r="S32" s="173"/>
      <c r="T32" s="174"/>
      <c r="U32" s="168"/>
      <c r="V32" s="168">
        <f>SUM(V33:V39)</f>
        <v>1573.9599999999998</v>
      </c>
      <c r="W32" s="168"/>
      <c r="X32" s="168"/>
      <c r="AG32" t="s">
        <v>152</v>
      </c>
    </row>
    <row r="33" spans="1:60" outlineLevel="1" x14ac:dyDescent="0.2">
      <c r="A33" s="175">
        <v>10</v>
      </c>
      <c r="B33" s="176" t="s">
        <v>194</v>
      </c>
      <c r="C33" s="193" t="s">
        <v>195</v>
      </c>
      <c r="D33" s="177" t="s">
        <v>196</v>
      </c>
      <c r="E33" s="178">
        <v>1778</v>
      </c>
      <c r="F33" s="179"/>
      <c r="G33" s="180">
        <f>ROUND(E33*F33,2)</f>
        <v>0</v>
      </c>
      <c r="H33" s="179"/>
      <c r="I33" s="180">
        <f>ROUND(E33*H33,2)</f>
        <v>0</v>
      </c>
      <c r="J33" s="179"/>
      <c r="K33" s="180">
        <f>ROUND(E33*J33,2)</f>
        <v>0</v>
      </c>
      <c r="L33" s="180">
        <v>15</v>
      </c>
      <c r="M33" s="180">
        <f>G33*(1+L33/100)</f>
        <v>0</v>
      </c>
      <c r="N33" s="180">
        <v>3.5619999999999999E-2</v>
      </c>
      <c r="O33" s="180">
        <f>ROUND(E33*N33,2)</f>
        <v>63.33</v>
      </c>
      <c r="P33" s="180">
        <v>0</v>
      </c>
      <c r="Q33" s="180">
        <f>ROUND(E33*P33,2)</f>
        <v>0</v>
      </c>
      <c r="R33" s="180" t="s">
        <v>197</v>
      </c>
      <c r="S33" s="180" t="s">
        <v>157</v>
      </c>
      <c r="T33" s="181" t="s">
        <v>158</v>
      </c>
      <c r="U33" s="161">
        <v>0.88292999999999999</v>
      </c>
      <c r="V33" s="161">
        <f>ROUND(E33*U33,2)</f>
        <v>1569.85</v>
      </c>
      <c r="W33" s="161"/>
      <c r="X33" s="161" t="s">
        <v>159</v>
      </c>
      <c r="Y33" s="150"/>
      <c r="Z33" s="150"/>
      <c r="AA33" s="150"/>
      <c r="AB33" s="150"/>
      <c r="AC33" s="150"/>
      <c r="AD33" s="150"/>
      <c r="AE33" s="150"/>
      <c r="AF33" s="150"/>
      <c r="AG33" s="150" t="s">
        <v>181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51" t="s">
        <v>198</v>
      </c>
      <c r="D34" s="252"/>
      <c r="E34" s="252"/>
      <c r="F34" s="252"/>
      <c r="G34" s="252"/>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173</v>
      </c>
      <c r="AH34" s="150"/>
      <c r="AI34" s="150"/>
      <c r="AJ34" s="150"/>
      <c r="AK34" s="150"/>
      <c r="AL34" s="150"/>
      <c r="AM34" s="150"/>
      <c r="AN34" s="150"/>
      <c r="AO34" s="150"/>
      <c r="AP34" s="150"/>
      <c r="AQ34" s="150"/>
      <c r="AR34" s="150"/>
      <c r="AS34" s="150"/>
      <c r="AT34" s="150"/>
      <c r="AU34" s="150"/>
      <c r="AV34" s="150"/>
      <c r="AW34" s="150"/>
      <c r="AX34" s="150"/>
      <c r="AY34" s="150"/>
      <c r="AZ34" s="150"/>
      <c r="BA34" s="189" t="str">
        <f>C34</f>
        <v>jakoukoliv maltou, z pomocného pracovního lešení o výšce podlahy do 1900 mm a pro zatížení do 1,5 kPa,</v>
      </c>
      <c r="BB34" s="150"/>
      <c r="BC34" s="150"/>
      <c r="BD34" s="150"/>
      <c r="BE34" s="150"/>
      <c r="BF34" s="150"/>
      <c r="BG34" s="150"/>
      <c r="BH34" s="150"/>
    </row>
    <row r="35" spans="1:60" outlineLevel="1" x14ac:dyDescent="0.2">
      <c r="A35" s="157"/>
      <c r="B35" s="158"/>
      <c r="C35" s="194" t="s">
        <v>199</v>
      </c>
      <c r="D35" s="163"/>
      <c r="E35" s="164">
        <v>1778</v>
      </c>
      <c r="F35" s="161"/>
      <c r="G35" s="16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162</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5">
        <v>11</v>
      </c>
      <c r="B36" s="176" t="s">
        <v>200</v>
      </c>
      <c r="C36" s="193" t="s">
        <v>201</v>
      </c>
      <c r="D36" s="177" t="s">
        <v>155</v>
      </c>
      <c r="E36" s="178">
        <v>3.492</v>
      </c>
      <c r="F36" s="179"/>
      <c r="G36" s="180">
        <f>ROUND(E36*F36,2)</f>
        <v>0</v>
      </c>
      <c r="H36" s="179"/>
      <c r="I36" s="180">
        <f>ROUND(E36*H36,2)</f>
        <v>0</v>
      </c>
      <c r="J36" s="179"/>
      <c r="K36" s="180">
        <f>ROUND(E36*J36,2)</f>
        <v>0</v>
      </c>
      <c r="L36" s="180">
        <v>15</v>
      </c>
      <c r="M36" s="180">
        <f>G36*(1+L36/100)</f>
        <v>0</v>
      </c>
      <c r="N36" s="180">
        <v>5.3690000000000002E-2</v>
      </c>
      <c r="O36" s="180">
        <f>ROUND(E36*N36,2)</f>
        <v>0.19</v>
      </c>
      <c r="P36" s="180">
        <v>0</v>
      </c>
      <c r="Q36" s="180">
        <f>ROUND(E36*P36,2)</f>
        <v>0</v>
      </c>
      <c r="R36" s="180" t="s">
        <v>197</v>
      </c>
      <c r="S36" s="180" t="s">
        <v>157</v>
      </c>
      <c r="T36" s="181" t="s">
        <v>158</v>
      </c>
      <c r="U36" s="161">
        <v>1.17717</v>
      </c>
      <c r="V36" s="161">
        <f>ROUND(E36*U36,2)</f>
        <v>4.1100000000000003</v>
      </c>
      <c r="W36" s="161"/>
      <c r="X36" s="161" t="s">
        <v>159</v>
      </c>
      <c r="Y36" s="150"/>
      <c r="Z36" s="150"/>
      <c r="AA36" s="150"/>
      <c r="AB36" s="150"/>
      <c r="AC36" s="150"/>
      <c r="AD36" s="150"/>
      <c r="AE36" s="150"/>
      <c r="AF36" s="150"/>
      <c r="AG36" s="150" t="s">
        <v>160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51" t="s">
        <v>202</v>
      </c>
      <c r="D37" s="252"/>
      <c r="E37" s="252"/>
      <c r="F37" s="252"/>
      <c r="G37" s="252"/>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173</v>
      </c>
      <c r="AH37" s="150"/>
      <c r="AI37" s="150"/>
      <c r="AJ37" s="150"/>
      <c r="AK37" s="150"/>
      <c r="AL37" s="150"/>
      <c r="AM37" s="150"/>
      <c r="AN37" s="150"/>
      <c r="AO37" s="150"/>
      <c r="AP37" s="150"/>
      <c r="AQ37" s="150"/>
      <c r="AR37" s="150"/>
      <c r="AS37" s="150"/>
      <c r="AT37" s="150"/>
      <c r="AU37" s="150"/>
      <c r="AV37" s="150"/>
      <c r="AW37" s="150"/>
      <c r="AX37" s="150"/>
      <c r="AY37" s="150"/>
      <c r="AZ37" s="150"/>
      <c r="BA37" s="189" t="str">
        <f>C37</f>
        <v>okenního nebo dveřního, z pomocného pracovního lešení o výšce podlahy do 1900 mm a pro zatížení do 1,5 kPa,</v>
      </c>
      <c r="BB37" s="150"/>
      <c r="BC37" s="150"/>
      <c r="BD37" s="150"/>
      <c r="BE37" s="150"/>
      <c r="BF37" s="150"/>
      <c r="BG37" s="150"/>
      <c r="BH37" s="150"/>
    </row>
    <row r="38" spans="1:60" outlineLevel="1" x14ac:dyDescent="0.2">
      <c r="A38" s="157"/>
      <c r="B38" s="158"/>
      <c r="C38" s="194" t="s">
        <v>203</v>
      </c>
      <c r="D38" s="163"/>
      <c r="E38" s="164">
        <v>2.25</v>
      </c>
      <c r="F38" s="161"/>
      <c r="G38" s="16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162</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94" t="s">
        <v>204</v>
      </c>
      <c r="D39" s="163"/>
      <c r="E39" s="164">
        <v>1.242</v>
      </c>
      <c r="F39" s="161"/>
      <c r="G39" s="16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162</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
      <c r="A40" s="169" t="s">
        <v>151</v>
      </c>
      <c r="B40" s="170" t="s">
        <v>72</v>
      </c>
      <c r="C40" s="192" t="s">
        <v>73</v>
      </c>
      <c r="D40" s="171"/>
      <c r="E40" s="172"/>
      <c r="F40" s="173"/>
      <c r="G40" s="173">
        <f>SUMIF(AG41:AG175,"&lt;&gt;NOR",G41:G175)</f>
        <v>0</v>
      </c>
      <c r="H40" s="173"/>
      <c r="I40" s="173">
        <f>SUM(I41:I175)</f>
        <v>0</v>
      </c>
      <c r="J40" s="173"/>
      <c r="K40" s="173">
        <f>SUM(K41:K175)</f>
        <v>0</v>
      </c>
      <c r="L40" s="173"/>
      <c r="M40" s="173">
        <f>SUM(M41:M175)</f>
        <v>0</v>
      </c>
      <c r="N40" s="173"/>
      <c r="O40" s="173">
        <f>SUM(O41:O175)</f>
        <v>171.41000000000003</v>
      </c>
      <c r="P40" s="173"/>
      <c r="Q40" s="173">
        <f>SUM(Q41:Q175)</f>
        <v>0</v>
      </c>
      <c r="R40" s="173"/>
      <c r="S40" s="173"/>
      <c r="T40" s="174"/>
      <c r="U40" s="168"/>
      <c r="V40" s="168">
        <f>SUM(V41:V175)</f>
        <v>8977.91</v>
      </c>
      <c r="W40" s="168"/>
      <c r="X40" s="168"/>
      <c r="AG40" t="s">
        <v>152</v>
      </c>
    </row>
    <row r="41" spans="1:60" ht="22.5" outlineLevel="1" x14ac:dyDescent="0.2">
      <c r="A41" s="175">
        <v>12</v>
      </c>
      <c r="B41" s="176" t="s">
        <v>205</v>
      </c>
      <c r="C41" s="193" t="s">
        <v>206</v>
      </c>
      <c r="D41" s="177" t="s">
        <v>155</v>
      </c>
      <c r="E41" s="178">
        <v>25.045200000000001</v>
      </c>
      <c r="F41" s="179"/>
      <c r="G41" s="180">
        <f>ROUND(E41*F41,2)</f>
        <v>0</v>
      </c>
      <c r="H41" s="179"/>
      <c r="I41" s="180">
        <f>ROUND(E41*H41,2)</f>
        <v>0</v>
      </c>
      <c r="J41" s="179"/>
      <c r="K41" s="180">
        <f>ROUND(E41*J41,2)</f>
        <v>0</v>
      </c>
      <c r="L41" s="180">
        <v>15</v>
      </c>
      <c r="M41" s="180">
        <f>G41*(1+L41/100)</f>
        <v>0</v>
      </c>
      <c r="N41" s="180">
        <v>3.49E-3</v>
      </c>
      <c r="O41" s="180">
        <f>ROUND(E41*N41,2)</f>
        <v>0.09</v>
      </c>
      <c r="P41" s="180">
        <v>0</v>
      </c>
      <c r="Q41" s="180">
        <f>ROUND(E41*P41,2)</f>
        <v>0</v>
      </c>
      <c r="R41" s="180" t="s">
        <v>207</v>
      </c>
      <c r="S41" s="180" t="s">
        <v>157</v>
      </c>
      <c r="T41" s="181" t="s">
        <v>158</v>
      </c>
      <c r="U41" s="161">
        <v>0.30499999999999999</v>
      </c>
      <c r="V41" s="161">
        <f>ROUND(E41*U41,2)</f>
        <v>7.64</v>
      </c>
      <c r="W41" s="161"/>
      <c r="X41" s="161" t="s">
        <v>159</v>
      </c>
      <c r="Y41" s="150"/>
      <c r="Z41" s="150"/>
      <c r="AA41" s="150"/>
      <c r="AB41" s="150"/>
      <c r="AC41" s="150"/>
      <c r="AD41" s="150"/>
      <c r="AE41" s="150"/>
      <c r="AF41" s="150"/>
      <c r="AG41" s="150" t="s">
        <v>181</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51" t="s">
        <v>208</v>
      </c>
      <c r="D42" s="252"/>
      <c r="E42" s="252"/>
      <c r="F42" s="252"/>
      <c r="G42" s="252"/>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173</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60" t="s">
        <v>209</v>
      </c>
      <c r="D43" s="261"/>
      <c r="E43" s="261"/>
      <c r="F43" s="261"/>
      <c r="G43" s="261"/>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210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94" t="s">
        <v>211</v>
      </c>
      <c r="D44" s="163"/>
      <c r="E44" s="164">
        <v>20.440000000000001</v>
      </c>
      <c r="F44" s="161"/>
      <c r="G44" s="16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162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94" t="s">
        <v>212</v>
      </c>
      <c r="D45" s="163"/>
      <c r="E45" s="164">
        <v>3.48</v>
      </c>
      <c r="F45" s="161"/>
      <c r="G45" s="16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162</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94" t="s">
        <v>213</v>
      </c>
      <c r="D46" s="163"/>
      <c r="E46" s="164">
        <v>1.1252</v>
      </c>
      <c r="F46" s="161"/>
      <c r="G46" s="16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162</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1" x14ac:dyDescent="0.2">
      <c r="A47" s="175">
        <v>13</v>
      </c>
      <c r="B47" s="176" t="s">
        <v>214</v>
      </c>
      <c r="C47" s="193" t="s">
        <v>215</v>
      </c>
      <c r="D47" s="177" t="s">
        <v>155</v>
      </c>
      <c r="E47" s="178">
        <v>25.045200000000001</v>
      </c>
      <c r="F47" s="179"/>
      <c r="G47" s="180">
        <f>ROUND(E47*F47,2)</f>
        <v>0</v>
      </c>
      <c r="H47" s="179"/>
      <c r="I47" s="180">
        <f>ROUND(E47*H47,2)</f>
        <v>0</v>
      </c>
      <c r="J47" s="179"/>
      <c r="K47" s="180">
        <f>ROUND(E47*J47,2)</f>
        <v>0</v>
      </c>
      <c r="L47" s="180">
        <v>15</v>
      </c>
      <c r="M47" s="180">
        <f>G47*(1+L47/100)</f>
        <v>0</v>
      </c>
      <c r="N47" s="180">
        <v>2.4000000000000001E-4</v>
      </c>
      <c r="O47" s="180">
        <f>ROUND(E47*N47,2)</f>
        <v>0.01</v>
      </c>
      <c r="P47" s="180">
        <v>0</v>
      </c>
      <c r="Q47" s="180">
        <f>ROUND(E47*P47,2)</f>
        <v>0</v>
      </c>
      <c r="R47" s="180" t="s">
        <v>207</v>
      </c>
      <c r="S47" s="180" t="s">
        <v>157</v>
      </c>
      <c r="T47" s="181" t="s">
        <v>158</v>
      </c>
      <c r="U47" s="161">
        <v>6.83E-2</v>
      </c>
      <c r="V47" s="161">
        <f>ROUND(E47*U47,2)</f>
        <v>1.71</v>
      </c>
      <c r="W47" s="161"/>
      <c r="X47" s="161" t="s">
        <v>159</v>
      </c>
      <c r="Y47" s="150"/>
      <c r="Z47" s="150"/>
      <c r="AA47" s="150"/>
      <c r="AB47" s="150"/>
      <c r="AC47" s="150"/>
      <c r="AD47" s="150"/>
      <c r="AE47" s="150"/>
      <c r="AF47" s="150"/>
      <c r="AG47" s="150" t="s">
        <v>181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51" t="s">
        <v>208</v>
      </c>
      <c r="D48" s="252"/>
      <c r="E48" s="252"/>
      <c r="F48" s="252"/>
      <c r="G48" s="252"/>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173</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5">
        <v>14</v>
      </c>
      <c r="B49" s="176" t="s">
        <v>216</v>
      </c>
      <c r="C49" s="193" t="s">
        <v>217</v>
      </c>
      <c r="D49" s="177" t="s">
        <v>155</v>
      </c>
      <c r="E49" s="178">
        <v>56.54</v>
      </c>
      <c r="F49" s="179"/>
      <c r="G49" s="180">
        <f>ROUND(E49*F49,2)</f>
        <v>0</v>
      </c>
      <c r="H49" s="179"/>
      <c r="I49" s="180">
        <f>ROUND(E49*H49,2)</f>
        <v>0</v>
      </c>
      <c r="J49" s="179"/>
      <c r="K49" s="180">
        <f>ROUND(E49*J49,2)</f>
        <v>0</v>
      </c>
      <c r="L49" s="180">
        <v>15</v>
      </c>
      <c r="M49" s="180">
        <f>G49*(1+L49/100)</f>
        <v>0</v>
      </c>
      <c r="N49" s="180">
        <v>3.0500000000000002E-3</v>
      </c>
      <c r="O49" s="180">
        <f>ROUND(E49*N49,2)</f>
        <v>0.17</v>
      </c>
      <c r="P49" s="180">
        <v>0</v>
      </c>
      <c r="Q49" s="180">
        <f>ROUND(E49*P49,2)</f>
        <v>0</v>
      </c>
      <c r="R49" s="180" t="s">
        <v>207</v>
      </c>
      <c r="S49" s="180" t="s">
        <v>157</v>
      </c>
      <c r="T49" s="181" t="s">
        <v>158</v>
      </c>
      <c r="U49" s="161">
        <v>0.22400999999999999</v>
      </c>
      <c r="V49" s="161">
        <f>ROUND(E49*U49,2)</f>
        <v>12.67</v>
      </c>
      <c r="W49" s="161"/>
      <c r="X49" s="161" t="s">
        <v>159</v>
      </c>
      <c r="Y49" s="150"/>
      <c r="Z49" s="150"/>
      <c r="AA49" s="150"/>
      <c r="AB49" s="150"/>
      <c r="AC49" s="150"/>
      <c r="AD49" s="150"/>
      <c r="AE49" s="150"/>
      <c r="AF49" s="150"/>
      <c r="AG49" s="150" t="s">
        <v>181</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51" t="s">
        <v>208</v>
      </c>
      <c r="D50" s="252"/>
      <c r="E50" s="252"/>
      <c r="F50" s="252"/>
      <c r="G50" s="252"/>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173</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94" t="s">
        <v>218</v>
      </c>
      <c r="D51" s="163"/>
      <c r="E51" s="164"/>
      <c r="F51" s="161"/>
      <c r="G51" s="161"/>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162</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94" t="s">
        <v>219</v>
      </c>
      <c r="D52" s="163"/>
      <c r="E52" s="164">
        <v>6.3</v>
      </c>
      <c r="F52" s="161"/>
      <c r="G52" s="16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162</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94" t="s">
        <v>220</v>
      </c>
      <c r="D53" s="163"/>
      <c r="E53" s="164">
        <v>6</v>
      </c>
      <c r="F53" s="161"/>
      <c r="G53" s="161"/>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162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94" t="s">
        <v>221</v>
      </c>
      <c r="D54" s="163"/>
      <c r="E54" s="164">
        <v>9.57</v>
      </c>
      <c r="F54" s="161"/>
      <c r="G54" s="16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162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94" t="s">
        <v>222</v>
      </c>
      <c r="D55" s="163"/>
      <c r="E55" s="164">
        <v>34.67</v>
      </c>
      <c r="F55" s="161"/>
      <c r="G55" s="16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162</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75">
        <v>15</v>
      </c>
      <c r="B56" s="176" t="s">
        <v>223</v>
      </c>
      <c r="C56" s="193" t="s">
        <v>224</v>
      </c>
      <c r="D56" s="177" t="s">
        <v>155</v>
      </c>
      <c r="E56" s="178">
        <v>56.54</v>
      </c>
      <c r="F56" s="179"/>
      <c r="G56" s="180">
        <f>ROUND(E56*F56,2)</f>
        <v>0</v>
      </c>
      <c r="H56" s="179"/>
      <c r="I56" s="180">
        <f>ROUND(E56*H56,2)</f>
        <v>0</v>
      </c>
      <c r="J56" s="179"/>
      <c r="K56" s="180">
        <f>ROUND(E56*J56,2)</f>
        <v>0</v>
      </c>
      <c r="L56" s="180">
        <v>15</v>
      </c>
      <c r="M56" s="180">
        <f>G56*(1+L56/100)</f>
        <v>0</v>
      </c>
      <c r="N56" s="180">
        <v>2.4000000000000001E-4</v>
      </c>
      <c r="O56" s="180">
        <f>ROUND(E56*N56,2)</f>
        <v>0.01</v>
      </c>
      <c r="P56" s="180">
        <v>0</v>
      </c>
      <c r="Q56" s="180">
        <f>ROUND(E56*P56,2)</f>
        <v>0</v>
      </c>
      <c r="R56" s="180" t="s">
        <v>207</v>
      </c>
      <c r="S56" s="180" t="s">
        <v>157</v>
      </c>
      <c r="T56" s="181" t="s">
        <v>158</v>
      </c>
      <c r="U56" s="161">
        <v>5.1999999999999998E-2</v>
      </c>
      <c r="V56" s="161">
        <f>ROUND(E56*U56,2)</f>
        <v>2.94</v>
      </c>
      <c r="W56" s="161"/>
      <c r="X56" s="161" t="s">
        <v>159</v>
      </c>
      <c r="Y56" s="150"/>
      <c r="Z56" s="150"/>
      <c r="AA56" s="150"/>
      <c r="AB56" s="150"/>
      <c r="AC56" s="150"/>
      <c r="AD56" s="150"/>
      <c r="AE56" s="150"/>
      <c r="AF56" s="150"/>
      <c r="AG56" s="150" t="s">
        <v>181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51" t="s">
        <v>208</v>
      </c>
      <c r="D57" s="252"/>
      <c r="E57" s="252"/>
      <c r="F57" s="252"/>
      <c r="G57" s="252"/>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173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5">
        <v>16</v>
      </c>
      <c r="B58" s="176" t="s">
        <v>225</v>
      </c>
      <c r="C58" s="193" t="s">
        <v>226</v>
      </c>
      <c r="D58" s="177" t="s">
        <v>155</v>
      </c>
      <c r="E58" s="178">
        <v>1056.2</v>
      </c>
      <c r="F58" s="179"/>
      <c r="G58" s="180">
        <f>ROUND(E58*F58,2)</f>
        <v>0</v>
      </c>
      <c r="H58" s="179"/>
      <c r="I58" s="180">
        <f>ROUND(E58*H58,2)</f>
        <v>0</v>
      </c>
      <c r="J58" s="179"/>
      <c r="K58" s="180">
        <f>ROUND(E58*J58,2)</f>
        <v>0</v>
      </c>
      <c r="L58" s="180">
        <v>15</v>
      </c>
      <c r="M58" s="180">
        <f>G58*(1+L58/100)</f>
        <v>0</v>
      </c>
      <c r="N58" s="180">
        <v>4.0000000000000003E-5</v>
      </c>
      <c r="O58" s="180">
        <f>ROUND(E58*N58,2)</f>
        <v>0.04</v>
      </c>
      <c r="P58" s="180">
        <v>0</v>
      </c>
      <c r="Q58" s="180">
        <f>ROUND(E58*P58,2)</f>
        <v>0</v>
      </c>
      <c r="R58" s="180" t="s">
        <v>207</v>
      </c>
      <c r="S58" s="180" t="s">
        <v>157</v>
      </c>
      <c r="T58" s="181" t="s">
        <v>158</v>
      </c>
      <c r="U58" s="161">
        <v>7.8E-2</v>
      </c>
      <c r="V58" s="161">
        <f>ROUND(E58*U58,2)</f>
        <v>82.38</v>
      </c>
      <c r="W58" s="161"/>
      <c r="X58" s="161" t="s">
        <v>159</v>
      </c>
      <c r="Y58" s="150"/>
      <c r="Z58" s="150"/>
      <c r="AA58" s="150"/>
      <c r="AB58" s="150"/>
      <c r="AC58" s="150"/>
      <c r="AD58" s="150"/>
      <c r="AE58" s="150"/>
      <c r="AF58" s="150"/>
      <c r="AG58" s="150" t="s">
        <v>160</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57"/>
      <c r="B59" s="158"/>
      <c r="C59" s="251" t="s">
        <v>227</v>
      </c>
      <c r="D59" s="252"/>
      <c r="E59" s="252"/>
      <c r="F59" s="252"/>
      <c r="G59" s="252"/>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173</v>
      </c>
      <c r="AH59" s="150"/>
      <c r="AI59" s="150"/>
      <c r="AJ59" s="150"/>
      <c r="AK59" s="150"/>
      <c r="AL59" s="150"/>
      <c r="AM59" s="150"/>
      <c r="AN59" s="150"/>
      <c r="AO59" s="150"/>
      <c r="AP59" s="150"/>
      <c r="AQ59" s="150"/>
      <c r="AR59" s="150"/>
      <c r="AS59" s="150"/>
      <c r="AT59" s="150"/>
      <c r="AU59" s="150"/>
      <c r="AV59" s="150"/>
      <c r="AW59" s="150"/>
      <c r="AX59" s="150"/>
      <c r="AY59" s="150"/>
      <c r="AZ59" s="150"/>
      <c r="BA59" s="189" t="str">
        <f>C59</f>
        <v>s rámy a zárubněmi, zábradlí, předmětů oplechování apod., které se zřizují ještě před úpravami povrchu, před jejich znečištěním při úpravách povrchu nástřikem plastických (lepivých) maltovin</v>
      </c>
      <c r="BB59" s="150"/>
      <c r="BC59" s="150"/>
      <c r="BD59" s="150"/>
      <c r="BE59" s="150"/>
      <c r="BF59" s="150"/>
      <c r="BG59" s="150"/>
      <c r="BH59" s="150"/>
    </row>
    <row r="60" spans="1:60" outlineLevel="1" x14ac:dyDescent="0.2">
      <c r="A60" s="157"/>
      <c r="B60" s="158"/>
      <c r="C60" s="194" t="s">
        <v>228</v>
      </c>
      <c r="D60" s="163"/>
      <c r="E60" s="164">
        <v>1051.8800000000001</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162</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94" t="s">
        <v>229</v>
      </c>
      <c r="D61" s="163"/>
      <c r="E61" s="164">
        <v>4.32</v>
      </c>
      <c r="F61" s="161"/>
      <c r="G61" s="161"/>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162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5">
        <v>17</v>
      </c>
      <c r="B62" s="176" t="s">
        <v>230</v>
      </c>
      <c r="C62" s="193" t="s">
        <v>231</v>
      </c>
      <c r="D62" s="177" t="s">
        <v>155</v>
      </c>
      <c r="E62" s="178">
        <v>3838.5639999999999</v>
      </c>
      <c r="F62" s="179"/>
      <c r="G62" s="180">
        <f>ROUND(E62*F62,2)</f>
        <v>0</v>
      </c>
      <c r="H62" s="179"/>
      <c r="I62" s="180">
        <f>ROUND(E62*H62,2)</f>
        <v>0</v>
      </c>
      <c r="J62" s="179"/>
      <c r="K62" s="180">
        <f>ROUND(E62*J62,2)</f>
        <v>0</v>
      </c>
      <c r="L62" s="180">
        <v>15</v>
      </c>
      <c r="M62" s="180">
        <f>G62*(1+L62/100)</f>
        <v>0</v>
      </c>
      <c r="N62" s="180">
        <v>3.5000000000000001E-3</v>
      </c>
      <c r="O62" s="180">
        <f>ROUND(E62*N62,2)</f>
        <v>13.43</v>
      </c>
      <c r="P62" s="180">
        <v>0</v>
      </c>
      <c r="Q62" s="180">
        <f>ROUND(E62*P62,2)</f>
        <v>0</v>
      </c>
      <c r="R62" s="180" t="s">
        <v>207</v>
      </c>
      <c r="S62" s="180" t="s">
        <v>157</v>
      </c>
      <c r="T62" s="181" t="s">
        <v>158</v>
      </c>
      <c r="U62" s="161">
        <v>0.3</v>
      </c>
      <c r="V62" s="161">
        <f>ROUND(E62*U62,2)</f>
        <v>1151.57</v>
      </c>
      <c r="W62" s="161"/>
      <c r="X62" s="161" t="s">
        <v>159</v>
      </c>
      <c r="Y62" s="150"/>
      <c r="Z62" s="150"/>
      <c r="AA62" s="150"/>
      <c r="AB62" s="150"/>
      <c r="AC62" s="150"/>
      <c r="AD62" s="150"/>
      <c r="AE62" s="150"/>
      <c r="AF62" s="150"/>
      <c r="AG62" s="150" t="s">
        <v>160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94" t="s">
        <v>232</v>
      </c>
      <c r="D63" s="163"/>
      <c r="E63" s="164">
        <v>829.77</v>
      </c>
      <c r="F63" s="161"/>
      <c r="G63" s="161"/>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162</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94" t="s">
        <v>233</v>
      </c>
      <c r="D64" s="163"/>
      <c r="E64" s="164">
        <v>906.77</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162</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94" t="s">
        <v>234</v>
      </c>
      <c r="D65" s="163"/>
      <c r="E65" s="164">
        <v>452.11</v>
      </c>
      <c r="F65" s="161"/>
      <c r="G65" s="161"/>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162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94" t="s">
        <v>235</v>
      </c>
      <c r="D66" s="163"/>
      <c r="E66" s="164">
        <v>408.14</v>
      </c>
      <c r="F66" s="161"/>
      <c r="G66" s="161"/>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162</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94" t="s">
        <v>236</v>
      </c>
      <c r="D67" s="163"/>
      <c r="E67" s="164">
        <v>233.07</v>
      </c>
      <c r="F67" s="161"/>
      <c r="G67" s="16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162</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94" t="s">
        <v>237</v>
      </c>
      <c r="D68" s="163"/>
      <c r="E68" s="164">
        <v>283.17</v>
      </c>
      <c r="F68" s="161"/>
      <c r="G68" s="16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162</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94" t="s">
        <v>238</v>
      </c>
      <c r="D69" s="163"/>
      <c r="E69" s="164">
        <v>154.07</v>
      </c>
      <c r="F69" s="161"/>
      <c r="G69" s="161"/>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162</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94" t="s">
        <v>239</v>
      </c>
      <c r="D70" s="163"/>
      <c r="E70" s="164">
        <v>416.18700000000001</v>
      </c>
      <c r="F70" s="161"/>
      <c r="G70" s="16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162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94" t="s">
        <v>240</v>
      </c>
      <c r="D71" s="163"/>
      <c r="E71" s="164">
        <v>155.27699999999999</v>
      </c>
      <c r="F71" s="161"/>
      <c r="G71" s="161"/>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162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75">
        <v>18</v>
      </c>
      <c r="B72" s="176" t="s">
        <v>241</v>
      </c>
      <c r="C72" s="193" t="s">
        <v>242</v>
      </c>
      <c r="D72" s="177" t="s">
        <v>155</v>
      </c>
      <c r="E72" s="178">
        <v>139.22999999999999</v>
      </c>
      <c r="F72" s="179"/>
      <c r="G72" s="180">
        <f>ROUND(E72*F72,2)</f>
        <v>0</v>
      </c>
      <c r="H72" s="179"/>
      <c r="I72" s="180">
        <f>ROUND(E72*H72,2)</f>
        <v>0</v>
      </c>
      <c r="J72" s="179"/>
      <c r="K72" s="180">
        <f>ROUND(E72*J72,2)</f>
        <v>0</v>
      </c>
      <c r="L72" s="180">
        <v>15</v>
      </c>
      <c r="M72" s="180">
        <f>G72*(1+L72/100)</f>
        <v>0</v>
      </c>
      <c r="N72" s="180">
        <v>1.6420000000000001E-2</v>
      </c>
      <c r="O72" s="180">
        <f>ROUND(E72*N72,2)</f>
        <v>2.29</v>
      </c>
      <c r="P72" s="180">
        <v>0</v>
      </c>
      <c r="Q72" s="180">
        <f>ROUND(E72*P72,2)</f>
        <v>0</v>
      </c>
      <c r="R72" s="180" t="s">
        <v>207</v>
      </c>
      <c r="S72" s="180" t="s">
        <v>157</v>
      </c>
      <c r="T72" s="181" t="s">
        <v>158</v>
      </c>
      <c r="U72" s="161">
        <v>1.2558</v>
      </c>
      <c r="V72" s="161">
        <f>ROUND(E72*U72,2)</f>
        <v>174.85</v>
      </c>
      <c r="W72" s="161"/>
      <c r="X72" s="161" t="s">
        <v>159</v>
      </c>
      <c r="Y72" s="150"/>
      <c r="Z72" s="150"/>
      <c r="AA72" s="150"/>
      <c r="AB72" s="150"/>
      <c r="AC72" s="150"/>
      <c r="AD72" s="150"/>
      <c r="AE72" s="150"/>
      <c r="AF72" s="150"/>
      <c r="AG72" s="150" t="s">
        <v>181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57"/>
      <c r="B73" s="158"/>
      <c r="C73" s="251" t="s">
        <v>243</v>
      </c>
      <c r="D73" s="252"/>
      <c r="E73" s="252"/>
      <c r="F73" s="252"/>
      <c r="G73" s="252"/>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173</v>
      </c>
      <c r="AH73" s="150"/>
      <c r="AI73" s="150"/>
      <c r="AJ73" s="150"/>
      <c r="AK73" s="150"/>
      <c r="AL73" s="150"/>
      <c r="AM73" s="150"/>
      <c r="AN73" s="150"/>
      <c r="AO73" s="150"/>
      <c r="AP73" s="150"/>
      <c r="AQ73" s="150"/>
      <c r="AR73" s="150"/>
      <c r="AS73" s="150"/>
      <c r="AT73" s="150"/>
      <c r="AU73" s="150"/>
      <c r="AV73" s="150"/>
      <c r="AW73" s="150"/>
      <c r="AX73" s="150"/>
      <c r="AY73" s="150"/>
      <c r="AZ73" s="150"/>
      <c r="BA73" s="189" t="str">
        <f>C73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3" s="150"/>
      <c r="BC73" s="150"/>
      <c r="BD73" s="150"/>
      <c r="BE73" s="150"/>
      <c r="BF73" s="150"/>
      <c r="BG73" s="150"/>
      <c r="BH73" s="150"/>
    </row>
    <row r="74" spans="1:60" outlineLevel="1" x14ac:dyDescent="0.2">
      <c r="A74" s="157"/>
      <c r="B74" s="158"/>
      <c r="C74" s="260" t="s">
        <v>244</v>
      </c>
      <c r="D74" s="261"/>
      <c r="E74" s="261"/>
      <c r="F74" s="261"/>
      <c r="G74" s="261"/>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210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33.75" outlineLevel="1" x14ac:dyDescent="0.2">
      <c r="A75" s="157"/>
      <c r="B75" s="158"/>
      <c r="C75" s="194" t="s">
        <v>245</v>
      </c>
      <c r="D75" s="163"/>
      <c r="E75" s="164">
        <v>80.25</v>
      </c>
      <c r="F75" s="161"/>
      <c r="G75" s="161"/>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162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57"/>
      <c r="B76" s="158"/>
      <c r="C76" s="194" t="s">
        <v>246</v>
      </c>
      <c r="D76" s="163"/>
      <c r="E76" s="164">
        <v>58.98</v>
      </c>
      <c r="F76" s="161"/>
      <c r="G76" s="16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162</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2.5" outlineLevel="1" x14ac:dyDescent="0.2">
      <c r="A77" s="175">
        <v>19</v>
      </c>
      <c r="B77" s="176" t="s">
        <v>247</v>
      </c>
      <c r="C77" s="193" t="s">
        <v>248</v>
      </c>
      <c r="D77" s="177" t="s">
        <v>155</v>
      </c>
      <c r="E77" s="178">
        <v>34.67</v>
      </c>
      <c r="F77" s="179"/>
      <c r="G77" s="180">
        <f>ROUND(E77*F77,2)</f>
        <v>0</v>
      </c>
      <c r="H77" s="179"/>
      <c r="I77" s="180">
        <f>ROUND(E77*H77,2)</f>
        <v>0</v>
      </c>
      <c r="J77" s="179"/>
      <c r="K77" s="180">
        <f>ROUND(E77*J77,2)</f>
        <v>0</v>
      </c>
      <c r="L77" s="180">
        <v>15</v>
      </c>
      <c r="M77" s="180">
        <f>G77*(1+L77/100)</f>
        <v>0</v>
      </c>
      <c r="N77" s="180">
        <v>1.1820000000000001E-2</v>
      </c>
      <c r="O77" s="180">
        <f>ROUND(E77*N77,2)</f>
        <v>0.41</v>
      </c>
      <c r="P77" s="180">
        <v>0</v>
      </c>
      <c r="Q77" s="180">
        <f>ROUND(E77*P77,2)</f>
        <v>0</v>
      </c>
      <c r="R77" s="180" t="s">
        <v>207</v>
      </c>
      <c r="S77" s="180" t="s">
        <v>157</v>
      </c>
      <c r="T77" s="181" t="s">
        <v>158</v>
      </c>
      <c r="U77" s="161">
        <v>0.85699999999999998</v>
      </c>
      <c r="V77" s="161">
        <f>ROUND(E77*U77,2)</f>
        <v>29.71</v>
      </c>
      <c r="W77" s="161"/>
      <c r="X77" s="161" t="s">
        <v>159</v>
      </c>
      <c r="Y77" s="150"/>
      <c r="Z77" s="150"/>
      <c r="AA77" s="150"/>
      <c r="AB77" s="150"/>
      <c r="AC77" s="150"/>
      <c r="AD77" s="150"/>
      <c r="AE77" s="150"/>
      <c r="AF77" s="150"/>
      <c r="AG77" s="150" t="s">
        <v>181</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57"/>
      <c r="B78" s="158"/>
      <c r="C78" s="251" t="s">
        <v>243</v>
      </c>
      <c r="D78" s="252"/>
      <c r="E78" s="252"/>
      <c r="F78" s="252"/>
      <c r="G78" s="252"/>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173</v>
      </c>
      <c r="AH78" s="150"/>
      <c r="AI78" s="150"/>
      <c r="AJ78" s="150"/>
      <c r="AK78" s="150"/>
      <c r="AL78" s="150"/>
      <c r="AM78" s="150"/>
      <c r="AN78" s="150"/>
      <c r="AO78" s="150"/>
      <c r="AP78" s="150"/>
      <c r="AQ78" s="150"/>
      <c r="AR78" s="150"/>
      <c r="AS78" s="150"/>
      <c r="AT78" s="150"/>
      <c r="AU78" s="150"/>
      <c r="AV78" s="150"/>
      <c r="AW78" s="150"/>
      <c r="AX78" s="150"/>
      <c r="AY78" s="150"/>
      <c r="AZ78" s="150"/>
      <c r="BA78" s="189" t="str">
        <f>C78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8" s="150"/>
      <c r="BC78" s="150"/>
      <c r="BD78" s="150"/>
      <c r="BE78" s="150"/>
      <c r="BF78" s="150"/>
      <c r="BG78" s="150"/>
      <c r="BH78" s="150"/>
    </row>
    <row r="79" spans="1:60" outlineLevel="1" x14ac:dyDescent="0.2">
      <c r="A79" s="157"/>
      <c r="B79" s="158"/>
      <c r="C79" s="260" t="s">
        <v>244</v>
      </c>
      <c r="D79" s="261"/>
      <c r="E79" s="261"/>
      <c r="F79" s="261"/>
      <c r="G79" s="261"/>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210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94" t="s">
        <v>249</v>
      </c>
      <c r="D80" s="163"/>
      <c r="E80" s="164">
        <v>34.67</v>
      </c>
      <c r="F80" s="161"/>
      <c r="G80" s="161"/>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162</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75">
        <v>20</v>
      </c>
      <c r="B81" s="176" t="s">
        <v>250</v>
      </c>
      <c r="C81" s="193" t="s">
        <v>251</v>
      </c>
      <c r="D81" s="177" t="s">
        <v>155</v>
      </c>
      <c r="E81" s="178">
        <v>9.57</v>
      </c>
      <c r="F81" s="179"/>
      <c r="G81" s="180">
        <f>ROUND(E81*F81,2)</f>
        <v>0</v>
      </c>
      <c r="H81" s="179"/>
      <c r="I81" s="180">
        <f>ROUND(E81*H81,2)</f>
        <v>0</v>
      </c>
      <c r="J81" s="179"/>
      <c r="K81" s="180">
        <f>ROUND(E81*J81,2)</f>
        <v>0</v>
      </c>
      <c r="L81" s="180">
        <v>15</v>
      </c>
      <c r="M81" s="180">
        <f>G81*(1+L81/100)</f>
        <v>0</v>
      </c>
      <c r="N81" s="180">
        <v>9.3100000000000006E-3</v>
      </c>
      <c r="O81" s="180">
        <f>ROUND(E81*N81,2)</f>
        <v>0.09</v>
      </c>
      <c r="P81" s="180">
        <v>0</v>
      </c>
      <c r="Q81" s="180">
        <f>ROUND(E81*P81,2)</f>
        <v>0</v>
      </c>
      <c r="R81" s="180" t="s">
        <v>207</v>
      </c>
      <c r="S81" s="180" t="s">
        <v>157</v>
      </c>
      <c r="T81" s="181" t="s">
        <v>158</v>
      </c>
      <c r="U81" s="161">
        <v>0.85699999999999998</v>
      </c>
      <c r="V81" s="161">
        <f>ROUND(E81*U81,2)</f>
        <v>8.1999999999999993</v>
      </c>
      <c r="W81" s="161"/>
      <c r="X81" s="161" t="s">
        <v>159</v>
      </c>
      <c r="Y81" s="150"/>
      <c r="Z81" s="150"/>
      <c r="AA81" s="150"/>
      <c r="AB81" s="150"/>
      <c r="AC81" s="150"/>
      <c r="AD81" s="150"/>
      <c r="AE81" s="150"/>
      <c r="AF81" s="150"/>
      <c r="AG81" s="150" t="s">
        <v>181</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57"/>
      <c r="B82" s="158"/>
      <c r="C82" s="251" t="s">
        <v>243</v>
      </c>
      <c r="D82" s="252"/>
      <c r="E82" s="252"/>
      <c r="F82" s="252"/>
      <c r="G82" s="252"/>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173</v>
      </c>
      <c r="AH82" s="150"/>
      <c r="AI82" s="150"/>
      <c r="AJ82" s="150"/>
      <c r="AK82" s="150"/>
      <c r="AL82" s="150"/>
      <c r="AM82" s="150"/>
      <c r="AN82" s="150"/>
      <c r="AO82" s="150"/>
      <c r="AP82" s="150"/>
      <c r="AQ82" s="150"/>
      <c r="AR82" s="150"/>
      <c r="AS82" s="150"/>
      <c r="AT82" s="150"/>
      <c r="AU82" s="150"/>
      <c r="AV82" s="150"/>
      <c r="AW82" s="150"/>
      <c r="AX82" s="150"/>
      <c r="AY82" s="150"/>
      <c r="AZ82" s="150"/>
      <c r="BA82" s="189" t="str">
        <f>C82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2" s="150"/>
      <c r="BC82" s="150"/>
      <c r="BD82" s="150"/>
      <c r="BE82" s="150"/>
      <c r="BF82" s="150"/>
      <c r="BG82" s="150"/>
      <c r="BH82" s="150"/>
    </row>
    <row r="83" spans="1:60" outlineLevel="1" x14ac:dyDescent="0.2">
      <c r="A83" s="157"/>
      <c r="B83" s="158"/>
      <c r="C83" s="260" t="s">
        <v>244</v>
      </c>
      <c r="D83" s="261"/>
      <c r="E83" s="261"/>
      <c r="F83" s="261"/>
      <c r="G83" s="2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210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94" t="s">
        <v>252</v>
      </c>
      <c r="D84" s="163"/>
      <c r="E84" s="164">
        <v>9.57</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162</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75">
        <v>21</v>
      </c>
      <c r="B85" s="176" t="s">
        <v>253</v>
      </c>
      <c r="C85" s="193" t="s">
        <v>254</v>
      </c>
      <c r="D85" s="177" t="s">
        <v>155</v>
      </c>
      <c r="E85" s="178">
        <v>188.92</v>
      </c>
      <c r="F85" s="179"/>
      <c r="G85" s="180">
        <f>ROUND(E85*F85,2)</f>
        <v>0</v>
      </c>
      <c r="H85" s="179"/>
      <c r="I85" s="180">
        <f>ROUND(E85*H85,2)</f>
        <v>0</v>
      </c>
      <c r="J85" s="179"/>
      <c r="K85" s="180">
        <f>ROUND(E85*J85,2)</f>
        <v>0</v>
      </c>
      <c r="L85" s="180">
        <v>15</v>
      </c>
      <c r="M85" s="180">
        <f>G85*(1+L85/100)</f>
        <v>0</v>
      </c>
      <c r="N85" s="180">
        <v>2.0979999999999999E-2</v>
      </c>
      <c r="O85" s="180">
        <f>ROUND(E85*N85,2)</f>
        <v>3.96</v>
      </c>
      <c r="P85" s="180">
        <v>0</v>
      </c>
      <c r="Q85" s="180">
        <f>ROUND(E85*P85,2)</f>
        <v>0</v>
      </c>
      <c r="R85" s="180" t="s">
        <v>207</v>
      </c>
      <c r="S85" s="180" t="s">
        <v>157</v>
      </c>
      <c r="T85" s="181" t="s">
        <v>158</v>
      </c>
      <c r="U85" s="161">
        <v>1.2758</v>
      </c>
      <c r="V85" s="161">
        <f>ROUND(E85*U85,2)</f>
        <v>241.02</v>
      </c>
      <c r="W85" s="161"/>
      <c r="X85" s="161" t="s">
        <v>159</v>
      </c>
      <c r="Y85" s="150"/>
      <c r="Z85" s="150"/>
      <c r="AA85" s="150"/>
      <c r="AB85" s="150"/>
      <c r="AC85" s="150"/>
      <c r="AD85" s="150"/>
      <c r="AE85" s="150"/>
      <c r="AF85" s="150"/>
      <c r="AG85" s="150" t="s">
        <v>181</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2.5" outlineLevel="1" x14ac:dyDescent="0.2">
      <c r="A86" s="157"/>
      <c r="B86" s="158"/>
      <c r="C86" s="251" t="s">
        <v>255</v>
      </c>
      <c r="D86" s="252"/>
      <c r="E86" s="252"/>
      <c r="F86" s="252"/>
      <c r="G86" s="252"/>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173</v>
      </c>
      <c r="AH86" s="150"/>
      <c r="AI86" s="150"/>
      <c r="AJ86" s="150"/>
      <c r="AK86" s="150"/>
      <c r="AL86" s="150"/>
      <c r="AM86" s="150"/>
      <c r="AN86" s="150"/>
      <c r="AO86" s="150"/>
      <c r="AP86" s="150"/>
      <c r="AQ86" s="150"/>
      <c r="AR86" s="150"/>
      <c r="AS86" s="150"/>
      <c r="AT86" s="150"/>
      <c r="AU86" s="150"/>
      <c r="AV86" s="150"/>
      <c r="AW86" s="150"/>
      <c r="AX86" s="150"/>
      <c r="AY86" s="150"/>
      <c r="AZ86" s="150"/>
      <c r="BA86" s="189" t="str">
        <f>C86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 s="150"/>
      <c r="BC86" s="150"/>
      <c r="BD86" s="150"/>
      <c r="BE86" s="150"/>
      <c r="BF86" s="150"/>
      <c r="BG86" s="150"/>
      <c r="BH86" s="150"/>
    </row>
    <row r="87" spans="1:60" outlineLevel="1" x14ac:dyDescent="0.2">
      <c r="A87" s="157"/>
      <c r="B87" s="158"/>
      <c r="C87" s="262" t="s">
        <v>256</v>
      </c>
      <c r="D87" s="263"/>
      <c r="E87" s="263"/>
      <c r="F87" s="263"/>
      <c r="G87" s="263"/>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173</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60" t="s">
        <v>257</v>
      </c>
      <c r="D88" s="261"/>
      <c r="E88" s="261"/>
      <c r="F88" s="261"/>
      <c r="G88" s="261"/>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210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94" t="s">
        <v>258</v>
      </c>
      <c r="D89" s="163"/>
      <c r="E89" s="164">
        <v>187.12</v>
      </c>
      <c r="F89" s="161"/>
      <c r="G89" s="161"/>
      <c r="H89" s="161"/>
      <c r="I89" s="161"/>
      <c r="J89" s="161"/>
      <c r="K89" s="161"/>
      <c r="L89" s="161"/>
      <c r="M89" s="161"/>
      <c r="N89" s="161"/>
      <c r="O89" s="161"/>
      <c r="P89" s="161"/>
      <c r="Q89" s="161"/>
      <c r="R89" s="161"/>
      <c r="S89" s="161"/>
      <c r="T89" s="161"/>
      <c r="U89" s="161"/>
      <c r="V89" s="161"/>
      <c r="W89" s="161"/>
      <c r="X89" s="161"/>
      <c r="Y89" s="150"/>
      <c r="Z89" s="150"/>
      <c r="AA89" s="150"/>
      <c r="AB89" s="150"/>
      <c r="AC89" s="150"/>
      <c r="AD89" s="150"/>
      <c r="AE89" s="150"/>
      <c r="AF89" s="150"/>
      <c r="AG89" s="150" t="s">
        <v>162</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94" t="s">
        <v>259</v>
      </c>
      <c r="D90" s="163"/>
      <c r="E90" s="164">
        <v>1.8</v>
      </c>
      <c r="F90" s="161"/>
      <c r="G90" s="16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162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22.5" outlineLevel="1" x14ac:dyDescent="0.2">
      <c r="A91" s="175">
        <v>22</v>
      </c>
      <c r="B91" s="176" t="s">
        <v>260</v>
      </c>
      <c r="C91" s="193" t="s">
        <v>261</v>
      </c>
      <c r="D91" s="177" t="s">
        <v>155</v>
      </c>
      <c r="E91" s="178">
        <v>115.15</v>
      </c>
      <c r="F91" s="179"/>
      <c r="G91" s="180">
        <f>ROUND(E91*F91,2)</f>
        <v>0</v>
      </c>
      <c r="H91" s="179"/>
      <c r="I91" s="180">
        <f>ROUND(E91*H91,2)</f>
        <v>0</v>
      </c>
      <c r="J91" s="179"/>
      <c r="K91" s="180">
        <f>ROUND(E91*J91,2)</f>
        <v>0</v>
      </c>
      <c r="L91" s="180">
        <v>15</v>
      </c>
      <c r="M91" s="180">
        <f>G91*(1+L91/100)</f>
        <v>0</v>
      </c>
      <c r="N91" s="180">
        <v>2.4570000000000002E-2</v>
      </c>
      <c r="O91" s="180">
        <f>ROUND(E91*N91,2)</f>
        <v>2.83</v>
      </c>
      <c r="P91" s="180">
        <v>0</v>
      </c>
      <c r="Q91" s="180">
        <f>ROUND(E91*P91,2)</f>
        <v>0</v>
      </c>
      <c r="R91" s="180" t="s">
        <v>207</v>
      </c>
      <c r="S91" s="180" t="s">
        <v>157</v>
      </c>
      <c r="T91" s="181" t="s">
        <v>158</v>
      </c>
      <c r="U91" s="161">
        <v>1.2758</v>
      </c>
      <c r="V91" s="161">
        <f>ROUND(E91*U91,2)</f>
        <v>146.91</v>
      </c>
      <c r="W91" s="161"/>
      <c r="X91" s="161" t="s">
        <v>159</v>
      </c>
      <c r="Y91" s="150"/>
      <c r="Z91" s="150"/>
      <c r="AA91" s="150"/>
      <c r="AB91" s="150"/>
      <c r="AC91" s="150"/>
      <c r="AD91" s="150"/>
      <c r="AE91" s="150"/>
      <c r="AF91" s="150"/>
      <c r="AG91" s="150" t="s">
        <v>181</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57"/>
      <c r="B92" s="158"/>
      <c r="C92" s="251" t="s">
        <v>255</v>
      </c>
      <c r="D92" s="252"/>
      <c r="E92" s="252"/>
      <c r="F92" s="252"/>
      <c r="G92" s="252"/>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173</v>
      </c>
      <c r="AH92" s="150"/>
      <c r="AI92" s="150"/>
      <c r="AJ92" s="150"/>
      <c r="AK92" s="150"/>
      <c r="AL92" s="150"/>
      <c r="AM92" s="150"/>
      <c r="AN92" s="150"/>
      <c r="AO92" s="150"/>
      <c r="AP92" s="150"/>
      <c r="AQ92" s="150"/>
      <c r="AR92" s="150"/>
      <c r="AS92" s="150"/>
      <c r="AT92" s="150"/>
      <c r="AU92" s="150"/>
      <c r="AV92" s="150"/>
      <c r="AW92" s="150"/>
      <c r="AX92" s="150"/>
      <c r="AY92" s="150"/>
      <c r="AZ92" s="150"/>
      <c r="BA92" s="189" t="str">
        <f>C92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2" s="150"/>
      <c r="BC92" s="150"/>
      <c r="BD92" s="150"/>
      <c r="BE92" s="150"/>
      <c r="BF92" s="150"/>
      <c r="BG92" s="150"/>
      <c r="BH92" s="150"/>
    </row>
    <row r="93" spans="1:60" outlineLevel="1" x14ac:dyDescent="0.2">
      <c r="A93" s="157"/>
      <c r="B93" s="158"/>
      <c r="C93" s="262" t="s">
        <v>256</v>
      </c>
      <c r="D93" s="263"/>
      <c r="E93" s="263"/>
      <c r="F93" s="263"/>
      <c r="G93" s="263"/>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173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94" t="s">
        <v>262</v>
      </c>
      <c r="D94" s="163"/>
      <c r="E94" s="164">
        <v>115.15</v>
      </c>
      <c r="F94" s="161"/>
      <c r="G94" s="16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162</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2.5" outlineLevel="1" x14ac:dyDescent="0.2">
      <c r="A95" s="175">
        <v>23</v>
      </c>
      <c r="B95" s="176" t="s">
        <v>263</v>
      </c>
      <c r="C95" s="193" t="s">
        <v>264</v>
      </c>
      <c r="D95" s="177" t="s">
        <v>155</v>
      </c>
      <c r="E95" s="178">
        <v>2668.12</v>
      </c>
      <c r="F95" s="179"/>
      <c r="G95" s="180">
        <f>ROUND(E95*F95,2)</f>
        <v>0</v>
      </c>
      <c r="H95" s="179"/>
      <c r="I95" s="180">
        <f>ROUND(E95*H95,2)</f>
        <v>0</v>
      </c>
      <c r="J95" s="179"/>
      <c r="K95" s="180">
        <f>ROUND(E95*J95,2)</f>
        <v>0</v>
      </c>
      <c r="L95" s="180">
        <v>15</v>
      </c>
      <c r="M95" s="180">
        <f>G95*(1+L95/100)</f>
        <v>0</v>
      </c>
      <c r="N95" s="180">
        <v>2.8889999999999999E-2</v>
      </c>
      <c r="O95" s="180">
        <f>ROUND(E95*N95,2)</f>
        <v>77.08</v>
      </c>
      <c r="P95" s="180">
        <v>0</v>
      </c>
      <c r="Q95" s="180">
        <f>ROUND(E95*P95,2)</f>
        <v>0</v>
      </c>
      <c r="R95" s="180" t="s">
        <v>207</v>
      </c>
      <c r="S95" s="180" t="s">
        <v>157</v>
      </c>
      <c r="T95" s="181" t="s">
        <v>158</v>
      </c>
      <c r="U95" s="161">
        <v>1.2758</v>
      </c>
      <c r="V95" s="161">
        <f>ROUND(E95*U95,2)</f>
        <v>3403.99</v>
      </c>
      <c r="W95" s="161"/>
      <c r="X95" s="161" t="s">
        <v>159</v>
      </c>
      <c r="Y95" s="150"/>
      <c r="Z95" s="150"/>
      <c r="AA95" s="150"/>
      <c r="AB95" s="150"/>
      <c r="AC95" s="150"/>
      <c r="AD95" s="150"/>
      <c r="AE95" s="150"/>
      <c r="AF95" s="150"/>
      <c r="AG95" s="150" t="s">
        <v>181</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57"/>
      <c r="B96" s="158"/>
      <c r="C96" s="251" t="s">
        <v>255</v>
      </c>
      <c r="D96" s="252"/>
      <c r="E96" s="252"/>
      <c r="F96" s="252"/>
      <c r="G96" s="252"/>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173</v>
      </c>
      <c r="AH96" s="150"/>
      <c r="AI96" s="150"/>
      <c r="AJ96" s="150"/>
      <c r="AK96" s="150"/>
      <c r="AL96" s="150"/>
      <c r="AM96" s="150"/>
      <c r="AN96" s="150"/>
      <c r="AO96" s="150"/>
      <c r="AP96" s="150"/>
      <c r="AQ96" s="150"/>
      <c r="AR96" s="150"/>
      <c r="AS96" s="150"/>
      <c r="AT96" s="150"/>
      <c r="AU96" s="150"/>
      <c r="AV96" s="150"/>
      <c r="AW96" s="150"/>
      <c r="AX96" s="150"/>
      <c r="AY96" s="150"/>
      <c r="AZ96" s="150"/>
      <c r="BA96" s="189" t="str">
        <f>C96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6" s="150"/>
      <c r="BC96" s="150"/>
      <c r="BD96" s="150"/>
      <c r="BE96" s="150"/>
      <c r="BF96" s="150"/>
      <c r="BG96" s="150"/>
      <c r="BH96" s="150"/>
    </row>
    <row r="97" spans="1:60" outlineLevel="1" x14ac:dyDescent="0.2">
      <c r="A97" s="157"/>
      <c r="B97" s="158"/>
      <c r="C97" s="262" t="s">
        <v>256</v>
      </c>
      <c r="D97" s="263"/>
      <c r="E97" s="263"/>
      <c r="F97" s="263"/>
      <c r="G97" s="263"/>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173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57"/>
      <c r="B98" s="158"/>
      <c r="C98" s="194" t="s">
        <v>265</v>
      </c>
      <c r="D98" s="163"/>
      <c r="E98" s="164">
        <v>2668.12</v>
      </c>
      <c r="F98" s="161"/>
      <c r="G98" s="16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162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5">
        <v>24</v>
      </c>
      <c r="B99" s="176" t="s">
        <v>266</v>
      </c>
      <c r="C99" s="193" t="s">
        <v>267</v>
      </c>
      <c r="D99" s="177" t="s">
        <v>155</v>
      </c>
      <c r="E99" s="178">
        <v>111.46</v>
      </c>
      <c r="F99" s="179"/>
      <c r="G99" s="180">
        <f>ROUND(E99*F99,2)</f>
        <v>0</v>
      </c>
      <c r="H99" s="179"/>
      <c r="I99" s="180">
        <f>ROUND(E99*H99,2)</f>
        <v>0</v>
      </c>
      <c r="J99" s="179"/>
      <c r="K99" s="180">
        <f>ROUND(E99*J99,2)</f>
        <v>0</v>
      </c>
      <c r="L99" s="180">
        <v>15</v>
      </c>
      <c r="M99" s="180">
        <f>G99*(1+L99/100)</f>
        <v>0</v>
      </c>
      <c r="N99" s="180">
        <v>3.2599999999999997E-2</v>
      </c>
      <c r="O99" s="180">
        <f>ROUND(E99*N99,2)</f>
        <v>3.63</v>
      </c>
      <c r="P99" s="180">
        <v>0</v>
      </c>
      <c r="Q99" s="180">
        <f>ROUND(E99*P99,2)</f>
        <v>0</v>
      </c>
      <c r="R99" s="180" t="s">
        <v>207</v>
      </c>
      <c r="S99" s="180" t="s">
        <v>157</v>
      </c>
      <c r="T99" s="181" t="s">
        <v>158</v>
      </c>
      <c r="U99" s="161">
        <v>1.2758</v>
      </c>
      <c r="V99" s="161">
        <f>ROUND(E99*U99,2)</f>
        <v>142.19999999999999</v>
      </c>
      <c r="W99" s="161"/>
      <c r="X99" s="161" t="s">
        <v>159</v>
      </c>
      <c r="Y99" s="150"/>
      <c r="Z99" s="150"/>
      <c r="AA99" s="150"/>
      <c r="AB99" s="150"/>
      <c r="AC99" s="150"/>
      <c r="AD99" s="150"/>
      <c r="AE99" s="150"/>
      <c r="AF99" s="150"/>
      <c r="AG99" s="150" t="s">
        <v>181</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22.5" outlineLevel="1" x14ac:dyDescent="0.2">
      <c r="A100" s="157"/>
      <c r="B100" s="158"/>
      <c r="C100" s="251" t="s">
        <v>255</v>
      </c>
      <c r="D100" s="252"/>
      <c r="E100" s="252"/>
      <c r="F100" s="252"/>
      <c r="G100" s="252"/>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173</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89" t="str">
        <f>C100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00" s="150"/>
      <c r="BC100" s="150"/>
      <c r="BD100" s="150"/>
      <c r="BE100" s="150"/>
      <c r="BF100" s="150"/>
      <c r="BG100" s="150"/>
      <c r="BH100" s="150"/>
    </row>
    <row r="101" spans="1:60" outlineLevel="1" x14ac:dyDescent="0.2">
      <c r="A101" s="157"/>
      <c r="B101" s="158"/>
      <c r="C101" s="262" t="s">
        <v>256</v>
      </c>
      <c r="D101" s="263"/>
      <c r="E101" s="263"/>
      <c r="F101" s="263"/>
      <c r="G101" s="263"/>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173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94" t="s">
        <v>268</v>
      </c>
      <c r="D102" s="163"/>
      <c r="E102" s="164">
        <v>111.46</v>
      </c>
      <c r="F102" s="161"/>
      <c r="G102" s="16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162</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2.5" outlineLevel="1" x14ac:dyDescent="0.2">
      <c r="A103" s="175">
        <v>25</v>
      </c>
      <c r="B103" s="176" t="s">
        <v>269</v>
      </c>
      <c r="C103" s="193" t="s">
        <v>270</v>
      </c>
      <c r="D103" s="177" t="s">
        <v>155</v>
      </c>
      <c r="E103" s="178">
        <v>416.18700000000001</v>
      </c>
      <c r="F103" s="179"/>
      <c r="G103" s="180">
        <f>ROUND(E103*F103,2)</f>
        <v>0</v>
      </c>
      <c r="H103" s="179"/>
      <c r="I103" s="180">
        <f>ROUND(E103*H103,2)</f>
        <v>0</v>
      </c>
      <c r="J103" s="179"/>
      <c r="K103" s="180">
        <f>ROUND(E103*J103,2)</f>
        <v>0</v>
      </c>
      <c r="L103" s="180">
        <v>15</v>
      </c>
      <c r="M103" s="180">
        <f>G103*(1+L103/100)</f>
        <v>0</v>
      </c>
      <c r="N103" s="180">
        <v>2.0799999999999999E-2</v>
      </c>
      <c r="O103" s="180">
        <f>ROUND(E103*N103,2)</f>
        <v>8.66</v>
      </c>
      <c r="P103" s="180">
        <v>0</v>
      </c>
      <c r="Q103" s="180">
        <f>ROUND(E103*P103,2)</f>
        <v>0</v>
      </c>
      <c r="R103" s="180" t="s">
        <v>207</v>
      </c>
      <c r="S103" s="180" t="s">
        <v>157</v>
      </c>
      <c r="T103" s="181" t="s">
        <v>158</v>
      </c>
      <c r="U103" s="161">
        <v>3.0419999999999998</v>
      </c>
      <c r="V103" s="161">
        <f>ROUND(E103*U103,2)</f>
        <v>1266.04</v>
      </c>
      <c r="W103" s="161"/>
      <c r="X103" s="161" t="s">
        <v>159</v>
      </c>
      <c r="Y103" s="150"/>
      <c r="Z103" s="150"/>
      <c r="AA103" s="150"/>
      <c r="AB103" s="150"/>
      <c r="AC103" s="150"/>
      <c r="AD103" s="150"/>
      <c r="AE103" s="150"/>
      <c r="AF103" s="150"/>
      <c r="AG103" s="150" t="s">
        <v>181</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33.75" outlineLevel="1" x14ac:dyDescent="0.2">
      <c r="A104" s="157"/>
      <c r="B104" s="158"/>
      <c r="C104" s="251" t="s">
        <v>271</v>
      </c>
      <c r="D104" s="252"/>
      <c r="E104" s="252"/>
      <c r="F104" s="252"/>
      <c r="G104" s="25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173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89" t="str">
        <f>C104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04" s="150"/>
      <c r="BC104" s="150"/>
      <c r="BD104" s="150"/>
      <c r="BE104" s="150"/>
      <c r="BF104" s="150"/>
      <c r="BG104" s="150"/>
      <c r="BH104" s="150"/>
    </row>
    <row r="105" spans="1:60" outlineLevel="1" x14ac:dyDescent="0.2">
      <c r="A105" s="157"/>
      <c r="B105" s="158"/>
      <c r="C105" s="194" t="s">
        <v>272</v>
      </c>
      <c r="D105" s="163"/>
      <c r="E105" s="164">
        <v>414.09899999999999</v>
      </c>
      <c r="F105" s="161"/>
      <c r="G105" s="161"/>
      <c r="H105" s="161"/>
      <c r="I105" s="161"/>
      <c r="J105" s="161"/>
      <c r="K105" s="161"/>
      <c r="L105" s="161"/>
      <c r="M105" s="161"/>
      <c r="N105" s="161"/>
      <c r="O105" s="161"/>
      <c r="P105" s="161"/>
      <c r="Q105" s="161"/>
      <c r="R105" s="161"/>
      <c r="S105" s="161"/>
      <c r="T105" s="161"/>
      <c r="U105" s="161"/>
      <c r="V105" s="161"/>
      <c r="W105" s="161"/>
      <c r="X105" s="161"/>
      <c r="Y105" s="150"/>
      <c r="Z105" s="150"/>
      <c r="AA105" s="150"/>
      <c r="AB105" s="150"/>
      <c r="AC105" s="150"/>
      <c r="AD105" s="150"/>
      <c r="AE105" s="150"/>
      <c r="AF105" s="150"/>
      <c r="AG105" s="150" t="s">
        <v>162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94" t="s">
        <v>273</v>
      </c>
      <c r="D106" s="163"/>
      <c r="E106" s="164">
        <v>1.26</v>
      </c>
      <c r="F106" s="161"/>
      <c r="G106" s="16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162</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94" t="s">
        <v>274</v>
      </c>
      <c r="D107" s="163"/>
      <c r="E107" s="164">
        <v>0.82799999999999996</v>
      </c>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162</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5">
        <v>26</v>
      </c>
      <c r="B108" s="176" t="s">
        <v>275</v>
      </c>
      <c r="C108" s="193" t="s">
        <v>276</v>
      </c>
      <c r="D108" s="177" t="s">
        <v>155</v>
      </c>
      <c r="E108" s="178">
        <v>155.27699999999999</v>
      </c>
      <c r="F108" s="179"/>
      <c r="G108" s="180">
        <f>ROUND(E108*F108,2)</f>
        <v>0</v>
      </c>
      <c r="H108" s="179"/>
      <c r="I108" s="180">
        <f>ROUND(E108*H108,2)</f>
        <v>0</v>
      </c>
      <c r="J108" s="179"/>
      <c r="K108" s="180">
        <f>ROUND(E108*J108,2)</f>
        <v>0</v>
      </c>
      <c r="L108" s="180">
        <v>15</v>
      </c>
      <c r="M108" s="180">
        <f>G108*(1+L108/100)</f>
        <v>0</v>
      </c>
      <c r="N108" s="180">
        <v>1.83E-2</v>
      </c>
      <c r="O108" s="180">
        <f>ROUND(E108*N108,2)</f>
        <v>2.84</v>
      </c>
      <c r="P108" s="180">
        <v>0</v>
      </c>
      <c r="Q108" s="180">
        <f>ROUND(E108*P108,2)</f>
        <v>0</v>
      </c>
      <c r="R108" s="180" t="s">
        <v>207</v>
      </c>
      <c r="S108" s="180" t="s">
        <v>157</v>
      </c>
      <c r="T108" s="181" t="s">
        <v>158</v>
      </c>
      <c r="U108" s="161">
        <v>1.5820000000000001</v>
      </c>
      <c r="V108" s="161">
        <f>ROUND(E108*U108,2)</f>
        <v>245.65</v>
      </c>
      <c r="W108" s="161"/>
      <c r="X108" s="161" t="s">
        <v>159</v>
      </c>
      <c r="Y108" s="150"/>
      <c r="Z108" s="150"/>
      <c r="AA108" s="150"/>
      <c r="AB108" s="150"/>
      <c r="AC108" s="150"/>
      <c r="AD108" s="150"/>
      <c r="AE108" s="150"/>
      <c r="AF108" s="150"/>
      <c r="AG108" s="150" t="s">
        <v>181</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57"/>
      <c r="B109" s="158"/>
      <c r="C109" s="251" t="s">
        <v>277</v>
      </c>
      <c r="D109" s="252"/>
      <c r="E109" s="252"/>
      <c r="F109" s="252"/>
      <c r="G109" s="252"/>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173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89" t="str">
        <f>C109</f>
        <v>nanesení lepicího tmelu na izolační desky, nalepení desek, natažení stěrky, vtlačení výztužné tkaniny a přehlazení stěrky. Včetně parapetních lišt.</v>
      </c>
      <c r="BB109" s="150"/>
      <c r="BC109" s="150"/>
      <c r="BD109" s="150"/>
      <c r="BE109" s="150"/>
      <c r="BF109" s="150"/>
      <c r="BG109" s="150"/>
      <c r="BH109" s="150"/>
    </row>
    <row r="110" spans="1:60" outlineLevel="1" x14ac:dyDescent="0.2">
      <c r="A110" s="157"/>
      <c r="B110" s="158"/>
      <c r="C110" s="194" t="s">
        <v>278</v>
      </c>
      <c r="D110" s="163"/>
      <c r="E110" s="164">
        <v>126.387</v>
      </c>
      <c r="F110" s="161"/>
      <c r="G110" s="161"/>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162</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94" t="s">
        <v>279</v>
      </c>
      <c r="D111" s="163"/>
      <c r="E111" s="164">
        <v>7.4412000000000003</v>
      </c>
      <c r="F111" s="161"/>
      <c r="G111" s="161"/>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162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94" t="s">
        <v>280</v>
      </c>
      <c r="D112" s="163"/>
      <c r="E112" s="164">
        <v>9.1584000000000003</v>
      </c>
      <c r="F112" s="161"/>
      <c r="G112" s="16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162</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94" t="s">
        <v>281</v>
      </c>
      <c r="D113" s="163"/>
      <c r="E113" s="164">
        <v>6.48</v>
      </c>
      <c r="F113" s="161"/>
      <c r="G113" s="161"/>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162</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94" t="s">
        <v>282</v>
      </c>
      <c r="D114" s="163"/>
      <c r="E114" s="164">
        <v>5.2704000000000004</v>
      </c>
      <c r="F114" s="161"/>
      <c r="G114" s="161"/>
      <c r="H114" s="161"/>
      <c r="I114" s="161"/>
      <c r="J114" s="161"/>
      <c r="K114" s="161"/>
      <c r="L114" s="161"/>
      <c r="M114" s="161"/>
      <c r="N114" s="161"/>
      <c r="O114" s="161"/>
      <c r="P114" s="161"/>
      <c r="Q114" s="161"/>
      <c r="R114" s="161"/>
      <c r="S114" s="161"/>
      <c r="T114" s="161"/>
      <c r="U114" s="161"/>
      <c r="V114" s="161"/>
      <c r="W114" s="161"/>
      <c r="X114" s="161"/>
      <c r="Y114" s="150"/>
      <c r="Z114" s="150"/>
      <c r="AA114" s="150"/>
      <c r="AB114" s="150"/>
      <c r="AC114" s="150"/>
      <c r="AD114" s="150"/>
      <c r="AE114" s="150"/>
      <c r="AF114" s="150"/>
      <c r="AG114" s="150" t="s">
        <v>162</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94" t="s">
        <v>283</v>
      </c>
      <c r="D115" s="163"/>
      <c r="E115" s="164">
        <v>0.54</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162</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5">
        <v>27</v>
      </c>
      <c r="B116" s="176" t="s">
        <v>284</v>
      </c>
      <c r="C116" s="193" t="s">
        <v>285</v>
      </c>
      <c r="D116" s="177" t="s">
        <v>155</v>
      </c>
      <c r="E116" s="178">
        <v>188.92</v>
      </c>
      <c r="F116" s="179"/>
      <c r="G116" s="180">
        <f>ROUND(E116*F116,2)</f>
        <v>0</v>
      </c>
      <c r="H116" s="179"/>
      <c r="I116" s="180">
        <f>ROUND(E116*H116,2)</f>
        <v>0</v>
      </c>
      <c r="J116" s="179"/>
      <c r="K116" s="180">
        <f>ROUND(E116*J116,2)</f>
        <v>0</v>
      </c>
      <c r="L116" s="180">
        <v>15</v>
      </c>
      <c r="M116" s="180">
        <f>G116*(1+L116/100)</f>
        <v>0</v>
      </c>
      <c r="N116" s="180">
        <v>0</v>
      </c>
      <c r="O116" s="180">
        <f>ROUND(E116*N116,2)</f>
        <v>0</v>
      </c>
      <c r="P116" s="180">
        <v>0</v>
      </c>
      <c r="Q116" s="180">
        <f>ROUND(E116*P116,2)</f>
        <v>0</v>
      </c>
      <c r="R116" s="180" t="s">
        <v>207</v>
      </c>
      <c r="S116" s="180" t="s">
        <v>157</v>
      </c>
      <c r="T116" s="181" t="s">
        <v>158</v>
      </c>
      <c r="U116" s="161">
        <v>0.42474000000000001</v>
      </c>
      <c r="V116" s="161">
        <f>ROUND(E116*U116,2)</f>
        <v>80.239999999999995</v>
      </c>
      <c r="W116" s="161"/>
      <c r="X116" s="161" t="s">
        <v>159</v>
      </c>
      <c r="Y116" s="150"/>
      <c r="Z116" s="150"/>
      <c r="AA116" s="150"/>
      <c r="AB116" s="150"/>
      <c r="AC116" s="150"/>
      <c r="AD116" s="150"/>
      <c r="AE116" s="150"/>
      <c r="AF116" s="150"/>
      <c r="AG116" s="150" t="s">
        <v>181</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33.75" outlineLevel="1" x14ac:dyDescent="0.2">
      <c r="A117" s="157"/>
      <c r="B117" s="158"/>
      <c r="C117" s="264" t="s">
        <v>796</v>
      </c>
      <c r="D117" s="265"/>
      <c r="E117" s="265"/>
      <c r="F117" s="265"/>
      <c r="G117" s="265"/>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210</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89" t="str">
        <f>C117</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117" s="150"/>
      <c r="BC117" s="150"/>
      <c r="BD117" s="150"/>
      <c r="BE117" s="150"/>
      <c r="BF117" s="150"/>
      <c r="BG117" s="150"/>
      <c r="BH117" s="150"/>
    </row>
    <row r="118" spans="1:60" outlineLevel="1" x14ac:dyDescent="0.2">
      <c r="A118" s="157"/>
      <c r="B118" s="158"/>
      <c r="C118" s="260" t="s">
        <v>286</v>
      </c>
      <c r="D118" s="261"/>
      <c r="E118" s="261"/>
      <c r="F118" s="261"/>
      <c r="G118" s="2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210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ht="22.5" outlineLevel="1" x14ac:dyDescent="0.2">
      <c r="A119" s="175">
        <v>28</v>
      </c>
      <c r="B119" s="176" t="s">
        <v>287</v>
      </c>
      <c r="C119" s="193" t="s">
        <v>288</v>
      </c>
      <c r="D119" s="177" t="s">
        <v>155</v>
      </c>
      <c r="E119" s="178">
        <v>0.29899999999999999</v>
      </c>
      <c r="F119" s="179"/>
      <c r="G119" s="180">
        <f>ROUND(E119*F119,2)</f>
        <v>0</v>
      </c>
      <c r="H119" s="179"/>
      <c r="I119" s="180">
        <f>ROUND(E119*H119,2)</f>
        <v>0</v>
      </c>
      <c r="J119" s="179"/>
      <c r="K119" s="180">
        <f>ROUND(E119*J119,2)</f>
        <v>0</v>
      </c>
      <c r="L119" s="180">
        <v>15</v>
      </c>
      <c r="M119" s="180">
        <f>G119*(1+L119/100)</f>
        <v>0</v>
      </c>
      <c r="N119" s="180">
        <v>0</v>
      </c>
      <c r="O119" s="180">
        <f>ROUND(E119*N119,2)</f>
        <v>0</v>
      </c>
      <c r="P119" s="180">
        <v>0</v>
      </c>
      <c r="Q119" s="180">
        <f>ROUND(E119*P119,2)</f>
        <v>0</v>
      </c>
      <c r="R119" s="180" t="s">
        <v>207</v>
      </c>
      <c r="S119" s="180" t="s">
        <v>157</v>
      </c>
      <c r="T119" s="181" t="s">
        <v>158</v>
      </c>
      <c r="U119" s="161">
        <v>0.18</v>
      </c>
      <c r="V119" s="161">
        <f>ROUND(E119*U119,2)</f>
        <v>0.05</v>
      </c>
      <c r="W119" s="161"/>
      <c r="X119" s="161" t="s">
        <v>159</v>
      </c>
      <c r="Y119" s="150"/>
      <c r="Z119" s="150"/>
      <c r="AA119" s="150"/>
      <c r="AB119" s="150"/>
      <c r="AC119" s="150"/>
      <c r="AD119" s="150"/>
      <c r="AE119" s="150"/>
      <c r="AF119" s="150"/>
      <c r="AG119" s="150" t="s">
        <v>160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94" t="s">
        <v>289</v>
      </c>
      <c r="D120" s="163"/>
      <c r="E120" s="164">
        <v>0.29899999999999999</v>
      </c>
      <c r="F120" s="161"/>
      <c r="G120" s="161"/>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162</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5">
        <v>29</v>
      </c>
      <c r="B121" s="176" t="s">
        <v>290</v>
      </c>
      <c r="C121" s="193" t="s">
        <v>291</v>
      </c>
      <c r="D121" s="177" t="s">
        <v>292</v>
      </c>
      <c r="E121" s="178">
        <v>155.04</v>
      </c>
      <c r="F121" s="179"/>
      <c r="G121" s="180">
        <f>ROUND(E121*F121,2)</f>
        <v>0</v>
      </c>
      <c r="H121" s="179"/>
      <c r="I121" s="180">
        <f>ROUND(E121*H121,2)</f>
        <v>0</v>
      </c>
      <c r="J121" s="179"/>
      <c r="K121" s="180">
        <f>ROUND(E121*J121,2)</f>
        <v>0</v>
      </c>
      <c r="L121" s="180">
        <v>15</v>
      </c>
      <c r="M121" s="180">
        <f>G121*(1+L121/100)</f>
        <v>0</v>
      </c>
      <c r="N121" s="180">
        <v>6.8999999999999997E-4</v>
      </c>
      <c r="O121" s="180">
        <f>ROUND(E121*N121,2)</f>
        <v>0.11</v>
      </c>
      <c r="P121" s="180">
        <v>0</v>
      </c>
      <c r="Q121" s="180">
        <f>ROUND(E121*P121,2)</f>
        <v>0</v>
      </c>
      <c r="R121" s="180" t="s">
        <v>207</v>
      </c>
      <c r="S121" s="180" t="s">
        <v>157</v>
      </c>
      <c r="T121" s="181" t="s">
        <v>158</v>
      </c>
      <c r="U121" s="161">
        <v>0.21360000000000001</v>
      </c>
      <c r="V121" s="161">
        <f>ROUND(E121*U121,2)</f>
        <v>33.119999999999997</v>
      </c>
      <c r="W121" s="161"/>
      <c r="X121" s="161" t="s">
        <v>159</v>
      </c>
      <c r="Y121" s="150"/>
      <c r="Z121" s="150"/>
      <c r="AA121" s="150"/>
      <c r="AB121" s="150"/>
      <c r="AC121" s="150"/>
      <c r="AD121" s="150"/>
      <c r="AE121" s="150"/>
      <c r="AF121" s="150"/>
      <c r="AG121" s="150" t="s">
        <v>181</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94" t="s">
        <v>293</v>
      </c>
      <c r="D122" s="163"/>
      <c r="E122" s="164">
        <v>155.04</v>
      </c>
      <c r="F122" s="161"/>
      <c r="G122" s="161"/>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162</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5">
        <v>30</v>
      </c>
      <c r="B123" s="176" t="s">
        <v>294</v>
      </c>
      <c r="C123" s="193" t="s">
        <v>295</v>
      </c>
      <c r="D123" s="177" t="s">
        <v>292</v>
      </c>
      <c r="E123" s="178">
        <v>85.6</v>
      </c>
      <c r="F123" s="179"/>
      <c r="G123" s="180">
        <f>ROUND(E123*F123,2)</f>
        <v>0</v>
      </c>
      <c r="H123" s="179"/>
      <c r="I123" s="180">
        <f>ROUND(E123*H123,2)</f>
        <v>0</v>
      </c>
      <c r="J123" s="179"/>
      <c r="K123" s="180">
        <f>ROUND(E123*J123,2)</f>
        <v>0</v>
      </c>
      <c r="L123" s="180">
        <v>15</v>
      </c>
      <c r="M123" s="180">
        <f>G123*(1+L123/100)</f>
        <v>0</v>
      </c>
      <c r="N123" s="180">
        <v>5.1000000000000004E-4</v>
      </c>
      <c r="O123" s="180">
        <f>ROUND(E123*N123,2)</f>
        <v>0.04</v>
      </c>
      <c r="P123" s="180">
        <v>0</v>
      </c>
      <c r="Q123" s="180">
        <f>ROUND(E123*P123,2)</f>
        <v>0</v>
      </c>
      <c r="R123" s="180" t="s">
        <v>207</v>
      </c>
      <c r="S123" s="180" t="s">
        <v>157</v>
      </c>
      <c r="T123" s="181" t="s">
        <v>158</v>
      </c>
      <c r="U123" s="161">
        <v>0.16</v>
      </c>
      <c r="V123" s="161">
        <f>ROUND(E123*U123,2)</f>
        <v>13.7</v>
      </c>
      <c r="W123" s="161"/>
      <c r="X123" s="161" t="s">
        <v>159</v>
      </c>
      <c r="Y123" s="150"/>
      <c r="Z123" s="150"/>
      <c r="AA123" s="150"/>
      <c r="AB123" s="150"/>
      <c r="AC123" s="150"/>
      <c r="AD123" s="150"/>
      <c r="AE123" s="150"/>
      <c r="AF123" s="150"/>
      <c r="AG123" s="150" t="s">
        <v>181</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94" t="s">
        <v>296</v>
      </c>
      <c r="D124" s="163"/>
      <c r="E124" s="164">
        <v>85.6</v>
      </c>
      <c r="F124" s="161"/>
      <c r="G124" s="16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162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5">
        <v>31</v>
      </c>
      <c r="B125" s="176" t="s">
        <v>297</v>
      </c>
      <c r="C125" s="193" t="s">
        <v>298</v>
      </c>
      <c r="D125" s="177" t="s">
        <v>292</v>
      </c>
      <c r="E125" s="178">
        <v>46</v>
      </c>
      <c r="F125" s="179"/>
      <c r="G125" s="180">
        <f>ROUND(E125*F125,2)</f>
        <v>0</v>
      </c>
      <c r="H125" s="179"/>
      <c r="I125" s="180">
        <f>ROUND(E125*H125,2)</f>
        <v>0</v>
      </c>
      <c r="J125" s="179"/>
      <c r="K125" s="180">
        <f>ROUND(E125*J125,2)</f>
        <v>0</v>
      </c>
      <c r="L125" s="180">
        <v>15</v>
      </c>
      <c r="M125" s="180">
        <f>G125*(1+L125/100)</f>
        <v>0</v>
      </c>
      <c r="N125" s="180">
        <v>0</v>
      </c>
      <c r="O125" s="180">
        <f>ROUND(E125*N125,2)</f>
        <v>0</v>
      </c>
      <c r="P125" s="180">
        <v>0</v>
      </c>
      <c r="Q125" s="180">
        <f>ROUND(E125*P125,2)</f>
        <v>0</v>
      </c>
      <c r="R125" s="180" t="s">
        <v>207</v>
      </c>
      <c r="S125" s="180" t="s">
        <v>157</v>
      </c>
      <c r="T125" s="181" t="s">
        <v>158</v>
      </c>
      <c r="U125" s="161">
        <v>0.06</v>
      </c>
      <c r="V125" s="161">
        <f>ROUND(E125*U125,2)</f>
        <v>2.76</v>
      </c>
      <c r="W125" s="161"/>
      <c r="X125" s="161" t="s">
        <v>159</v>
      </c>
      <c r="Y125" s="150"/>
      <c r="Z125" s="150"/>
      <c r="AA125" s="150"/>
      <c r="AB125" s="150"/>
      <c r="AC125" s="150"/>
      <c r="AD125" s="150"/>
      <c r="AE125" s="150"/>
      <c r="AF125" s="150"/>
      <c r="AG125" s="150" t="s">
        <v>181</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94" t="s">
        <v>299</v>
      </c>
      <c r="D126" s="163"/>
      <c r="E126" s="164">
        <v>14.6</v>
      </c>
      <c r="F126" s="161"/>
      <c r="G126" s="161"/>
      <c r="H126" s="161"/>
      <c r="I126" s="161"/>
      <c r="J126" s="161"/>
      <c r="K126" s="161"/>
      <c r="L126" s="161"/>
      <c r="M126" s="161"/>
      <c r="N126" s="161"/>
      <c r="O126" s="161"/>
      <c r="P126" s="161"/>
      <c r="Q126" s="161"/>
      <c r="R126" s="161"/>
      <c r="S126" s="161"/>
      <c r="T126" s="161"/>
      <c r="U126" s="161"/>
      <c r="V126" s="161"/>
      <c r="W126" s="161"/>
      <c r="X126" s="161"/>
      <c r="Y126" s="150"/>
      <c r="Z126" s="150"/>
      <c r="AA126" s="150"/>
      <c r="AB126" s="150"/>
      <c r="AC126" s="150"/>
      <c r="AD126" s="150"/>
      <c r="AE126" s="150"/>
      <c r="AF126" s="150"/>
      <c r="AG126" s="150" t="s">
        <v>162</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94" t="s">
        <v>300</v>
      </c>
      <c r="D127" s="163"/>
      <c r="E127" s="164">
        <v>31.4</v>
      </c>
      <c r="F127" s="161"/>
      <c r="G127" s="161"/>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162</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5">
        <v>32</v>
      </c>
      <c r="B128" s="176" t="s">
        <v>301</v>
      </c>
      <c r="C128" s="193" t="s">
        <v>302</v>
      </c>
      <c r="D128" s="177" t="s">
        <v>155</v>
      </c>
      <c r="E128" s="178">
        <v>0.29899999999999999</v>
      </c>
      <c r="F128" s="179"/>
      <c r="G128" s="180">
        <f>ROUND(E128*F128,2)</f>
        <v>0</v>
      </c>
      <c r="H128" s="179"/>
      <c r="I128" s="180">
        <f>ROUND(E128*H128,2)</f>
        <v>0</v>
      </c>
      <c r="J128" s="179"/>
      <c r="K128" s="180">
        <f>ROUND(E128*J128,2)</f>
        <v>0</v>
      </c>
      <c r="L128" s="180">
        <v>15</v>
      </c>
      <c r="M128" s="180">
        <f>G128*(1+L128/100)</f>
        <v>0</v>
      </c>
      <c r="N128" s="180">
        <v>0</v>
      </c>
      <c r="O128" s="180">
        <f>ROUND(E128*N128,2)</f>
        <v>0</v>
      </c>
      <c r="P128" s="180">
        <v>0</v>
      </c>
      <c r="Q128" s="180">
        <f>ROUND(E128*P128,2)</f>
        <v>0</v>
      </c>
      <c r="R128" s="180" t="s">
        <v>207</v>
      </c>
      <c r="S128" s="180" t="s">
        <v>157</v>
      </c>
      <c r="T128" s="181" t="s">
        <v>158</v>
      </c>
      <c r="U128" s="161">
        <v>0.49299999999999999</v>
      </c>
      <c r="V128" s="161">
        <f>ROUND(E128*U128,2)</f>
        <v>0.15</v>
      </c>
      <c r="W128" s="161"/>
      <c r="X128" s="161" t="s">
        <v>159</v>
      </c>
      <c r="Y128" s="150"/>
      <c r="Z128" s="150"/>
      <c r="AA128" s="150"/>
      <c r="AB128" s="150"/>
      <c r="AC128" s="150"/>
      <c r="AD128" s="150"/>
      <c r="AE128" s="150"/>
      <c r="AF128" s="150"/>
      <c r="AG128" s="150" t="s">
        <v>160</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94" t="s">
        <v>303</v>
      </c>
      <c r="D129" s="163"/>
      <c r="E129" s="164">
        <v>0.29899999999999999</v>
      </c>
      <c r="F129" s="161"/>
      <c r="G129" s="161"/>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162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5">
        <v>33</v>
      </c>
      <c r="B130" s="176" t="s">
        <v>304</v>
      </c>
      <c r="C130" s="193" t="s">
        <v>305</v>
      </c>
      <c r="D130" s="177" t="s">
        <v>155</v>
      </c>
      <c r="E130" s="178">
        <v>12.3</v>
      </c>
      <c r="F130" s="179"/>
      <c r="G130" s="180">
        <f>ROUND(E130*F130,2)</f>
        <v>0</v>
      </c>
      <c r="H130" s="179"/>
      <c r="I130" s="180">
        <f>ROUND(E130*H130,2)</f>
        <v>0</v>
      </c>
      <c r="J130" s="179"/>
      <c r="K130" s="180">
        <f>ROUND(E130*J130,2)</f>
        <v>0</v>
      </c>
      <c r="L130" s="180">
        <v>15</v>
      </c>
      <c r="M130" s="180">
        <f>G130*(1+L130/100)</f>
        <v>0</v>
      </c>
      <c r="N130" s="180">
        <v>3.6150000000000002E-2</v>
      </c>
      <c r="O130" s="180">
        <f>ROUND(E130*N130,2)</f>
        <v>0.44</v>
      </c>
      <c r="P130" s="180">
        <v>0</v>
      </c>
      <c r="Q130" s="180">
        <f>ROUND(E130*P130,2)</f>
        <v>0</v>
      </c>
      <c r="R130" s="180" t="s">
        <v>207</v>
      </c>
      <c r="S130" s="180" t="s">
        <v>157</v>
      </c>
      <c r="T130" s="181" t="s">
        <v>158</v>
      </c>
      <c r="U130" s="161">
        <v>0.41402</v>
      </c>
      <c r="V130" s="161">
        <f>ROUND(E130*U130,2)</f>
        <v>5.09</v>
      </c>
      <c r="W130" s="161"/>
      <c r="X130" s="161" t="s">
        <v>159</v>
      </c>
      <c r="Y130" s="150"/>
      <c r="Z130" s="150"/>
      <c r="AA130" s="150"/>
      <c r="AB130" s="150"/>
      <c r="AC130" s="150"/>
      <c r="AD130" s="150"/>
      <c r="AE130" s="150"/>
      <c r="AF130" s="150"/>
      <c r="AG130" s="150" t="s">
        <v>181</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94" t="s">
        <v>218</v>
      </c>
      <c r="D131" s="163"/>
      <c r="E131" s="164"/>
      <c r="F131" s="161"/>
      <c r="G131" s="161"/>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162</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94" t="s">
        <v>219</v>
      </c>
      <c r="D132" s="163"/>
      <c r="E132" s="164">
        <v>6.3</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162</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94" t="s">
        <v>220</v>
      </c>
      <c r="D133" s="163"/>
      <c r="E133" s="164">
        <v>6</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162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ht="33.75" outlineLevel="1" x14ac:dyDescent="0.2">
      <c r="A134" s="175">
        <v>34</v>
      </c>
      <c r="B134" s="176" t="s">
        <v>306</v>
      </c>
      <c r="C134" s="193" t="s">
        <v>307</v>
      </c>
      <c r="D134" s="177" t="s">
        <v>155</v>
      </c>
      <c r="E134" s="178">
        <v>3838.5639999999999</v>
      </c>
      <c r="F134" s="179"/>
      <c r="G134" s="180">
        <f>ROUND(E134*F134,2)</f>
        <v>0</v>
      </c>
      <c r="H134" s="179"/>
      <c r="I134" s="180">
        <f>ROUND(E134*H134,2)</f>
        <v>0</v>
      </c>
      <c r="J134" s="179"/>
      <c r="K134" s="180">
        <f>ROUND(E134*J134,2)</f>
        <v>0</v>
      </c>
      <c r="L134" s="180">
        <v>15</v>
      </c>
      <c r="M134" s="180">
        <f>G134*(1+L134/100)</f>
        <v>0</v>
      </c>
      <c r="N134" s="180">
        <v>1.205E-2</v>
      </c>
      <c r="O134" s="180">
        <f>ROUND(E134*N134,2)</f>
        <v>46.25</v>
      </c>
      <c r="P134" s="180">
        <v>0</v>
      </c>
      <c r="Q134" s="180">
        <f>ROUND(E134*P134,2)</f>
        <v>0</v>
      </c>
      <c r="R134" s="180" t="s">
        <v>197</v>
      </c>
      <c r="S134" s="180" t="s">
        <v>157</v>
      </c>
      <c r="T134" s="181" t="s">
        <v>158</v>
      </c>
      <c r="U134" s="161">
        <v>0.1638</v>
      </c>
      <c r="V134" s="161">
        <f>ROUND(E134*U134,2)</f>
        <v>628.76</v>
      </c>
      <c r="W134" s="161"/>
      <c r="X134" s="161" t="s">
        <v>159</v>
      </c>
      <c r="Y134" s="150"/>
      <c r="Z134" s="150"/>
      <c r="AA134" s="150"/>
      <c r="AB134" s="150"/>
      <c r="AC134" s="150"/>
      <c r="AD134" s="150"/>
      <c r="AE134" s="150"/>
      <c r="AF134" s="150"/>
      <c r="AG134" s="150" t="s">
        <v>181</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51" t="s">
        <v>308</v>
      </c>
      <c r="D135" s="252"/>
      <c r="E135" s="252"/>
      <c r="F135" s="252"/>
      <c r="G135" s="252"/>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173</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60" t="s">
        <v>309</v>
      </c>
      <c r="D136" s="261"/>
      <c r="E136" s="261"/>
      <c r="F136" s="261"/>
      <c r="G136" s="261"/>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210</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82">
        <v>35</v>
      </c>
      <c r="B137" s="183" t="s">
        <v>310</v>
      </c>
      <c r="C137" s="195" t="s">
        <v>311</v>
      </c>
      <c r="D137" s="184" t="s">
        <v>155</v>
      </c>
      <c r="E137" s="185">
        <v>8.5775000000000006</v>
      </c>
      <c r="F137" s="186"/>
      <c r="G137" s="187">
        <f>ROUND(E137*F137,2)</f>
        <v>0</v>
      </c>
      <c r="H137" s="186"/>
      <c r="I137" s="187">
        <f>ROUND(E137*H137,2)</f>
        <v>0</v>
      </c>
      <c r="J137" s="186"/>
      <c r="K137" s="187">
        <f>ROUND(E137*J137,2)</f>
        <v>0</v>
      </c>
      <c r="L137" s="187">
        <v>15</v>
      </c>
      <c r="M137" s="187">
        <f>G137*(1+L137/100)</f>
        <v>0</v>
      </c>
      <c r="N137" s="187">
        <v>5.2650000000000002E-2</v>
      </c>
      <c r="O137" s="187">
        <f>ROUND(E137*N137,2)</f>
        <v>0.45</v>
      </c>
      <c r="P137" s="187">
        <v>0</v>
      </c>
      <c r="Q137" s="187">
        <f>ROUND(E137*P137,2)</f>
        <v>0</v>
      </c>
      <c r="R137" s="187" t="s">
        <v>207</v>
      </c>
      <c r="S137" s="187" t="s">
        <v>157</v>
      </c>
      <c r="T137" s="188" t="s">
        <v>158</v>
      </c>
      <c r="U137" s="161">
        <v>0.87472000000000005</v>
      </c>
      <c r="V137" s="161">
        <f>ROUND(E137*U137,2)</f>
        <v>7.5</v>
      </c>
      <c r="W137" s="161"/>
      <c r="X137" s="161" t="s">
        <v>159</v>
      </c>
      <c r="Y137" s="150"/>
      <c r="Z137" s="150"/>
      <c r="AA137" s="150"/>
      <c r="AB137" s="150"/>
      <c r="AC137" s="150"/>
      <c r="AD137" s="150"/>
      <c r="AE137" s="150"/>
      <c r="AF137" s="150"/>
      <c r="AG137" s="150" t="s">
        <v>160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5">
        <v>36</v>
      </c>
      <c r="B138" s="176" t="s">
        <v>312</v>
      </c>
      <c r="C138" s="193" t="s">
        <v>313</v>
      </c>
      <c r="D138" s="177" t="s">
        <v>155</v>
      </c>
      <c r="E138" s="178">
        <v>53.0625</v>
      </c>
      <c r="F138" s="179"/>
      <c r="G138" s="180">
        <f>ROUND(E138*F138,2)</f>
        <v>0</v>
      </c>
      <c r="H138" s="179"/>
      <c r="I138" s="180">
        <f>ROUND(E138*H138,2)</f>
        <v>0</v>
      </c>
      <c r="J138" s="179"/>
      <c r="K138" s="180">
        <f>ROUND(E138*J138,2)</f>
        <v>0</v>
      </c>
      <c r="L138" s="180">
        <v>15</v>
      </c>
      <c r="M138" s="180">
        <f>G138*(1+L138/100)</f>
        <v>0</v>
      </c>
      <c r="N138" s="180">
        <v>6.7989999999999995E-2</v>
      </c>
      <c r="O138" s="180">
        <f>ROUND(E138*N138,2)</f>
        <v>3.61</v>
      </c>
      <c r="P138" s="180">
        <v>0</v>
      </c>
      <c r="Q138" s="180">
        <f>ROUND(E138*P138,2)</f>
        <v>0</v>
      </c>
      <c r="R138" s="180" t="s">
        <v>314</v>
      </c>
      <c r="S138" s="180" t="s">
        <v>157</v>
      </c>
      <c r="T138" s="181" t="s">
        <v>158</v>
      </c>
      <c r="U138" s="161">
        <v>0.5</v>
      </c>
      <c r="V138" s="161">
        <f>ROUND(E138*U138,2)</f>
        <v>26.53</v>
      </c>
      <c r="W138" s="161"/>
      <c r="X138" s="161" t="s">
        <v>159</v>
      </c>
      <c r="Y138" s="150"/>
      <c r="Z138" s="150"/>
      <c r="AA138" s="150"/>
      <c r="AB138" s="150"/>
      <c r="AC138" s="150"/>
      <c r="AD138" s="150"/>
      <c r="AE138" s="150"/>
      <c r="AF138" s="150"/>
      <c r="AG138" s="150" t="s">
        <v>181</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94" t="s">
        <v>315</v>
      </c>
      <c r="D139" s="163"/>
      <c r="E139" s="164">
        <v>53.0625</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162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5">
        <v>37</v>
      </c>
      <c r="B140" s="176" t="s">
        <v>316</v>
      </c>
      <c r="C140" s="193" t="s">
        <v>317</v>
      </c>
      <c r="D140" s="177" t="s">
        <v>155</v>
      </c>
      <c r="E140" s="178">
        <v>53.0625</v>
      </c>
      <c r="F140" s="179"/>
      <c r="G140" s="180">
        <f>ROUND(E140*F140,2)</f>
        <v>0</v>
      </c>
      <c r="H140" s="179"/>
      <c r="I140" s="180">
        <f>ROUND(E140*H140,2)</f>
        <v>0</v>
      </c>
      <c r="J140" s="179"/>
      <c r="K140" s="180">
        <f>ROUND(E140*J140,2)</f>
        <v>0</v>
      </c>
      <c r="L140" s="180">
        <v>15</v>
      </c>
      <c r="M140" s="180">
        <f>G140*(1+L140/100)</f>
        <v>0</v>
      </c>
      <c r="N140" s="180">
        <v>4.0000000000000002E-4</v>
      </c>
      <c r="O140" s="180">
        <f>ROUND(E140*N140,2)</f>
        <v>0.02</v>
      </c>
      <c r="P140" s="180">
        <v>0</v>
      </c>
      <c r="Q140" s="180">
        <f>ROUND(E140*P140,2)</f>
        <v>0</v>
      </c>
      <c r="R140" s="180" t="s">
        <v>314</v>
      </c>
      <c r="S140" s="180" t="s">
        <v>157</v>
      </c>
      <c r="T140" s="181" t="s">
        <v>158</v>
      </c>
      <c r="U140" s="161">
        <v>0.09</v>
      </c>
      <c r="V140" s="161">
        <f>ROUND(E140*U140,2)</f>
        <v>4.78</v>
      </c>
      <c r="W140" s="161"/>
      <c r="X140" s="161" t="s">
        <v>159</v>
      </c>
      <c r="Y140" s="150"/>
      <c r="Z140" s="150"/>
      <c r="AA140" s="150"/>
      <c r="AB140" s="150"/>
      <c r="AC140" s="150"/>
      <c r="AD140" s="150"/>
      <c r="AE140" s="150"/>
      <c r="AF140" s="150"/>
      <c r="AG140" s="150" t="s">
        <v>181</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94" t="s">
        <v>315</v>
      </c>
      <c r="D141" s="163"/>
      <c r="E141" s="164">
        <v>53.0625</v>
      </c>
      <c r="F141" s="161"/>
      <c r="G141" s="161"/>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162</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5">
        <v>38</v>
      </c>
      <c r="B142" s="176" t="s">
        <v>318</v>
      </c>
      <c r="C142" s="193" t="s">
        <v>319</v>
      </c>
      <c r="D142" s="177" t="s">
        <v>292</v>
      </c>
      <c r="E142" s="178">
        <v>53.0625</v>
      </c>
      <c r="F142" s="179"/>
      <c r="G142" s="180">
        <f>ROUND(E142*F142,2)</f>
        <v>0</v>
      </c>
      <c r="H142" s="179"/>
      <c r="I142" s="180">
        <f>ROUND(E142*H142,2)</f>
        <v>0</v>
      </c>
      <c r="J142" s="179"/>
      <c r="K142" s="180">
        <f>ROUND(E142*J142,2)</f>
        <v>0</v>
      </c>
      <c r="L142" s="180">
        <v>15</v>
      </c>
      <c r="M142" s="180">
        <f>G142*(1+L142/100)</f>
        <v>0</v>
      </c>
      <c r="N142" s="180">
        <v>1.6000000000000001E-4</v>
      </c>
      <c r="O142" s="180">
        <f>ROUND(E142*N142,2)</f>
        <v>0.01</v>
      </c>
      <c r="P142" s="180">
        <v>0</v>
      </c>
      <c r="Q142" s="180">
        <f>ROUND(E142*P142,2)</f>
        <v>0</v>
      </c>
      <c r="R142" s="180" t="s">
        <v>314</v>
      </c>
      <c r="S142" s="180" t="s">
        <v>157</v>
      </c>
      <c r="T142" s="181" t="s">
        <v>158</v>
      </c>
      <c r="U142" s="161">
        <v>0.06</v>
      </c>
      <c r="V142" s="161">
        <f>ROUND(E142*U142,2)</f>
        <v>3.18</v>
      </c>
      <c r="W142" s="161"/>
      <c r="X142" s="161" t="s">
        <v>159</v>
      </c>
      <c r="Y142" s="150"/>
      <c r="Z142" s="150"/>
      <c r="AA142" s="150"/>
      <c r="AB142" s="150"/>
      <c r="AC142" s="150"/>
      <c r="AD142" s="150"/>
      <c r="AE142" s="150"/>
      <c r="AF142" s="150"/>
      <c r="AG142" s="150" t="s">
        <v>181</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94" t="s">
        <v>315</v>
      </c>
      <c r="D143" s="163"/>
      <c r="E143" s="164">
        <v>53.0625</v>
      </c>
      <c r="F143" s="161"/>
      <c r="G143" s="161"/>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162</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1" x14ac:dyDescent="0.2">
      <c r="A144" s="175">
        <v>39</v>
      </c>
      <c r="B144" s="176" t="s">
        <v>320</v>
      </c>
      <c r="C144" s="193" t="s">
        <v>321</v>
      </c>
      <c r="D144" s="177" t="s">
        <v>155</v>
      </c>
      <c r="E144" s="178">
        <v>1.1252</v>
      </c>
      <c r="F144" s="179"/>
      <c r="G144" s="180">
        <f>ROUND(E144*F144,2)</f>
        <v>0</v>
      </c>
      <c r="H144" s="179"/>
      <c r="I144" s="180">
        <f>ROUND(E144*H144,2)</f>
        <v>0</v>
      </c>
      <c r="J144" s="179"/>
      <c r="K144" s="180">
        <f>ROUND(E144*J144,2)</f>
        <v>0</v>
      </c>
      <c r="L144" s="180">
        <v>15</v>
      </c>
      <c r="M144" s="180">
        <f>G144*(1+L144/100)</f>
        <v>0</v>
      </c>
      <c r="N144" s="180">
        <v>3.6099999999999999E-3</v>
      </c>
      <c r="O144" s="180">
        <f>ROUND(E144*N144,2)</f>
        <v>0</v>
      </c>
      <c r="P144" s="180">
        <v>0</v>
      </c>
      <c r="Q144" s="180">
        <f>ROUND(E144*P144,2)</f>
        <v>0</v>
      </c>
      <c r="R144" s="180" t="s">
        <v>207</v>
      </c>
      <c r="S144" s="180" t="s">
        <v>157</v>
      </c>
      <c r="T144" s="181" t="s">
        <v>158</v>
      </c>
      <c r="U144" s="161">
        <v>0.36199999999999999</v>
      </c>
      <c r="V144" s="161">
        <f>ROUND(E144*U144,2)</f>
        <v>0.41</v>
      </c>
      <c r="W144" s="161"/>
      <c r="X144" s="161" t="s">
        <v>159</v>
      </c>
      <c r="Y144" s="150"/>
      <c r="Z144" s="150"/>
      <c r="AA144" s="150"/>
      <c r="AB144" s="150"/>
      <c r="AC144" s="150"/>
      <c r="AD144" s="150"/>
      <c r="AE144" s="150"/>
      <c r="AF144" s="150"/>
      <c r="AG144" s="150" t="s">
        <v>160</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94" t="s">
        <v>322</v>
      </c>
      <c r="D145" s="163"/>
      <c r="E145" s="164">
        <v>1.0009999999999999</v>
      </c>
      <c r="F145" s="161"/>
      <c r="G145" s="161"/>
      <c r="H145" s="161"/>
      <c r="I145" s="161"/>
      <c r="J145" s="161"/>
      <c r="K145" s="161"/>
      <c r="L145" s="161"/>
      <c r="M145" s="161"/>
      <c r="N145" s="161"/>
      <c r="O145" s="161"/>
      <c r="P145" s="161"/>
      <c r="Q145" s="161"/>
      <c r="R145" s="161"/>
      <c r="S145" s="161"/>
      <c r="T145" s="161"/>
      <c r="U145" s="161"/>
      <c r="V145" s="161"/>
      <c r="W145" s="161"/>
      <c r="X145" s="161"/>
      <c r="Y145" s="150"/>
      <c r="Z145" s="150"/>
      <c r="AA145" s="150"/>
      <c r="AB145" s="150"/>
      <c r="AC145" s="150"/>
      <c r="AD145" s="150"/>
      <c r="AE145" s="150"/>
      <c r="AF145" s="150"/>
      <c r="AG145" s="150" t="s">
        <v>162</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94" t="s">
        <v>323</v>
      </c>
      <c r="D146" s="163"/>
      <c r="E146" s="164">
        <v>0.1242</v>
      </c>
      <c r="F146" s="161"/>
      <c r="G146" s="161"/>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162</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5">
        <v>40</v>
      </c>
      <c r="B147" s="176" t="s">
        <v>324</v>
      </c>
      <c r="C147" s="193" t="s">
        <v>325</v>
      </c>
      <c r="D147" s="177" t="s">
        <v>155</v>
      </c>
      <c r="E147" s="178">
        <v>89.017499999999998</v>
      </c>
      <c r="F147" s="179"/>
      <c r="G147" s="180">
        <f>ROUND(E147*F147,2)</f>
        <v>0</v>
      </c>
      <c r="H147" s="179"/>
      <c r="I147" s="180">
        <f>ROUND(E147*H147,2)</f>
        <v>0</v>
      </c>
      <c r="J147" s="179"/>
      <c r="K147" s="180">
        <f>ROUND(E147*J147,2)</f>
        <v>0</v>
      </c>
      <c r="L147" s="180">
        <v>15</v>
      </c>
      <c r="M147" s="180">
        <f>G147*(1+L147/100)</f>
        <v>0</v>
      </c>
      <c r="N147" s="180">
        <v>0</v>
      </c>
      <c r="O147" s="180">
        <f>ROUND(E147*N147,2)</f>
        <v>0</v>
      </c>
      <c r="P147" s="180">
        <v>0</v>
      </c>
      <c r="Q147" s="180">
        <f>ROUND(E147*P147,2)</f>
        <v>0</v>
      </c>
      <c r="R147" s="180" t="s">
        <v>314</v>
      </c>
      <c r="S147" s="180" t="s">
        <v>157</v>
      </c>
      <c r="T147" s="181" t="s">
        <v>158</v>
      </c>
      <c r="U147" s="161">
        <v>0.38</v>
      </c>
      <c r="V147" s="161">
        <f>ROUND(E147*U147,2)</f>
        <v>33.83</v>
      </c>
      <c r="W147" s="161"/>
      <c r="X147" s="161" t="s">
        <v>159</v>
      </c>
      <c r="Y147" s="150"/>
      <c r="Z147" s="150"/>
      <c r="AA147" s="150"/>
      <c r="AB147" s="150"/>
      <c r="AC147" s="150"/>
      <c r="AD147" s="150"/>
      <c r="AE147" s="150"/>
      <c r="AF147" s="150"/>
      <c r="AG147" s="150" t="s">
        <v>160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51" t="s">
        <v>326</v>
      </c>
      <c r="D148" s="252"/>
      <c r="E148" s="252"/>
      <c r="F148" s="252"/>
      <c r="G148" s="252"/>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173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60" t="s">
        <v>327</v>
      </c>
      <c r="D149" s="261"/>
      <c r="E149" s="261"/>
      <c r="F149" s="261"/>
      <c r="G149" s="261"/>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210</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94" t="s">
        <v>328</v>
      </c>
      <c r="D150" s="163"/>
      <c r="E150" s="164">
        <v>19.125</v>
      </c>
      <c r="F150" s="161"/>
      <c r="G150" s="161"/>
      <c r="H150" s="161"/>
      <c r="I150" s="161"/>
      <c r="J150" s="161"/>
      <c r="K150" s="161"/>
      <c r="L150" s="161"/>
      <c r="M150" s="161"/>
      <c r="N150" s="161"/>
      <c r="O150" s="161"/>
      <c r="P150" s="161"/>
      <c r="Q150" s="161"/>
      <c r="R150" s="161"/>
      <c r="S150" s="161"/>
      <c r="T150" s="161"/>
      <c r="U150" s="161"/>
      <c r="V150" s="161"/>
      <c r="W150" s="161"/>
      <c r="X150" s="161"/>
      <c r="Y150" s="150"/>
      <c r="Z150" s="150"/>
      <c r="AA150" s="150"/>
      <c r="AB150" s="150"/>
      <c r="AC150" s="150"/>
      <c r="AD150" s="150"/>
      <c r="AE150" s="150"/>
      <c r="AF150" s="150"/>
      <c r="AG150" s="150" t="s">
        <v>162</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94" t="s">
        <v>329</v>
      </c>
      <c r="D151" s="163"/>
      <c r="E151" s="164">
        <v>16.829999999999998</v>
      </c>
      <c r="F151" s="161"/>
      <c r="G151" s="161"/>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162</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94" t="s">
        <v>330</v>
      </c>
      <c r="D152" s="163"/>
      <c r="E152" s="164">
        <v>53.0625</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162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5">
        <v>41</v>
      </c>
      <c r="B153" s="176" t="s">
        <v>331</v>
      </c>
      <c r="C153" s="193" t="s">
        <v>332</v>
      </c>
      <c r="D153" s="177" t="s">
        <v>155</v>
      </c>
      <c r="E153" s="178">
        <v>3874.7840000000001</v>
      </c>
      <c r="F153" s="179"/>
      <c r="G153" s="180">
        <f>ROUND(E153*F153,2)</f>
        <v>0</v>
      </c>
      <c r="H153" s="179"/>
      <c r="I153" s="180">
        <f>ROUND(E153*H153,2)</f>
        <v>0</v>
      </c>
      <c r="J153" s="179"/>
      <c r="K153" s="180">
        <f>ROUND(E153*J153,2)</f>
        <v>0</v>
      </c>
      <c r="L153" s="180">
        <v>15</v>
      </c>
      <c r="M153" s="180">
        <f>G153*(1+L153/100)</f>
        <v>0</v>
      </c>
      <c r="N153" s="180">
        <v>2.0000000000000002E-5</v>
      </c>
      <c r="O153" s="180">
        <f>ROUND(E153*N153,2)</f>
        <v>0.08</v>
      </c>
      <c r="P153" s="180">
        <v>0</v>
      </c>
      <c r="Q153" s="180">
        <f>ROUND(E153*P153,2)</f>
        <v>0</v>
      </c>
      <c r="R153" s="180" t="s">
        <v>207</v>
      </c>
      <c r="S153" s="180" t="s">
        <v>157</v>
      </c>
      <c r="T153" s="181" t="s">
        <v>158</v>
      </c>
      <c r="U153" s="161">
        <v>0.11</v>
      </c>
      <c r="V153" s="161">
        <f>ROUND(E153*U153,2)</f>
        <v>426.23</v>
      </c>
      <c r="W153" s="161"/>
      <c r="X153" s="161" t="s">
        <v>159</v>
      </c>
      <c r="Y153" s="150"/>
      <c r="Z153" s="150"/>
      <c r="AA153" s="150"/>
      <c r="AB153" s="150"/>
      <c r="AC153" s="150"/>
      <c r="AD153" s="150"/>
      <c r="AE153" s="150"/>
      <c r="AF153" s="150"/>
      <c r="AG153" s="150" t="s">
        <v>160</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94" t="s">
        <v>232</v>
      </c>
      <c r="D154" s="163"/>
      <c r="E154" s="164">
        <v>829.77</v>
      </c>
      <c r="F154" s="161"/>
      <c r="G154" s="161"/>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162</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94" t="s">
        <v>233</v>
      </c>
      <c r="D155" s="163"/>
      <c r="E155" s="164">
        <v>906.77</v>
      </c>
      <c r="F155" s="161"/>
      <c r="G155" s="161"/>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162</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94" t="s">
        <v>234</v>
      </c>
      <c r="D156" s="163"/>
      <c r="E156" s="164">
        <v>452.11</v>
      </c>
      <c r="F156" s="161"/>
      <c r="G156" s="161"/>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162</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94" t="s">
        <v>235</v>
      </c>
      <c r="D157" s="163"/>
      <c r="E157" s="164">
        <v>408.14</v>
      </c>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162</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94" t="s">
        <v>236</v>
      </c>
      <c r="D158" s="163"/>
      <c r="E158" s="164">
        <v>233.07</v>
      </c>
      <c r="F158" s="161"/>
      <c r="G158" s="161"/>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162</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94" t="s">
        <v>237</v>
      </c>
      <c r="D159" s="163"/>
      <c r="E159" s="164">
        <v>283.17</v>
      </c>
      <c r="F159" s="161"/>
      <c r="G159" s="161"/>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162</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94" t="s">
        <v>238</v>
      </c>
      <c r="D160" s="163"/>
      <c r="E160" s="164">
        <v>154.07</v>
      </c>
      <c r="F160" s="161"/>
      <c r="G160" s="161"/>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162</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94" t="s">
        <v>239</v>
      </c>
      <c r="D161" s="163"/>
      <c r="E161" s="164">
        <v>416.18700000000001</v>
      </c>
      <c r="F161" s="161"/>
      <c r="G161" s="161"/>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162</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94" t="s">
        <v>240</v>
      </c>
      <c r="D162" s="163"/>
      <c r="E162" s="164">
        <v>155.27699999999999</v>
      </c>
      <c r="F162" s="161"/>
      <c r="G162" s="161"/>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162</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94" t="s">
        <v>333</v>
      </c>
      <c r="D163" s="163"/>
      <c r="E163" s="164">
        <v>6.3</v>
      </c>
      <c r="F163" s="161"/>
      <c r="G163" s="161"/>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162</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94" t="s">
        <v>334</v>
      </c>
      <c r="D164" s="163"/>
      <c r="E164" s="164">
        <v>23.92</v>
      </c>
      <c r="F164" s="161"/>
      <c r="G164" s="161"/>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162</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94" t="s">
        <v>335</v>
      </c>
      <c r="D165" s="163"/>
      <c r="E165" s="164">
        <v>6</v>
      </c>
      <c r="F165" s="161"/>
      <c r="G165" s="161"/>
      <c r="H165" s="161"/>
      <c r="I165" s="161"/>
      <c r="J165" s="161"/>
      <c r="K165" s="161"/>
      <c r="L165" s="161"/>
      <c r="M165" s="161"/>
      <c r="N165" s="161"/>
      <c r="O165" s="161"/>
      <c r="P165" s="161"/>
      <c r="Q165" s="161"/>
      <c r="R165" s="161"/>
      <c r="S165" s="161"/>
      <c r="T165" s="161"/>
      <c r="U165" s="161"/>
      <c r="V165" s="161"/>
      <c r="W165" s="161"/>
      <c r="X165" s="161"/>
      <c r="Y165" s="150"/>
      <c r="Z165" s="150"/>
      <c r="AA165" s="150"/>
      <c r="AB165" s="150"/>
      <c r="AC165" s="150"/>
      <c r="AD165" s="150"/>
      <c r="AE165" s="150"/>
      <c r="AF165" s="150"/>
      <c r="AG165" s="150" t="s">
        <v>162</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5">
        <v>42</v>
      </c>
      <c r="B166" s="176" t="s">
        <v>336</v>
      </c>
      <c r="C166" s="193" t="s">
        <v>337</v>
      </c>
      <c r="D166" s="177" t="s">
        <v>155</v>
      </c>
      <c r="E166" s="178">
        <v>1846.75</v>
      </c>
      <c r="F166" s="179"/>
      <c r="G166" s="180">
        <f>ROUND(E166*F166,2)</f>
        <v>0</v>
      </c>
      <c r="H166" s="179"/>
      <c r="I166" s="180">
        <f>ROUND(E166*H166,2)</f>
        <v>0</v>
      </c>
      <c r="J166" s="179"/>
      <c r="K166" s="180">
        <f>ROUND(E166*J166,2)</f>
        <v>0</v>
      </c>
      <c r="L166" s="180">
        <v>15</v>
      </c>
      <c r="M166" s="180">
        <f>G166*(1+L166/100)</f>
        <v>0</v>
      </c>
      <c r="N166" s="180">
        <v>0</v>
      </c>
      <c r="O166" s="180">
        <f>ROUND(E166*N166,2)</f>
        <v>0</v>
      </c>
      <c r="P166" s="180">
        <v>0</v>
      </c>
      <c r="Q166" s="180">
        <f>ROUND(E166*P166,2)</f>
        <v>0</v>
      </c>
      <c r="R166" s="180" t="s">
        <v>207</v>
      </c>
      <c r="S166" s="180" t="s">
        <v>157</v>
      </c>
      <c r="T166" s="181" t="s">
        <v>158</v>
      </c>
      <c r="U166" s="161">
        <v>0.43</v>
      </c>
      <c r="V166" s="161">
        <f>ROUND(E166*U166,2)</f>
        <v>794.1</v>
      </c>
      <c r="W166" s="161"/>
      <c r="X166" s="161" t="s">
        <v>159</v>
      </c>
      <c r="Y166" s="150"/>
      <c r="Z166" s="150"/>
      <c r="AA166" s="150"/>
      <c r="AB166" s="150"/>
      <c r="AC166" s="150"/>
      <c r="AD166" s="150"/>
      <c r="AE166" s="150"/>
      <c r="AF166" s="150"/>
      <c r="AG166" s="150" t="s">
        <v>160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94" t="s">
        <v>338</v>
      </c>
      <c r="D167" s="163"/>
      <c r="E167" s="164">
        <v>1846.75</v>
      </c>
      <c r="F167" s="161"/>
      <c r="G167" s="161"/>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162</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75">
        <v>43</v>
      </c>
      <c r="B168" s="176" t="s">
        <v>339</v>
      </c>
      <c r="C168" s="193" t="s">
        <v>340</v>
      </c>
      <c r="D168" s="177" t="s">
        <v>196</v>
      </c>
      <c r="E168" s="178">
        <v>1</v>
      </c>
      <c r="F168" s="179"/>
      <c r="G168" s="180">
        <f>ROUND(E168*F168,2)</f>
        <v>0</v>
      </c>
      <c r="H168" s="179"/>
      <c r="I168" s="180">
        <f>ROUND(E168*H168,2)</f>
        <v>0</v>
      </c>
      <c r="J168" s="179"/>
      <c r="K168" s="180">
        <f>ROUND(E168*J168,2)</f>
        <v>0</v>
      </c>
      <c r="L168" s="180">
        <v>15</v>
      </c>
      <c r="M168" s="180">
        <f>G168*(1+L168/100)</f>
        <v>0</v>
      </c>
      <c r="N168" s="180">
        <v>0</v>
      </c>
      <c r="O168" s="180">
        <f>ROUND(E168*N168,2)</f>
        <v>0</v>
      </c>
      <c r="P168" s="180">
        <v>0</v>
      </c>
      <c r="Q168" s="180">
        <f>ROUND(E168*P168,2)</f>
        <v>0</v>
      </c>
      <c r="R168" s="180"/>
      <c r="S168" s="180" t="s">
        <v>341</v>
      </c>
      <c r="T168" s="181" t="s">
        <v>342</v>
      </c>
      <c r="U168" s="161">
        <v>0</v>
      </c>
      <c r="V168" s="161">
        <f>ROUND(E168*U168,2)</f>
        <v>0</v>
      </c>
      <c r="W168" s="161"/>
      <c r="X168" s="161" t="s">
        <v>159</v>
      </c>
      <c r="Y168" s="150"/>
      <c r="Z168" s="150"/>
      <c r="AA168" s="150"/>
      <c r="AB168" s="150"/>
      <c r="AC168" s="150"/>
      <c r="AD168" s="150"/>
      <c r="AE168" s="150"/>
      <c r="AF168" s="150"/>
      <c r="AG168" s="150" t="s">
        <v>160</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96" t="s">
        <v>343</v>
      </c>
      <c r="D169" s="165"/>
      <c r="E169" s="166"/>
      <c r="F169" s="167"/>
      <c r="G169" s="167"/>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210</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60" t="s">
        <v>344</v>
      </c>
      <c r="D170" s="261"/>
      <c r="E170" s="261"/>
      <c r="F170" s="261"/>
      <c r="G170" s="261"/>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210</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5">
        <v>44</v>
      </c>
      <c r="B171" s="176" t="s">
        <v>345</v>
      </c>
      <c r="C171" s="193" t="s">
        <v>346</v>
      </c>
      <c r="D171" s="177" t="s">
        <v>292</v>
      </c>
      <c r="E171" s="178">
        <v>50.6</v>
      </c>
      <c r="F171" s="179"/>
      <c r="G171" s="180">
        <f>ROUND(E171*F171,2)</f>
        <v>0</v>
      </c>
      <c r="H171" s="179"/>
      <c r="I171" s="180">
        <f>ROUND(E171*H171,2)</f>
        <v>0</v>
      </c>
      <c r="J171" s="179"/>
      <c r="K171" s="180">
        <f>ROUND(E171*J171,2)</f>
        <v>0</v>
      </c>
      <c r="L171" s="180">
        <v>15</v>
      </c>
      <c r="M171" s="180">
        <f>G171*(1+L171/100)</f>
        <v>0</v>
      </c>
      <c r="N171" s="180">
        <v>2.9999999999999997E-4</v>
      </c>
      <c r="O171" s="180">
        <f>ROUND(E171*N171,2)</f>
        <v>0.02</v>
      </c>
      <c r="P171" s="180">
        <v>0</v>
      </c>
      <c r="Q171" s="180">
        <f>ROUND(E171*P171,2)</f>
        <v>0</v>
      </c>
      <c r="R171" s="180" t="s">
        <v>347</v>
      </c>
      <c r="S171" s="180" t="s">
        <v>157</v>
      </c>
      <c r="T171" s="181" t="s">
        <v>158</v>
      </c>
      <c r="U171" s="161">
        <v>0</v>
      </c>
      <c r="V171" s="161">
        <f>ROUND(E171*U171,2)</f>
        <v>0</v>
      </c>
      <c r="W171" s="161"/>
      <c r="X171" s="161" t="s">
        <v>348</v>
      </c>
      <c r="Y171" s="150"/>
      <c r="Z171" s="150"/>
      <c r="AA171" s="150"/>
      <c r="AB171" s="150"/>
      <c r="AC171" s="150"/>
      <c r="AD171" s="150"/>
      <c r="AE171" s="150"/>
      <c r="AF171" s="150"/>
      <c r="AG171" s="150" t="s">
        <v>349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94" t="s">
        <v>350</v>
      </c>
      <c r="D172" s="163"/>
      <c r="E172" s="164">
        <v>16.059999999999999</v>
      </c>
      <c r="F172" s="161"/>
      <c r="G172" s="161"/>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162</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94" t="s">
        <v>351</v>
      </c>
      <c r="D173" s="163"/>
      <c r="E173" s="164">
        <v>34.54</v>
      </c>
      <c r="F173" s="161"/>
      <c r="G173" s="161"/>
      <c r="H173" s="161"/>
      <c r="I173" s="161"/>
      <c r="J173" s="161"/>
      <c r="K173" s="161"/>
      <c r="L173" s="161"/>
      <c r="M173" s="161"/>
      <c r="N173" s="161"/>
      <c r="O173" s="161"/>
      <c r="P173" s="161"/>
      <c r="Q173" s="161"/>
      <c r="R173" s="161"/>
      <c r="S173" s="161"/>
      <c r="T173" s="161"/>
      <c r="U173" s="161"/>
      <c r="V173" s="161"/>
      <c r="W173" s="161"/>
      <c r="X173" s="161"/>
      <c r="Y173" s="150"/>
      <c r="Z173" s="150"/>
      <c r="AA173" s="150"/>
      <c r="AB173" s="150"/>
      <c r="AC173" s="150"/>
      <c r="AD173" s="150"/>
      <c r="AE173" s="150"/>
      <c r="AF173" s="150"/>
      <c r="AG173" s="150" t="s">
        <v>162</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ht="22.5" outlineLevel="1" x14ac:dyDescent="0.2">
      <c r="A174" s="175">
        <v>45</v>
      </c>
      <c r="B174" s="176" t="s">
        <v>352</v>
      </c>
      <c r="C174" s="193" t="s">
        <v>353</v>
      </c>
      <c r="D174" s="177" t="s">
        <v>170</v>
      </c>
      <c r="E174" s="178">
        <v>161.21969000000001</v>
      </c>
      <c r="F174" s="179"/>
      <c r="G174" s="180">
        <f>ROUND(E174*F174,2)</f>
        <v>0</v>
      </c>
      <c r="H174" s="179"/>
      <c r="I174" s="180">
        <f>ROUND(E174*H174,2)</f>
        <v>0</v>
      </c>
      <c r="J174" s="179"/>
      <c r="K174" s="180">
        <f>ROUND(E174*J174,2)</f>
        <v>0</v>
      </c>
      <c r="L174" s="180">
        <v>15</v>
      </c>
      <c r="M174" s="180">
        <f>G174*(1+L174/100)</f>
        <v>0</v>
      </c>
      <c r="N174" s="180">
        <v>0.03</v>
      </c>
      <c r="O174" s="180">
        <f>ROUND(E174*N174,2)</f>
        <v>4.84</v>
      </c>
      <c r="P174" s="180">
        <v>0</v>
      </c>
      <c r="Q174" s="180">
        <f>ROUND(E174*P174,2)</f>
        <v>0</v>
      </c>
      <c r="R174" s="180" t="s">
        <v>347</v>
      </c>
      <c r="S174" s="180" t="s">
        <v>157</v>
      </c>
      <c r="T174" s="181" t="s">
        <v>158</v>
      </c>
      <c r="U174" s="161">
        <v>0</v>
      </c>
      <c r="V174" s="161">
        <f>ROUND(E174*U174,2)</f>
        <v>0</v>
      </c>
      <c r="W174" s="161"/>
      <c r="X174" s="161" t="s">
        <v>348</v>
      </c>
      <c r="Y174" s="150"/>
      <c r="Z174" s="150"/>
      <c r="AA174" s="150"/>
      <c r="AB174" s="150"/>
      <c r="AC174" s="150"/>
      <c r="AD174" s="150"/>
      <c r="AE174" s="150"/>
      <c r="AF174" s="150"/>
      <c r="AG174" s="150" t="s">
        <v>349</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94" t="s">
        <v>354</v>
      </c>
      <c r="D175" s="163"/>
      <c r="E175" s="164">
        <v>161.21969000000001</v>
      </c>
      <c r="F175" s="161"/>
      <c r="G175" s="161"/>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162</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x14ac:dyDescent="0.2">
      <c r="A176" s="169" t="s">
        <v>151</v>
      </c>
      <c r="B176" s="170" t="s">
        <v>74</v>
      </c>
      <c r="C176" s="192" t="s">
        <v>75</v>
      </c>
      <c r="D176" s="171"/>
      <c r="E176" s="172"/>
      <c r="F176" s="173"/>
      <c r="G176" s="173">
        <f>SUMIF(AG177:AG199,"&lt;&gt;NOR",G177:G199)</f>
        <v>0</v>
      </c>
      <c r="H176" s="173"/>
      <c r="I176" s="173">
        <f>SUM(I177:I199)</f>
        <v>0</v>
      </c>
      <c r="J176" s="173"/>
      <c r="K176" s="173">
        <f>SUM(K177:K199)</f>
        <v>0</v>
      </c>
      <c r="L176" s="173"/>
      <c r="M176" s="173">
        <f>SUM(M177:M199)</f>
        <v>0</v>
      </c>
      <c r="N176" s="173"/>
      <c r="O176" s="173">
        <f>SUM(O177:O199)</f>
        <v>12.25</v>
      </c>
      <c r="P176" s="173"/>
      <c r="Q176" s="173">
        <f>SUM(Q177:Q199)</f>
        <v>0</v>
      </c>
      <c r="R176" s="173"/>
      <c r="S176" s="173"/>
      <c r="T176" s="174"/>
      <c r="U176" s="168"/>
      <c r="V176" s="168">
        <f>SUM(V177:V199)</f>
        <v>216.51</v>
      </c>
      <c r="W176" s="168"/>
      <c r="X176" s="168"/>
      <c r="AG176" t="s">
        <v>152</v>
      </c>
    </row>
    <row r="177" spans="1:60" outlineLevel="1" x14ac:dyDescent="0.2">
      <c r="A177" s="175">
        <v>46</v>
      </c>
      <c r="B177" s="176" t="s">
        <v>355</v>
      </c>
      <c r="C177" s="193" t="s">
        <v>356</v>
      </c>
      <c r="D177" s="177" t="s">
        <v>155</v>
      </c>
      <c r="E177" s="178">
        <v>23.557500000000001</v>
      </c>
      <c r="F177" s="179"/>
      <c r="G177" s="180">
        <f>ROUND(E177*F177,2)</f>
        <v>0</v>
      </c>
      <c r="H177" s="179"/>
      <c r="I177" s="180">
        <f>ROUND(E177*H177,2)</f>
        <v>0</v>
      </c>
      <c r="J177" s="179"/>
      <c r="K177" s="180">
        <f>ROUND(E177*J177,2)</f>
        <v>0</v>
      </c>
      <c r="L177" s="180">
        <v>15</v>
      </c>
      <c r="M177" s="180">
        <f>G177*(1+L177/100)</f>
        <v>0</v>
      </c>
      <c r="N177" s="180">
        <v>0.10237</v>
      </c>
      <c r="O177" s="180">
        <f>ROUND(E177*N177,2)</f>
        <v>2.41</v>
      </c>
      <c r="P177" s="180">
        <v>0</v>
      </c>
      <c r="Q177" s="180">
        <f>ROUND(E177*P177,2)</f>
        <v>0</v>
      </c>
      <c r="R177" s="180" t="s">
        <v>207</v>
      </c>
      <c r="S177" s="180" t="s">
        <v>157</v>
      </c>
      <c r="T177" s="181" t="s">
        <v>158</v>
      </c>
      <c r="U177" s="161">
        <v>0.80700000000000005</v>
      </c>
      <c r="V177" s="161">
        <f>ROUND(E177*U177,2)</f>
        <v>19.010000000000002</v>
      </c>
      <c r="W177" s="161"/>
      <c r="X177" s="161" t="s">
        <v>159</v>
      </c>
      <c r="Y177" s="150"/>
      <c r="Z177" s="150"/>
      <c r="AA177" s="150"/>
      <c r="AB177" s="150"/>
      <c r="AC177" s="150"/>
      <c r="AD177" s="150"/>
      <c r="AE177" s="150"/>
      <c r="AF177" s="150"/>
      <c r="AG177" s="150" t="s">
        <v>181</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22.5" outlineLevel="1" x14ac:dyDescent="0.2">
      <c r="A178" s="157"/>
      <c r="B178" s="158"/>
      <c r="C178" s="194" t="s">
        <v>357</v>
      </c>
      <c r="D178" s="163"/>
      <c r="E178" s="164">
        <v>21.9</v>
      </c>
      <c r="F178" s="161"/>
      <c r="G178" s="161"/>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162</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94" t="s">
        <v>358</v>
      </c>
      <c r="D179" s="163"/>
      <c r="E179" s="164">
        <v>1.08</v>
      </c>
      <c r="F179" s="161"/>
      <c r="G179" s="161"/>
      <c r="H179" s="161"/>
      <c r="I179" s="161"/>
      <c r="J179" s="161"/>
      <c r="K179" s="161"/>
      <c r="L179" s="161"/>
      <c r="M179" s="161"/>
      <c r="N179" s="161"/>
      <c r="O179" s="161"/>
      <c r="P179" s="161"/>
      <c r="Q179" s="161"/>
      <c r="R179" s="161"/>
      <c r="S179" s="161"/>
      <c r="T179" s="161"/>
      <c r="U179" s="161"/>
      <c r="V179" s="161"/>
      <c r="W179" s="161"/>
      <c r="X179" s="161"/>
      <c r="Y179" s="150"/>
      <c r="Z179" s="150"/>
      <c r="AA179" s="150"/>
      <c r="AB179" s="150"/>
      <c r="AC179" s="150"/>
      <c r="AD179" s="150"/>
      <c r="AE179" s="150"/>
      <c r="AF179" s="150"/>
      <c r="AG179" s="150" t="s">
        <v>162</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94" t="s">
        <v>359</v>
      </c>
      <c r="D180" s="163"/>
      <c r="E180" s="164">
        <v>0.57750000000000001</v>
      </c>
      <c r="F180" s="161"/>
      <c r="G180" s="161"/>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162</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2.5" outlineLevel="1" x14ac:dyDescent="0.2">
      <c r="A181" s="175">
        <v>47</v>
      </c>
      <c r="B181" s="176" t="s">
        <v>360</v>
      </c>
      <c r="C181" s="193" t="s">
        <v>361</v>
      </c>
      <c r="D181" s="177" t="s">
        <v>155</v>
      </c>
      <c r="E181" s="178">
        <v>112.68</v>
      </c>
      <c r="F181" s="179"/>
      <c r="G181" s="180">
        <f>ROUND(E181*F181,2)</f>
        <v>0</v>
      </c>
      <c r="H181" s="179"/>
      <c r="I181" s="180">
        <f>ROUND(E181*H181,2)</f>
        <v>0</v>
      </c>
      <c r="J181" s="179"/>
      <c r="K181" s="180">
        <f>ROUND(E181*J181,2)</f>
        <v>0</v>
      </c>
      <c r="L181" s="180">
        <v>15</v>
      </c>
      <c r="M181" s="180">
        <f>G181*(1+L181/100)</f>
        <v>0</v>
      </c>
      <c r="N181" s="180">
        <v>6.2129999999999998E-2</v>
      </c>
      <c r="O181" s="180">
        <f>ROUND(E181*N181,2)</f>
        <v>7</v>
      </c>
      <c r="P181" s="180">
        <v>0</v>
      </c>
      <c r="Q181" s="180">
        <f>ROUND(E181*P181,2)</f>
        <v>0</v>
      </c>
      <c r="R181" s="180" t="s">
        <v>197</v>
      </c>
      <c r="S181" s="180" t="s">
        <v>157</v>
      </c>
      <c r="T181" s="181" t="s">
        <v>158</v>
      </c>
      <c r="U181" s="161">
        <v>0.6</v>
      </c>
      <c r="V181" s="161">
        <f>ROUND(E181*U181,2)</f>
        <v>67.61</v>
      </c>
      <c r="W181" s="161"/>
      <c r="X181" s="161" t="s">
        <v>159</v>
      </c>
      <c r="Y181" s="150"/>
      <c r="Z181" s="150"/>
      <c r="AA181" s="150"/>
      <c r="AB181" s="150"/>
      <c r="AC181" s="150"/>
      <c r="AD181" s="150"/>
      <c r="AE181" s="150"/>
      <c r="AF181" s="150"/>
      <c r="AG181" s="150" t="s">
        <v>181</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1" t="s">
        <v>362</v>
      </c>
      <c r="D182" s="252"/>
      <c r="E182" s="252"/>
      <c r="F182" s="252"/>
      <c r="G182" s="252"/>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173</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60" t="s">
        <v>363</v>
      </c>
      <c r="D183" s="261"/>
      <c r="E183" s="261"/>
      <c r="F183" s="261"/>
      <c r="G183" s="261"/>
      <c r="H183" s="161"/>
      <c r="I183" s="161"/>
      <c r="J183" s="161"/>
      <c r="K183" s="161"/>
      <c r="L183" s="161"/>
      <c r="M183" s="161"/>
      <c r="N183" s="161"/>
      <c r="O183" s="161"/>
      <c r="P183" s="161"/>
      <c r="Q183" s="161"/>
      <c r="R183" s="161"/>
      <c r="S183" s="161"/>
      <c r="T183" s="161"/>
      <c r="U183" s="161"/>
      <c r="V183" s="161"/>
      <c r="W183" s="161"/>
      <c r="X183" s="161"/>
      <c r="Y183" s="150"/>
      <c r="Z183" s="150"/>
      <c r="AA183" s="150"/>
      <c r="AB183" s="150"/>
      <c r="AC183" s="150"/>
      <c r="AD183" s="150"/>
      <c r="AE183" s="150"/>
      <c r="AF183" s="150"/>
      <c r="AG183" s="150" t="s">
        <v>210</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94" t="s">
        <v>364</v>
      </c>
      <c r="D184" s="163"/>
      <c r="E184" s="164">
        <v>112.68</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162</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22.5" outlineLevel="1" x14ac:dyDescent="0.2">
      <c r="A185" s="175">
        <v>48</v>
      </c>
      <c r="B185" s="176" t="s">
        <v>365</v>
      </c>
      <c r="C185" s="193" t="s">
        <v>366</v>
      </c>
      <c r="D185" s="177" t="s">
        <v>155</v>
      </c>
      <c r="E185" s="178">
        <v>35.954999999999998</v>
      </c>
      <c r="F185" s="179"/>
      <c r="G185" s="180">
        <f>ROUND(E185*F185,2)</f>
        <v>0</v>
      </c>
      <c r="H185" s="179"/>
      <c r="I185" s="180">
        <f>ROUND(E185*H185,2)</f>
        <v>0</v>
      </c>
      <c r="J185" s="179"/>
      <c r="K185" s="180">
        <f>ROUND(E185*J185,2)</f>
        <v>0</v>
      </c>
      <c r="L185" s="180">
        <v>15</v>
      </c>
      <c r="M185" s="180">
        <f>G185*(1+L185/100)</f>
        <v>0</v>
      </c>
      <c r="N185" s="180">
        <v>6.497E-2</v>
      </c>
      <c r="O185" s="180">
        <f>ROUND(E185*N185,2)</f>
        <v>2.34</v>
      </c>
      <c r="P185" s="180">
        <v>0</v>
      </c>
      <c r="Q185" s="180">
        <f>ROUND(E185*P185,2)</f>
        <v>0</v>
      </c>
      <c r="R185" s="180" t="s">
        <v>197</v>
      </c>
      <c r="S185" s="180" t="s">
        <v>157</v>
      </c>
      <c r="T185" s="181" t="s">
        <v>158</v>
      </c>
      <c r="U185" s="161">
        <v>0.52</v>
      </c>
      <c r="V185" s="161">
        <f>ROUND(E185*U185,2)</f>
        <v>18.7</v>
      </c>
      <c r="W185" s="161"/>
      <c r="X185" s="161" t="s">
        <v>159</v>
      </c>
      <c r="Y185" s="150"/>
      <c r="Z185" s="150"/>
      <c r="AA185" s="150"/>
      <c r="AB185" s="150"/>
      <c r="AC185" s="150"/>
      <c r="AD185" s="150"/>
      <c r="AE185" s="150"/>
      <c r="AF185" s="150"/>
      <c r="AG185" s="150" t="s">
        <v>160</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51" t="s">
        <v>362</v>
      </c>
      <c r="D186" s="252"/>
      <c r="E186" s="252"/>
      <c r="F186" s="252"/>
      <c r="G186" s="252"/>
      <c r="H186" s="161"/>
      <c r="I186" s="161"/>
      <c r="J186" s="161"/>
      <c r="K186" s="161"/>
      <c r="L186" s="161"/>
      <c r="M186" s="161"/>
      <c r="N186" s="161"/>
      <c r="O186" s="161"/>
      <c r="P186" s="161"/>
      <c r="Q186" s="161"/>
      <c r="R186" s="161"/>
      <c r="S186" s="161"/>
      <c r="T186" s="161"/>
      <c r="U186" s="161"/>
      <c r="V186" s="161"/>
      <c r="W186" s="161"/>
      <c r="X186" s="161"/>
      <c r="Y186" s="150"/>
      <c r="Z186" s="150"/>
      <c r="AA186" s="150"/>
      <c r="AB186" s="150"/>
      <c r="AC186" s="150"/>
      <c r="AD186" s="150"/>
      <c r="AE186" s="150"/>
      <c r="AF186" s="150"/>
      <c r="AG186" s="150" t="s">
        <v>173</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94" t="s">
        <v>367</v>
      </c>
      <c r="D187" s="163"/>
      <c r="E187" s="164">
        <v>19.125</v>
      </c>
      <c r="F187" s="161"/>
      <c r="G187" s="161"/>
      <c r="H187" s="161"/>
      <c r="I187" s="161"/>
      <c r="J187" s="161"/>
      <c r="K187" s="161"/>
      <c r="L187" s="161"/>
      <c r="M187" s="161"/>
      <c r="N187" s="161"/>
      <c r="O187" s="161"/>
      <c r="P187" s="161"/>
      <c r="Q187" s="161"/>
      <c r="R187" s="161"/>
      <c r="S187" s="161"/>
      <c r="T187" s="161"/>
      <c r="U187" s="161"/>
      <c r="V187" s="161"/>
      <c r="W187" s="161"/>
      <c r="X187" s="161"/>
      <c r="Y187" s="150"/>
      <c r="Z187" s="150"/>
      <c r="AA187" s="150"/>
      <c r="AB187" s="150"/>
      <c r="AC187" s="150"/>
      <c r="AD187" s="150"/>
      <c r="AE187" s="150"/>
      <c r="AF187" s="150"/>
      <c r="AG187" s="150" t="s">
        <v>162</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94" t="s">
        <v>329</v>
      </c>
      <c r="D188" s="163"/>
      <c r="E188" s="164">
        <v>16.829999999999998</v>
      </c>
      <c r="F188" s="161"/>
      <c r="G188" s="161"/>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162</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2.5" outlineLevel="1" x14ac:dyDescent="0.2">
      <c r="A189" s="175">
        <v>49</v>
      </c>
      <c r="B189" s="176" t="s">
        <v>368</v>
      </c>
      <c r="C189" s="193" t="s">
        <v>369</v>
      </c>
      <c r="D189" s="177" t="s">
        <v>155</v>
      </c>
      <c r="E189" s="178">
        <v>129.51</v>
      </c>
      <c r="F189" s="179"/>
      <c r="G189" s="180">
        <f>ROUND(E189*F189,2)</f>
        <v>0</v>
      </c>
      <c r="H189" s="179"/>
      <c r="I189" s="180">
        <f>ROUND(E189*H189,2)</f>
        <v>0</v>
      </c>
      <c r="J189" s="179"/>
      <c r="K189" s="180">
        <f>ROUND(E189*J189,2)</f>
        <v>0</v>
      </c>
      <c r="L189" s="180">
        <v>15</v>
      </c>
      <c r="M189" s="180">
        <f>G189*(1+L189/100)</f>
        <v>0</v>
      </c>
      <c r="N189" s="180">
        <v>3.15E-3</v>
      </c>
      <c r="O189" s="180">
        <f>ROUND(E189*N189,2)</f>
        <v>0.41</v>
      </c>
      <c r="P189" s="180">
        <v>0</v>
      </c>
      <c r="Q189" s="180">
        <f>ROUND(E189*P189,2)</f>
        <v>0</v>
      </c>
      <c r="R189" s="180" t="s">
        <v>197</v>
      </c>
      <c r="S189" s="180" t="s">
        <v>157</v>
      </c>
      <c r="T189" s="181" t="s">
        <v>158</v>
      </c>
      <c r="U189" s="161">
        <v>0.72</v>
      </c>
      <c r="V189" s="161">
        <f>ROUND(E189*U189,2)</f>
        <v>93.25</v>
      </c>
      <c r="W189" s="161"/>
      <c r="X189" s="161" t="s">
        <v>159</v>
      </c>
      <c r="Y189" s="150"/>
      <c r="Z189" s="150"/>
      <c r="AA189" s="150"/>
      <c r="AB189" s="150"/>
      <c r="AC189" s="150"/>
      <c r="AD189" s="150"/>
      <c r="AE189" s="150"/>
      <c r="AF189" s="150"/>
      <c r="AG189" s="150" t="s">
        <v>181</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51" t="s">
        <v>362</v>
      </c>
      <c r="D190" s="252"/>
      <c r="E190" s="252"/>
      <c r="F190" s="252"/>
      <c r="G190" s="252"/>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173</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60" t="s">
        <v>370</v>
      </c>
      <c r="D191" s="261"/>
      <c r="E191" s="261"/>
      <c r="F191" s="261"/>
      <c r="G191" s="261"/>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210</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60" t="s">
        <v>371</v>
      </c>
      <c r="D192" s="261"/>
      <c r="E192" s="261"/>
      <c r="F192" s="261"/>
      <c r="G192" s="261"/>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210</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94" t="s">
        <v>364</v>
      </c>
      <c r="D193" s="163"/>
      <c r="E193" s="164">
        <v>112.68</v>
      </c>
      <c r="F193" s="161"/>
      <c r="G193" s="161"/>
      <c r="H193" s="161"/>
      <c r="I193" s="161"/>
      <c r="J193" s="161"/>
      <c r="K193" s="161"/>
      <c r="L193" s="161"/>
      <c r="M193" s="161"/>
      <c r="N193" s="161"/>
      <c r="O193" s="161"/>
      <c r="P193" s="161"/>
      <c r="Q193" s="161"/>
      <c r="R193" s="161"/>
      <c r="S193" s="161"/>
      <c r="T193" s="161"/>
      <c r="U193" s="161"/>
      <c r="V193" s="161"/>
      <c r="W193" s="161"/>
      <c r="X193" s="161"/>
      <c r="Y193" s="150"/>
      <c r="Z193" s="150"/>
      <c r="AA193" s="150"/>
      <c r="AB193" s="150"/>
      <c r="AC193" s="150"/>
      <c r="AD193" s="150"/>
      <c r="AE193" s="150"/>
      <c r="AF193" s="150"/>
      <c r="AG193" s="150" t="s">
        <v>162</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94" t="s">
        <v>329</v>
      </c>
      <c r="D194" s="163"/>
      <c r="E194" s="164">
        <v>16.829999999999998</v>
      </c>
      <c r="F194" s="161"/>
      <c r="G194" s="16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162</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2.5" outlineLevel="1" x14ac:dyDescent="0.2">
      <c r="A195" s="175">
        <v>50</v>
      </c>
      <c r="B195" s="176" t="s">
        <v>372</v>
      </c>
      <c r="C195" s="193" t="s">
        <v>373</v>
      </c>
      <c r="D195" s="177" t="s">
        <v>155</v>
      </c>
      <c r="E195" s="178">
        <v>35.954999999999998</v>
      </c>
      <c r="F195" s="179"/>
      <c r="G195" s="180">
        <f>ROUND(E195*F195,2)</f>
        <v>0</v>
      </c>
      <c r="H195" s="179"/>
      <c r="I195" s="180">
        <f>ROUND(E195*H195,2)</f>
        <v>0</v>
      </c>
      <c r="J195" s="179"/>
      <c r="K195" s="180">
        <f>ROUND(E195*J195,2)</f>
        <v>0</v>
      </c>
      <c r="L195" s="180">
        <v>15</v>
      </c>
      <c r="M195" s="180">
        <f>G195*(1+L195/100)</f>
        <v>0</v>
      </c>
      <c r="N195" s="180">
        <v>2.63E-3</v>
      </c>
      <c r="O195" s="180">
        <f>ROUND(E195*N195,2)</f>
        <v>0.09</v>
      </c>
      <c r="P195" s="180">
        <v>0</v>
      </c>
      <c r="Q195" s="180">
        <f>ROUND(E195*P195,2)</f>
        <v>0</v>
      </c>
      <c r="R195" s="180" t="s">
        <v>197</v>
      </c>
      <c r="S195" s="180" t="s">
        <v>157</v>
      </c>
      <c r="T195" s="181" t="s">
        <v>158</v>
      </c>
      <c r="U195" s="161">
        <v>0.36</v>
      </c>
      <c r="V195" s="161">
        <f>ROUND(E195*U195,2)</f>
        <v>12.94</v>
      </c>
      <c r="W195" s="161"/>
      <c r="X195" s="161" t="s">
        <v>159</v>
      </c>
      <c r="Y195" s="150"/>
      <c r="Z195" s="150"/>
      <c r="AA195" s="150"/>
      <c r="AB195" s="150"/>
      <c r="AC195" s="150"/>
      <c r="AD195" s="150"/>
      <c r="AE195" s="150"/>
      <c r="AF195" s="150"/>
      <c r="AG195" s="150" t="s">
        <v>181</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51" t="s">
        <v>362</v>
      </c>
      <c r="D196" s="252"/>
      <c r="E196" s="252"/>
      <c r="F196" s="252"/>
      <c r="G196" s="252"/>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173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60" t="s">
        <v>374</v>
      </c>
      <c r="D197" s="261"/>
      <c r="E197" s="261"/>
      <c r="F197" s="261"/>
      <c r="G197" s="261"/>
      <c r="H197" s="161"/>
      <c r="I197" s="161"/>
      <c r="J197" s="161"/>
      <c r="K197" s="161"/>
      <c r="L197" s="161"/>
      <c r="M197" s="161"/>
      <c r="N197" s="161"/>
      <c r="O197" s="161"/>
      <c r="P197" s="161"/>
      <c r="Q197" s="161"/>
      <c r="R197" s="161"/>
      <c r="S197" s="161"/>
      <c r="T197" s="161"/>
      <c r="U197" s="161"/>
      <c r="V197" s="161"/>
      <c r="W197" s="161"/>
      <c r="X197" s="161"/>
      <c r="Y197" s="150"/>
      <c r="Z197" s="150"/>
      <c r="AA197" s="150"/>
      <c r="AB197" s="150"/>
      <c r="AC197" s="150"/>
      <c r="AD197" s="150"/>
      <c r="AE197" s="150"/>
      <c r="AF197" s="150"/>
      <c r="AG197" s="150" t="s">
        <v>210</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5">
        <v>51</v>
      </c>
      <c r="B198" s="176" t="s">
        <v>375</v>
      </c>
      <c r="C198" s="193" t="s">
        <v>376</v>
      </c>
      <c r="D198" s="177" t="s">
        <v>377</v>
      </c>
      <c r="E198" s="178">
        <v>5</v>
      </c>
      <c r="F198" s="179"/>
      <c r="G198" s="180">
        <f>ROUND(E198*F198,2)</f>
        <v>0</v>
      </c>
      <c r="H198" s="179"/>
      <c r="I198" s="180">
        <f>ROUND(E198*H198,2)</f>
        <v>0</v>
      </c>
      <c r="J198" s="179"/>
      <c r="K198" s="180">
        <f>ROUND(E198*J198,2)</f>
        <v>0</v>
      </c>
      <c r="L198" s="180">
        <v>15</v>
      </c>
      <c r="M198" s="180">
        <f>G198*(1+L198/100)</f>
        <v>0</v>
      </c>
      <c r="N198" s="180">
        <v>0</v>
      </c>
      <c r="O198" s="180">
        <f>ROUND(E198*N198,2)</f>
        <v>0</v>
      </c>
      <c r="P198" s="180">
        <v>0</v>
      </c>
      <c r="Q198" s="180">
        <f>ROUND(E198*P198,2)</f>
        <v>0</v>
      </c>
      <c r="R198" s="180" t="s">
        <v>378</v>
      </c>
      <c r="S198" s="180" t="s">
        <v>157</v>
      </c>
      <c r="T198" s="181" t="s">
        <v>158</v>
      </c>
      <c r="U198" s="161">
        <v>1</v>
      </c>
      <c r="V198" s="161">
        <f>ROUND(E198*U198,2)</f>
        <v>5</v>
      </c>
      <c r="W198" s="161"/>
      <c r="X198" s="161" t="s">
        <v>379</v>
      </c>
      <c r="Y198" s="150"/>
      <c r="Z198" s="150"/>
      <c r="AA198" s="150"/>
      <c r="AB198" s="150"/>
      <c r="AC198" s="150"/>
      <c r="AD198" s="150"/>
      <c r="AE198" s="150"/>
      <c r="AF198" s="150"/>
      <c r="AG198" s="150" t="s">
        <v>380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94" t="s">
        <v>381</v>
      </c>
      <c r="D199" s="163"/>
      <c r="E199" s="164">
        <v>5</v>
      </c>
      <c r="F199" s="161"/>
      <c r="G199" s="161"/>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162</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x14ac:dyDescent="0.2">
      <c r="A200" s="169" t="s">
        <v>151</v>
      </c>
      <c r="B200" s="170" t="s">
        <v>76</v>
      </c>
      <c r="C200" s="192" t="s">
        <v>77</v>
      </c>
      <c r="D200" s="171"/>
      <c r="E200" s="172"/>
      <c r="F200" s="173"/>
      <c r="G200" s="173">
        <f>SUMIF(AG201:AG202,"&lt;&gt;NOR",G201:G202)</f>
        <v>0</v>
      </c>
      <c r="H200" s="173"/>
      <c r="I200" s="173">
        <f>SUM(I201:I202)</f>
        <v>0</v>
      </c>
      <c r="J200" s="173"/>
      <c r="K200" s="173">
        <f>SUM(K201:K202)</f>
        <v>0</v>
      </c>
      <c r="L200" s="173"/>
      <c r="M200" s="173">
        <f>SUM(M201:M202)</f>
        <v>0</v>
      </c>
      <c r="N200" s="173"/>
      <c r="O200" s="173">
        <f>SUM(O201:O202)</f>
        <v>0</v>
      </c>
      <c r="P200" s="173"/>
      <c r="Q200" s="173">
        <f>SUM(Q201:Q202)</f>
        <v>0</v>
      </c>
      <c r="R200" s="173"/>
      <c r="S200" s="173"/>
      <c r="T200" s="174"/>
      <c r="U200" s="168"/>
      <c r="V200" s="168">
        <f>SUM(V201:V202)</f>
        <v>0</v>
      </c>
      <c r="W200" s="168"/>
      <c r="X200" s="168"/>
      <c r="AG200" t="s">
        <v>152</v>
      </c>
    </row>
    <row r="201" spans="1:60" outlineLevel="1" x14ac:dyDescent="0.2">
      <c r="A201" s="175">
        <v>52</v>
      </c>
      <c r="B201" s="176" t="s">
        <v>382</v>
      </c>
      <c r="C201" s="193" t="s">
        <v>383</v>
      </c>
      <c r="D201" s="177" t="s">
        <v>384</v>
      </c>
      <c r="E201" s="178">
        <v>1.62</v>
      </c>
      <c r="F201" s="179"/>
      <c r="G201" s="180">
        <f>ROUND(E201*F201,2)</f>
        <v>0</v>
      </c>
      <c r="H201" s="179"/>
      <c r="I201" s="180">
        <f>ROUND(E201*H201,2)</f>
        <v>0</v>
      </c>
      <c r="J201" s="179"/>
      <c r="K201" s="180">
        <f>ROUND(E201*J201,2)</f>
        <v>0</v>
      </c>
      <c r="L201" s="180">
        <v>15</v>
      </c>
      <c r="M201" s="180">
        <f>G201*(1+L201/100)</f>
        <v>0</v>
      </c>
      <c r="N201" s="180">
        <v>0</v>
      </c>
      <c r="O201" s="180">
        <f>ROUND(E201*N201,2)</f>
        <v>0</v>
      </c>
      <c r="P201" s="180">
        <v>0</v>
      </c>
      <c r="Q201" s="180">
        <f>ROUND(E201*P201,2)</f>
        <v>0</v>
      </c>
      <c r="R201" s="180"/>
      <c r="S201" s="180" t="s">
        <v>157</v>
      </c>
      <c r="T201" s="181" t="s">
        <v>385</v>
      </c>
      <c r="U201" s="161">
        <v>0</v>
      </c>
      <c r="V201" s="161">
        <f>ROUND(E201*U201,2)</f>
        <v>0</v>
      </c>
      <c r="W201" s="161"/>
      <c r="X201" s="161" t="s">
        <v>386</v>
      </c>
      <c r="Y201" s="150"/>
      <c r="Z201" s="150"/>
      <c r="AA201" s="150"/>
      <c r="AB201" s="150"/>
      <c r="AC201" s="150"/>
      <c r="AD201" s="150"/>
      <c r="AE201" s="150"/>
      <c r="AF201" s="150"/>
      <c r="AG201" s="150" t="s">
        <v>387</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94" t="s">
        <v>388</v>
      </c>
      <c r="D202" s="163"/>
      <c r="E202" s="164">
        <v>1.62</v>
      </c>
      <c r="F202" s="161"/>
      <c r="G202" s="161"/>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162</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x14ac:dyDescent="0.2">
      <c r="A203" s="169" t="s">
        <v>151</v>
      </c>
      <c r="B203" s="170" t="s">
        <v>80</v>
      </c>
      <c r="C203" s="192" t="s">
        <v>81</v>
      </c>
      <c r="D203" s="171"/>
      <c r="E203" s="172"/>
      <c r="F203" s="173"/>
      <c r="G203" s="173">
        <f>SUMIF(AG204:AG225,"&lt;&gt;NOR",G204:G225)</f>
        <v>0</v>
      </c>
      <c r="H203" s="173"/>
      <c r="I203" s="173">
        <f>SUM(I204:I225)</f>
        <v>0</v>
      </c>
      <c r="J203" s="173"/>
      <c r="K203" s="173">
        <f>SUM(K204:K225)</f>
        <v>0</v>
      </c>
      <c r="L203" s="173"/>
      <c r="M203" s="173">
        <f>SUM(M204:M225)</f>
        <v>0</v>
      </c>
      <c r="N203" s="173"/>
      <c r="O203" s="173">
        <f>SUM(O204:O225)</f>
        <v>122.67</v>
      </c>
      <c r="P203" s="173"/>
      <c r="Q203" s="173">
        <f>SUM(Q204:Q225)</f>
        <v>0</v>
      </c>
      <c r="R203" s="173"/>
      <c r="S203" s="173"/>
      <c r="T203" s="174"/>
      <c r="U203" s="168"/>
      <c r="V203" s="168">
        <f>SUM(V204:V225)</f>
        <v>1471.1499999999999</v>
      </c>
      <c r="W203" s="168"/>
      <c r="X203" s="168"/>
      <c r="AG203" t="s">
        <v>152</v>
      </c>
    </row>
    <row r="204" spans="1:60" ht="22.5" outlineLevel="1" x14ac:dyDescent="0.2">
      <c r="A204" s="175">
        <v>53</v>
      </c>
      <c r="B204" s="176" t="s">
        <v>389</v>
      </c>
      <c r="C204" s="193" t="s">
        <v>390</v>
      </c>
      <c r="D204" s="177" t="s">
        <v>155</v>
      </c>
      <c r="E204" s="178">
        <v>4278</v>
      </c>
      <c r="F204" s="179"/>
      <c r="G204" s="180">
        <f>ROUND(E204*F204,2)</f>
        <v>0</v>
      </c>
      <c r="H204" s="179"/>
      <c r="I204" s="180">
        <f>ROUND(E204*H204,2)</f>
        <v>0</v>
      </c>
      <c r="J204" s="179"/>
      <c r="K204" s="180">
        <f>ROUND(E204*J204,2)</f>
        <v>0</v>
      </c>
      <c r="L204" s="180">
        <v>15</v>
      </c>
      <c r="M204" s="180">
        <f>G204*(1+L204/100)</f>
        <v>0</v>
      </c>
      <c r="N204" s="180">
        <v>2.426E-2</v>
      </c>
      <c r="O204" s="180">
        <f>ROUND(E204*N204,2)</f>
        <v>103.78</v>
      </c>
      <c r="P204" s="180">
        <v>0</v>
      </c>
      <c r="Q204" s="180">
        <f>ROUND(E204*P204,2)</f>
        <v>0</v>
      </c>
      <c r="R204" s="180" t="s">
        <v>391</v>
      </c>
      <c r="S204" s="180" t="s">
        <v>157</v>
      </c>
      <c r="T204" s="181" t="s">
        <v>158</v>
      </c>
      <c r="U204" s="161">
        <v>0.14199999999999999</v>
      </c>
      <c r="V204" s="161">
        <f>ROUND(E204*U204,2)</f>
        <v>607.48</v>
      </c>
      <c r="W204" s="161"/>
      <c r="X204" s="161" t="s">
        <v>159</v>
      </c>
      <c r="Y204" s="150"/>
      <c r="Z204" s="150"/>
      <c r="AA204" s="150"/>
      <c r="AB204" s="150"/>
      <c r="AC204" s="150"/>
      <c r="AD204" s="150"/>
      <c r="AE204" s="150"/>
      <c r="AF204" s="150"/>
      <c r="AG204" s="150" t="s">
        <v>160</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51" t="s">
        <v>392</v>
      </c>
      <c r="D205" s="252"/>
      <c r="E205" s="252"/>
      <c r="F205" s="252"/>
      <c r="G205" s="252"/>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173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60" t="s">
        <v>393</v>
      </c>
      <c r="D206" s="261"/>
      <c r="E206" s="261"/>
      <c r="F206" s="261"/>
      <c r="G206" s="261"/>
      <c r="H206" s="161"/>
      <c r="I206" s="161"/>
      <c r="J206" s="161"/>
      <c r="K206" s="161"/>
      <c r="L206" s="161"/>
      <c r="M206" s="161"/>
      <c r="N206" s="161"/>
      <c r="O206" s="161"/>
      <c r="P206" s="161"/>
      <c r="Q206" s="161"/>
      <c r="R206" s="161"/>
      <c r="S206" s="161"/>
      <c r="T206" s="161"/>
      <c r="U206" s="161"/>
      <c r="V206" s="161"/>
      <c r="W206" s="161"/>
      <c r="X206" s="161"/>
      <c r="Y206" s="150"/>
      <c r="Z206" s="150"/>
      <c r="AA206" s="150"/>
      <c r="AB206" s="150"/>
      <c r="AC206" s="150"/>
      <c r="AD206" s="150"/>
      <c r="AE206" s="150"/>
      <c r="AF206" s="150"/>
      <c r="AG206" s="150" t="s">
        <v>210</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94" t="s">
        <v>394</v>
      </c>
      <c r="D207" s="163"/>
      <c r="E207" s="164">
        <v>1017.35</v>
      </c>
      <c r="F207" s="161"/>
      <c r="G207" s="161"/>
      <c r="H207" s="161"/>
      <c r="I207" s="161"/>
      <c r="J207" s="161"/>
      <c r="K207" s="161"/>
      <c r="L207" s="161"/>
      <c r="M207" s="161"/>
      <c r="N207" s="161"/>
      <c r="O207" s="161"/>
      <c r="P207" s="161"/>
      <c r="Q207" s="161"/>
      <c r="R207" s="161"/>
      <c r="S207" s="161"/>
      <c r="T207" s="161"/>
      <c r="U207" s="161"/>
      <c r="V207" s="161"/>
      <c r="W207" s="161"/>
      <c r="X207" s="161"/>
      <c r="Y207" s="150"/>
      <c r="Z207" s="150"/>
      <c r="AA207" s="150"/>
      <c r="AB207" s="150"/>
      <c r="AC207" s="150"/>
      <c r="AD207" s="150"/>
      <c r="AE207" s="150"/>
      <c r="AF207" s="150"/>
      <c r="AG207" s="150" t="s">
        <v>162</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94" t="s">
        <v>395</v>
      </c>
      <c r="D208" s="163"/>
      <c r="E208" s="164">
        <v>1475</v>
      </c>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162</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94" t="s">
        <v>396</v>
      </c>
      <c r="D209" s="163"/>
      <c r="E209" s="164">
        <v>154.80000000000001</v>
      </c>
      <c r="F209" s="161"/>
      <c r="G209" s="161"/>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162</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94" t="s">
        <v>397</v>
      </c>
      <c r="D210" s="163"/>
      <c r="E210" s="164">
        <v>138.9</v>
      </c>
      <c r="F210" s="161"/>
      <c r="G210" s="161"/>
      <c r="H210" s="161"/>
      <c r="I210" s="161"/>
      <c r="J210" s="161"/>
      <c r="K210" s="161"/>
      <c r="L210" s="161"/>
      <c r="M210" s="161"/>
      <c r="N210" s="161"/>
      <c r="O210" s="161"/>
      <c r="P210" s="161"/>
      <c r="Q210" s="161"/>
      <c r="R210" s="161"/>
      <c r="S210" s="161"/>
      <c r="T210" s="161"/>
      <c r="U210" s="161"/>
      <c r="V210" s="161"/>
      <c r="W210" s="161"/>
      <c r="X210" s="161"/>
      <c r="Y210" s="150"/>
      <c r="Z210" s="150"/>
      <c r="AA210" s="150"/>
      <c r="AB210" s="150"/>
      <c r="AC210" s="150"/>
      <c r="AD210" s="150"/>
      <c r="AE210" s="150"/>
      <c r="AF210" s="150"/>
      <c r="AG210" s="150" t="s">
        <v>162</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94" t="s">
        <v>398</v>
      </c>
      <c r="D211" s="163"/>
      <c r="E211" s="164">
        <v>1424.75</v>
      </c>
      <c r="F211" s="161"/>
      <c r="G211" s="161"/>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162</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94" t="s">
        <v>399</v>
      </c>
      <c r="D212" s="163"/>
      <c r="E212" s="164">
        <v>67.2</v>
      </c>
      <c r="F212" s="161"/>
      <c r="G212" s="161"/>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162</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33.75" outlineLevel="1" x14ac:dyDescent="0.2">
      <c r="A213" s="175">
        <v>54</v>
      </c>
      <c r="B213" s="176" t="s">
        <v>400</v>
      </c>
      <c r="C213" s="193" t="s">
        <v>401</v>
      </c>
      <c r="D213" s="177" t="s">
        <v>155</v>
      </c>
      <c r="E213" s="178">
        <v>17112</v>
      </c>
      <c r="F213" s="179"/>
      <c r="G213" s="180">
        <f>ROUND(E213*F213,2)</f>
        <v>0</v>
      </c>
      <c r="H213" s="179"/>
      <c r="I213" s="180">
        <f>ROUND(E213*H213,2)</f>
        <v>0</v>
      </c>
      <c r="J213" s="179"/>
      <c r="K213" s="180">
        <f>ROUND(E213*J213,2)</f>
        <v>0</v>
      </c>
      <c r="L213" s="180">
        <v>15</v>
      </c>
      <c r="M213" s="180">
        <f>G213*(1+L213/100)</f>
        <v>0</v>
      </c>
      <c r="N213" s="180">
        <v>1.0200000000000001E-3</v>
      </c>
      <c r="O213" s="180">
        <f>ROUND(E213*N213,2)</f>
        <v>17.45</v>
      </c>
      <c r="P213" s="180">
        <v>0</v>
      </c>
      <c r="Q213" s="180">
        <f>ROUND(E213*P213,2)</f>
        <v>0</v>
      </c>
      <c r="R213" s="180" t="s">
        <v>391</v>
      </c>
      <c r="S213" s="180" t="s">
        <v>157</v>
      </c>
      <c r="T213" s="181" t="s">
        <v>158</v>
      </c>
      <c r="U213" s="161">
        <v>7.0000000000000001E-3</v>
      </c>
      <c r="V213" s="161">
        <f>ROUND(E213*U213,2)</f>
        <v>119.78</v>
      </c>
      <c r="W213" s="161"/>
      <c r="X213" s="161" t="s">
        <v>159</v>
      </c>
      <c r="Y213" s="150"/>
      <c r="Z213" s="150"/>
      <c r="AA213" s="150"/>
      <c r="AB213" s="150"/>
      <c r="AC213" s="150"/>
      <c r="AD213" s="150"/>
      <c r="AE213" s="150"/>
      <c r="AF213" s="150"/>
      <c r="AG213" s="150" t="s">
        <v>160</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51" t="s">
        <v>392</v>
      </c>
      <c r="D214" s="252"/>
      <c r="E214" s="252"/>
      <c r="F214" s="252"/>
      <c r="G214" s="252"/>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173</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94" t="s">
        <v>402</v>
      </c>
      <c r="D215" s="163"/>
      <c r="E215" s="164">
        <v>17112</v>
      </c>
      <c r="F215" s="161"/>
      <c r="G215" s="161"/>
      <c r="H215" s="161"/>
      <c r="I215" s="161"/>
      <c r="J215" s="161"/>
      <c r="K215" s="161"/>
      <c r="L215" s="161"/>
      <c r="M215" s="161"/>
      <c r="N215" s="161"/>
      <c r="O215" s="161"/>
      <c r="P215" s="161"/>
      <c r="Q215" s="161"/>
      <c r="R215" s="161"/>
      <c r="S215" s="161"/>
      <c r="T215" s="161"/>
      <c r="U215" s="161"/>
      <c r="V215" s="161"/>
      <c r="W215" s="161"/>
      <c r="X215" s="161"/>
      <c r="Y215" s="150"/>
      <c r="Z215" s="150"/>
      <c r="AA215" s="150"/>
      <c r="AB215" s="150"/>
      <c r="AC215" s="150"/>
      <c r="AD215" s="150"/>
      <c r="AE215" s="150"/>
      <c r="AF215" s="150"/>
      <c r="AG215" s="150" t="s">
        <v>162</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82">
        <v>55</v>
      </c>
      <c r="B216" s="183" t="s">
        <v>403</v>
      </c>
      <c r="C216" s="195" t="s">
        <v>404</v>
      </c>
      <c r="D216" s="184" t="s">
        <v>155</v>
      </c>
      <c r="E216" s="185">
        <v>4278</v>
      </c>
      <c r="F216" s="186"/>
      <c r="G216" s="187">
        <f t="shared" ref="G216:G222" si="0">ROUND(E216*F216,2)</f>
        <v>0</v>
      </c>
      <c r="H216" s="186"/>
      <c r="I216" s="187">
        <f t="shared" ref="I216:I222" si="1">ROUND(E216*H216,2)</f>
        <v>0</v>
      </c>
      <c r="J216" s="186"/>
      <c r="K216" s="187">
        <f t="shared" ref="K216:K222" si="2">ROUND(E216*J216,2)</f>
        <v>0</v>
      </c>
      <c r="L216" s="187">
        <v>15</v>
      </c>
      <c r="M216" s="187">
        <f t="shared" ref="M216:M222" si="3">G216*(1+L216/100)</f>
        <v>0</v>
      </c>
      <c r="N216" s="187">
        <v>0</v>
      </c>
      <c r="O216" s="187">
        <f t="shared" ref="O216:O222" si="4">ROUND(E216*N216,2)</f>
        <v>0</v>
      </c>
      <c r="P216" s="187">
        <v>0</v>
      </c>
      <c r="Q216" s="187">
        <f t="shared" ref="Q216:Q222" si="5">ROUND(E216*P216,2)</f>
        <v>0</v>
      </c>
      <c r="R216" s="187" t="s">
        <v>391</v>
      </c>
      <c r="S216" s="187" t="s">
        <v>157</v>
      </c>
      <c r="T216" s="188" t="s">
        <v>158</v>
      </c>
      <c r="U216" s="161">
        <v>0.12</v>
      </c>
      <c r="V216" s="161">
        <f t="shared" ref="V216:V222" si="6">ROUND(E216*U216,2)</f>
        <v>513.36</v>
      </c>
      <c r="W216" s="161"/>
      <c r="X216" s="161" t="s">
        <v>159</v>
      </c>
      <c r="Y216" s="150"/>
      <c r="Z216" s="150"/>
      <c r="AA216" s="150"/>
      <c r="AB216" s="150"/>
      <c r="AC216" s="150"/>
      <c r="AD216" s="150"/>
      <c r="AE216" s="150"/>
      <c r="AF216" s="150"/>
      <c r="AG216" s="150" t="s">
        <v>160</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82">
        <v>56</v>
      </c>
      <c r="B217" s="183" t="s">
        <v>405</v>
      </c>
      <c r="C217" s="195" t="s">
        <v>406</v>
      </c>
      <c r="D217" s="184" t="s">
        <v>155</v>
      </c>
      <c r="E217" s="185">
        <v>102</v>
      </c>
      <c r="F217" s="186"/>
      <c r="G217" s="187">
        <f t="shared" si="0"/>
        <v>0</v>
      </c>
      <c r="H217" s="186"/>
      <c r="I217" s="187">
        <f t="shared" si="1"/>
        <v>0</v>
      </c>
      <c r="J217" s="186"/>
      <c r="K217" s="187">
        <f t="shared" si="2"/>
        <v>0</v>
      </c>
      <c r="L217" s="187">
        <v>15</v>
      </c>
      <c r="M217" s="187">
        <f t="shared" si="3"/>
        <v>0</v>
      </c>
      <c r="N217" s="187">
        <v>1.2099999999999999E-3</v>
      </c>
      <c r="O217" s="187">
        <f t="shared" si="4"/>
        <v>0.12</v>
      </c>
      <c r="P217" s="187">
        <v>0</v>
      </c>
      <c r="Q217" s="187">
        <f t="shared" si="5"/>
        <v>0</v>
      </c>
      <c r="R217" s="187" t="s">
        <v>391</v>
      </c>
      <c r="S217" s="187" t="s">
        <v>157</v>
      </c>
      <c r="T217" s="188" t="s">
        <v>158</v>
      </c>
      <c r="U217" s="161">
        <v>0.17699999999999999</v>
      </c>
      <c r="V217" s="161">
        <f t="shared" si="6"/>
        <v>18.05</v>
      </c>
      <c r="W217" s="161"/>
      <c r="X217" s="161" t="s">
        <v>159</v>
      </c>
      <c r="Y217" s="150"/>
      <c r="Z217" s="150"/>
      <c r="AA217" s="150"/>
      <c r="AB217" s="150"/>
      <c r="AC217" s="150"/>
      <c r="AD217" s="150"/>
      <c r="AE217" s="150"/>
      <c r="AF217" s="150"/>
      <c r="AG217" s="150" t="s">
        <v>160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82">
        <v>57</v>
      </c>
      <c r="B218" s="183" t="s">
        <v>407</v>
      </c>
      <c r="C218" s="195" t="s">
        <v>408</v>
      </c>
      <c r="D218" s="184" t="s">
        <v>155</v>
      </c>
      <c r="E218" s="185">
        <v>4278</v>
      </c>
      <c r="F218" s="186"/>
      <c r="G218" s="187">
        <f t="shared" si="0"/>
        <v>0</v>
      </c>
      <c r="H218" s="186"/>
      <c r="I218" s="187">
        <f t="shared" si="1"/>
        <v>0</v>
      </c>
      <c r="J218" s="186"/>
      <c r="K218" s="187">
        <f t="shared" si="2"/>
        <v>0</v>
      </c>
      <c r="L218" s="187">
        <v>15</v>
      </c>
      <c r="M218" s="187">
        <f t="shared" si="3"/>
        <v>0</v>
      </c>
      <c r="N218" s="187">
        <v>0</v>
      </c>
      <c r="O218" s="187">
        <f t="shared" si="4"/>
        <v>0</v>
      </c>
      <c r="P218" s="187">
        <v>0</v>
      </c>
      <c r="Q218" s="187">
        <f t="shared" si="5"/>
        <v>0</v>
      </c>
      <c r="R218" s="187" t="s">
        <v>391</v>
      </c>
      <c r="S218" s="187" t="s">
        <v>157</v>
      </c>
      <c r="T218" s="188" t="s">
        <v>158</v>
      </c>
      <c r="U218" s="161">
        <v>3.0300000000000001E-2</v>
      </c>
      <c r="V218" s="161">
        <f t="shared" si="6"/>
        <v>129.62</v>
      </c>
      <c r="W218" s="161"/>
      <c r="X218" s="161" t="s">
        <v>159</v>
      </c>
      <c r="Y218" s="150"/>
      <c r="Z218" s="150"/>
      <c r="AA218" s="150"/>
      <c r="AB218" s="150"/>
      <c r="AC218" s="150"/>
      <c r="AD218" s="150"/>
      <c r="AE218" s="150"/>
      <c r="AF218" s="150"/>
      <c r="AG218" s="150" t="s">
        <v>160</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33.75" outlineLevel="1" x14ac:dyDescent="0.2">
      <c r="A219" s="182">
        <v>58</v>
      </c>
      <c r="B219" s="183" t="s">
        <v>409</v>
      </c>
      <c r="C219" s="195" t="s">
        <v>410</v>
      </c>
      <c r="D219" s="184" t="s">
        <v>155</v>
      </c>
      <c r="E219" s="185">
        <v>17112</v>
      </c>
      <c r="F219" s="186"/>
      <c r="G219" s="187">
        <f t="shared" si="0"/>
        <v>0</v>
      </c>
      <c r="H219" s="186"/>
      <c r="I219" s="187">
        <f t="shared" si="1"/>
        <v>0</v>
      </c>
      <c r="J219" s="186"/>
      <c r="K219" s="187">
        <f t="shared" si="2"/>
        <v>0</v>
      </c>
      <c r="L219" s="187">
        <v>15</v>
      </c>
      <c r="M219" s="187">
        <f t="shared" si="3"/>
        <v>0</v>
      </c>
      <c r="N219" s="187">
        <v>5.0000000000000002E-5</v>
      </c>
      <c r="O219" s="187">
        <f t="shared" si="4"/>
        <v>0.86</v>
      </c>
      <c r="P219" s="187">
        <v>0</v>
      </c>
      <c r="Q219" s="187">
        <f t="shared" si="5"/>
        <v>0</v>
      </c>
      <c r="R219" s="187" t="s">
        <v>391</v>
      </c>
      <c r="S219" s="187" t="s">
        <v>157</v>
      </c>
      <c r="T219" s="188" t="s">
        <v>158</v>
      </c>
      <c r="U219" s="161">
        <v>0</v>
      </c>
      <c r="V219" s="161">
        <f t="shared" si="6"/>
        <v>0</v>
      </c>
      <c r="W219" s="161"/>
      <c r="X219" s="161" t="s">
        <v>159</v>
      </c>
      <c r="Y219" s="150"/>
      <c r="Z219" s="150"/>
      <c r="AA219" s="150"/>
      <c r="AB219" s="150"/>
      <c r="AC219" s="150"/>
      <c r="AD219" s="150"/>
      <c r="AE219" s="150"/>
      <c r="AF219" s="150"/>
      <c r="AG219" s="150" t="s">
        <v>160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82">
        <v>59</v>
      </c>
      <c r="B220" s="183" t="s">
        <v>411</v>
      </c>
      <c r="C220" s="195" t="s">
        <v>412</v>
      </c>
      <c r="D220" s="184" t="s">
        <v>155</v>
      </c>
      <c r="E220" s="185">
        <v>4278</v>
      </c>
      <c r="F220" s="186"/>
      <c r="G220" s="187">
        <f t="shared" si="0"/>
        <v>0</v>
      </c>
      <c r="H220" s="186"/>
      <c r="I220" s="187">
        <f t="shared" si="1"/>
        <v>0</v>
      </c>
      <c r="J220" s="186"/>
      <c r="K220" s="187">
        <f t="shared" si="2"/>
        <v>0</v>
      </c>
      <c r="L220" s="187">
        <v>15</v>
      </c>
      <c r="M220" s="187">
        <f t="shared" si="3"/>
        <v>0</v>
      </c>
      <c r="N220" s="187">
        <v>0</v>
      </c>
      <c r="O220" s="187">
        <f t="shared" si="4"/>
        <v>0</v>
      </c>
      <c r="P220" s="187">
        <v>0</v>
      </c>
      <c r="Q220" s="187">
        <f t="shared" si="5"/>
        <v>0</v>
      </c>
      <c r="R220" s="187" t="s">
        <v>391</v>
      </c>
      <c r="S220" s="187" t="s">
        <v>157</v>
      </c>
      <c r="T220" s="188" t="s">
        <v>158</v>
      </c>
      <c r="U220" s="161">
        <v>1.7999999999999999E-2</v>
      </c>
      <c r="V220" s="161">
        <f t="shared" si="6"/>
        <v>77</v>
      </c>
      <c r="W220" s="161"/>
      <c r="X220" s="161" t="s">
        <v>159</v>
      </c>
      <c r="Y220" s="150"/>
      <c r="Z220" s="150"/>
      <c r="AA220" s="150"/>
      <c r="AB220" s="150"/>
      <c r="AC220" s="150"/>
      <c r="AD220" s="150"/>
      <c r="AE220" s="150"/>
      <c r="AF220" s="150"/>
      <c r="AG220" s="150" t="s">
        <v>160</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82">
        <v>60</v>
      </c>
      <c r="B221" s="183" t="s">
        <v>413</v>
      </c>
      <c r="C221" s="195" t="s">
        <v>414</v>
      </c>
      <c r="D221" s="184" t="s">
        <v>292</v>
      </c>
      <c r="E221" s="185">
        <v>16</v>
      </c>
      <c r="F221" s="186"/>
      <c r="G221" s="187">
        <f t="shared" si="0"/>
        <v>0</v>
      </c>
      <c r="H221" s="186"/>
      <c r="I221" s="187">
        <f t="shared" si="1"/>
        <v>0</v>
      </c>
      <c r="J221" s="186"/>
      <c r="K221" s="187">
        <f t="shared" si="2"/>
        <v>0</v>
      </c>
      <c r="L221" s="187">
        <v>15</v>
      </c>
      <c r="M221" s="187">
        <f t="shared" si="3"/>
        <v>0</v>
      </c>
      <c r="N221" s="187">
        <v>2.1909999999999999E-2</v>
      </c>
      <c r="O221" s="187">
        <f t="shared" si="4"/>
        <v>0.35</v>
      </c>
      <c r="P221" s="187">
        <v>0</v>
      </c>
      <c r="Q221" s="187">
        <f t="shared" si="5"/>
        <v>0</v>
      </c>
      <c r="R221" s="187" t="s">
        <v>391</v>
      </c>
      <c r="S221" s="187" t="s">
        <v>157</v>
      </c>
      <c r="T221" s="188" t="s">
        <v>158</v>
      </c>
      <c r="U221" s="161">
        <v>0.20300000000000001</v>
      </c>
      <c r="V221" s="161">
        <f t="shared" si="6"/>
        <v>3.25</v>
      </c>
      <c r="W221" s="161"/>
      <c r="X221" s="161" t="s">
        <v>159</v>
      </c>
      <c r="Y221" s="150"/>
      <c r="Z221" s="150"/>
      <c r="AA221" s="150"/>
      <c r="AB221" s="150"/>
      <c r="AC221" s="150"/>
      <c r="AD221" s="150"/>
      <c r="AE221" s="150"/>
      <c r="AF221" s="150"/>
      <c r="AG221" s="150" t="s">
        <v>160</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33.75" outlineLevel="1" x14ac:dyDescent="0.2">
      <c r="A222" s="175">
        <v>61</v>
      </c>
      <c r="B222" s="176" t="s">
        <v>415</v>
      </c>
      <c r="C222" s="193" t="s">
        <v>416</v>
      </c>
      <c r="D222" s="177" t="s">
        <v>292</v>
      </c>
      <c r="E222" s="178">
        <v>64</v>
      </c>
      <c r="F222" s="179"/>
      <c r="G222" s="180">
        <f t="shared" si="0"/>
        <v>0</v>
      </c>
      <c r="H222" s="179"/>
      <c r="I222" s="180">
        <f t="shared" si="1"/>
        <v>0</v>
      </c>
      <c r="J222" s="179"/>
      <c r="K222" s="180">
        <f t="shared" si="2"/>
        <v>0</v>
      </c>
      <c r="L222" s="180">
        <v>15</v>
      </c>
      <c r="M222" s="180">
        <f t="shared" si="3"/>
        <v>0</v>
      </c>
      <c r="N222" s="180">
        <v>1.7600000000000001E-3</v>
      </c>
      <c r="O222" s="180">
        <f t="shared" si="4"/>
        <v>0.11</v>
      </c>
      <c r="P222" s="180">
        <v>0</v>
      </c>
      <c r="Q222" s="180">
        <f t="shared" si="5"/>
        <v>0</v>
      </c>
      <c r="R222" s="180" t="s">
        <v>391</v>
      </c>
      <c r="S222" s="180" t="s">
        <v>157</v>
      </c>
      <c r="T222" s="181" t="s">
        <v>158</v>
      </c>
      <c r="U222" s="161">
        <v>8.0000000000000002E-3</v>
      </c>
      <c r="V222" s="161">
        <f t="shared" si="6"/>
        <v>0.51</v>
      </c>
      <c r="W222" s="161"/>
      <c r="X222" s="161" t="s">
        <v>159</v>
      </c>
      <c r="Y222" s="150"/>
      <c r="Z222" s="150"/>
      <c r="AA222" s="150"/>
      <c r="AB222" s="150"/>
      <c r="AC222" s="150"/>
      <c r="AD222" s="150"/>
      <c r="AE222" s="150"/>
      <c r="AF222" s="150"/>
      <c r="AG222" s="150" t="s">
        <v>160</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94" t="s">
        <v>417</v>
      </c>
      <c r="D223" s="163"/>
      <c r="E223" s="164">
        <v>64</v>
      </c>
      <c r="F223" s="161"/>
      <c r="G223" s="161"/>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162</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5">
        <v>62</v>
      </c>
      <c r="B224" s="176" t="s">
        <v>418</v>
      </c>
      <c r="C224" s="193" t="s">
        <v>419</v>
      </c>
      <c r="D224" s="177" t="s">
        <v>292</v>
      </c>
      <c r="E224" s="178">
        <v>16</v>
      </c>
      <c r="F224" s="179"/>
      <c r="G224" s="180">
        <f>ROUND(E224*F224,2)</f>
        <v>0</v>
      </c>
      <c r="H224" s="179"/>
      <c r="I224" s="180">
        <f>ROUND(E224*H224,2)</f>
        <v>0</v>
      </c>
      <c r="J224" s="179"/>
      <c r="K224" s="180">
        <f>ROUND(E224*J224,2)</f>
        <v>0</v>
      </c>
      <c r="L224" s="180">
        <v>15</v>
      </c>
      <c r="M224" s="180">
        <f>G224*(1+L224/100)</f>
        <v>0</v>
      </c>
      <c r="N224" s="180">
        <v>0</v>
      </c>
      <c r="O224" s="180">
        <f>ROUND(E224*N224,2)</f>
        <v>0</v>
      </c>
      <c r="P224" s="180">
        <v>0</v>
      </c>
      <c r="Q224" s="180">
        <f>ROUND(E224*P224,2)</f>
        <v>0</v>
      </c>
      <c r="R224" s="180" t="s">
        <v>391</v>
      </c>
      <c r="S224" s="180" t="s">
        <v>157</v>
      </c>
      <c r="T224" s="181" t="s">
        <v>158</v>
      </c>
      <c r="U224" s="161">
        <v>0.13100000000000001</v>
      </c>
      <c r="V224" s="161">
        <f>ROUND(E224*U224,2)</f>
        <v>2.1</v>
      </c>
      <c r="W224" s="161"/>
      <c r="X224" s="161" t="s">
        <v>159</v>
      </c>
      <c r="Y224" s="150"/>
      <c r="Z224" s="150"/>
      <c r="AA224" s="150"/>
      <c r="AB224" s="150"/>
      <c r="AC224" s="150"/>
      <c r="AD224" s="150"/>
      <c r="AE224" s="150"/>
      <c r="AF224" s="150"/>
      <c r="AG224" s="150" t="s">
        <v>160</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51" t="s">
        <v>420</v>
      </c>
      <c r="D225" s="252"/>
      <c r="E225" s="252"/>
      <c r="F225" s="252"/>
      <c r="G225" s="252"/>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173</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x14ac:dyDescent="0.2">
      <c r="A226" s="169" t="s">
        <v>151</v>
      </c>
      <c r="B226" s="170" t="s">
        <v>82</v>
      </c>
      <c r="C226" s="192" t="s">
        <v>83</v>
      </c>
      <c r="D226" s="171"/>
      <c r="E226" s="172"/>
      <c r="F226" s="173"/>
      <c r="G226" s="173">
        <f>SUMIF(AG227:AG236,"&lt;&gt;NOR",G227:G236)</f>
        <v>0</v>
      </c>
      <c r="H226" s="173"/>
      <c r="I226" s="173">
        <f>SUM(I227:I236)</f>
        <v>0</v>
      </c>
      <c r="J226" s="173"/>
      <c r="K226" s="173">
        <f>SUM(K227:K236)</f>
        <v>0</v>
      </c>
      <c r="L226" s="173"/>
      <c r="M226" s="173">
        <f>SUM(M227:M236)</f>
        <v>0</v>
      </c>
      <c r="N226" s="173"/>
      <c r="O226" s="173">
        <f>SUM(O227:O236)</f>
        <v>0.02</v>
      </c>
      <c r="P226" s="173"/>
      <c r="Q226" s="173">
        <f>SUM(Q227:Q236)</f>
        <v>0</v>
      </c>
      <c r="R226" s="173"/>
      <c r="S226" s="173"/>
      <c r="T226" s="174"/>
      <c r="U226" s="168"/>
      <c r="V226" s="168">
        <f>SUM(V227:V236)</f>
        <v>250.83</v>
      </c>
      <c r="W226" s="168"/>
      <c r="X226" s="168"/>
      <c r="AG226" t="s">
        <v>152</v>
      </c>
    </row>
    <row r="227" spans="1:60" ht="56.25" outlineLevel="1" x14ac:dyDescent="0.2">
      <c r="A227" s="175">
        <v>63</v>
      </c>
      <c r="B227" s="176" t="s">
        <v>421</v>
      </c>
      <c r="C227" s="193" t="s">
        <v>422</v>
      </c>
      <c r="D227" s="177" t="s">
        <v>155</v>
      </c>
      <c r="E227" s="178">
        <v>214.86</v>
      </c>
      <c r="F227" s="179"/>
      <c r="G227" s="180">
        <f>ROUND(E227*F227,2)</f>
        <v>0</v>
      </c>
      <c r="H227" s="179"/>
      <c r="I227" s="180">
        <f>ROUND(E227*H227,2)</f>
        <v>0</v>
      </c>
      <c r="J227" s="179"/>
      <c r="K227" s="180">
        <f>ROUND(E227*J227,2)</f>
        <v>0</v>
      </c>
      <c r="L227" s="180">
        <v>15</v>
      </c>
      <c r="M227" s="180">
        <f>G227*(1+L227/100)</f>
        <v>0</v>
      </c>
      <c r="N227" s="180">
        <v>4.0000000000000003E-5</v>
      </c>
      <c r="O227" s="180">
        <f>ROUND(E227*N227,2)</f>
        <v>0.01</v>
      </c>
      <c r="P227" s="180">
        <v>0</v>
      </c>
      <c r="Q227" s="180">
        <f>ROUND(E227*P227,2)</f>
        <v>0</v>
      </c>
      <c r="R227" s="180" t="s">
        <v>207</v>
      </c>
      <c r="S227" s="180" t="s">
        <v>157</v>
      </c>
      <c r="T227" s="181" t="s">
        <v>158</v>
      </c>
      <c r="U227" s="161">
        <v>0.308</v>
      </c>
      <c r="V227" s="161">
        <f>ROUND(E227*U227,2)</f>
        <v>66.180000000000007</v>
      </c>
      <c r="W227" s="161"/>
      <c r="X227" s="161" t="s">
        <v>159</v>
      </c>
      <c r="Y227" s="150"/>
      <c r="Z227" s="150"/>
      <c r="AA227" s="150"/>
      <c r="AB227" s="150"/>
      <c r="AC227" s="150"/>
      <c r="AD227" s="150"/>
      <c r="AE227" s="150"/>
      <c r="AF227" s="150"/>
      <c r="AG227" s="150" t="s">
        <v>160</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94" t="s">
        <v>423</v>
      </c>
      <c r="D228" s="163"/>
      <c r="E228" s="164">
        <v>102.11</v>
      </c>
      <c r="F228" s="161"/>
      <c r="G228" s="161"/>
      <c r="H228" s="161"/>
      <c r="I228" s="161"/>
      <c r="J228" s="161"/>
      <c r="K228" s="161"/>
      <c r="L228" s="161"/>
      <c r="M228" s="161"/>
      <c r="N228" s="161"/>
      <c r="O228" s="161"/>
      <c r="P228" s="161"/>
      <c r="Q228" s="161"/>
      <c r="R228" s="161"/>
      <c r="S228" s="161"/>
      <c r="T228" s="161"/>
      <c r="U228" s="161"/>
      <c r="V228" s="161"/>
      <c r="W228" s="161"/>
      <c r="X228" s="161"/>
      <c r="Y228" s="150"/>
      <c r="Z228" s="150"/>
      <c r="AA228" s="150"/>
      <c r="AB228" s="150"/>
      <c r="AC228" s="150"/>
      <c r="AD228" s="150"/>
      <c r="AE228" s="150"/>
      <c r="AF228" s="150"/>
      <c r="AG228" s="150" t="s">
        <v>162</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94" t="s">
        <v>424</v>
      </c>
      <c r="D229" s="163"/>
      <c r="E229" s="164">
        <v>112.75</v>
      </c>
      <c r="F229" s="161"/>
      <c r="G229" s="161"/>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162</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33.75" outlineLevel="1" x14ac:dyDescent="0.2">
      <c r="A230" s="175">
        <v>64</v>
      </c>
      <c r="B230" s="176" t="s">
        <v>425</v>
      </c>
      <c r="C230" s="193" t="s">
        <v>426</v>
      </c>
      <c r="D230" s="177" t="s">
        <v>155</v>
      </c>
      <c r="E230" s="178">
        <v>16.829999999999998</v>
      </c>
      <c r="F230" s="179"/>
      <c r="G230" s="180">
        <f>ROUND(E230*F230,2)</f>
        <v>0</v>
      </c>
      <c r="H230" s="179"/>
      <c r="I230" s="180">
        <f>ROUND(E230*H230,2)</f>
        <v>0</v>
      </c>
      <c r="J230" s="179"/>
      <c r="K230" s="180">
        <f>ROUND(E230*J230,2)</f>
        <v>0</v>
      </c>
      <c r="L230" s="180">
        <v>15</v>
      </c>
      <c r="M230" s="180">
        <f>G230*(1+L230/100)</f>
        <v>0</v>
      </c>
      <c r="N230" s="180">
        <v>0</v>
      </c>
      <c r="O230" s="180">
        <f>ROUND(E230*N230,2)</f>
        <v>0</v>
      </c>
      <c r="P230" s="180">
        <v>0</v>
      </c>
      <c r="Q230" s="180">
        <f>ROUND(E230*P230,2)</f>
        <v>0</v>
      </c>
      <c r="R230" s="180" t="s">
        <v>207</v>
      </c>
      <c r="S230" s="180" t="s">
        <v>157</v>
      </c>
      <c r="T230" s="181" t="s">
        <v>158</v>
      </c>
      <c r="U230" s="161">
        <v>0.13900000000000001</v>
      </c>
      <c r="V230" s="161">
        <f>ROUND(E230*U230,2)</f>
        <v>2.34</v>
      </c>
      <c r="W230" s="161"/>
      <c r="X230" s="161" t="s">
        <v>159</v>
      </c>
      <c r="Y230" s="150"/>
      <c r="Z230" s="150"/>
      <c r="AA230" s="150"/>
      <c r="AB230" s="150"/>
      <c r="AC230" s="150"/>
      <c r="AD230" s="150"/>
      <c r="AE230" s="150"/>
      <c r="AF230" s="150"/>
      <c r="AG230" s="150" t="s">
        <v>160</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57"/>
      <c r="B231" s="158"/>
      <c r="C231" s="194" t="s">
        <v>427</v>
      </c>
      <c r="D231" s="163"/>
      <c r="E231" s="164">
        <v>16.829999999999998</v>
      </c>
      <c r="F231" s="161"/>
      <c r="G231" s="161"/>
      <c r="H231" s="161"/>
      <c r="I231" s="161"/>
      <c r="J231" s="161"/>
      <c r="K231" s="161"/>
      <c r="L231" s="161"/>
      <c r="M231" s="161"/>
      <c r="N231" s="161"/>
      <c r="O231" s="161"/>
      <c r="P231" s="161"/>
      <c r="Q231" s="161"/>
      <c r="R231" s="161"/>
      <c r="S231" s="161"/>
      <c r="T231" s="161"/>
      <c r="U231" s="161"/>
      <c r="V231" s="161"/>
      <c r="W231" s="161"/>
      <c r="X231" s="161"/>
      <c r="Y231" s="150"/>
      <c r="Z231" s="150"/>
      <c r="AA231" s="150"/>
      <c r="AB231" s="150"/>
      <c r="AC231" s="150"/>
      <c r="AD231" s="150"/>
      <c r="AE231" s="150"/>
      <c r="AF231" s="150"/>
      <c r="AG231" s="150" t="s">
        <v>162</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82">
        <v>65</v>
      </c>
      <c r="B232" s="183" t="s">
        <v>428</v>
      </c>
      <c r="C232" s="195" t="s">
        <v>429</v>
      </c>
      <c r="D232" s="184" t="s">
        <v>155</v>
      </c>
      <c r="E232" s="185">
        <v>1056.2</v>
      </c>
      <c r="F232" s="186"/>
      <c r="G232" s="187">
        <f>ROUND(E232*F232,2)</f>
        <v>0</v>
      </c>
      <c r="H232" s="186"/>
      <c r="I232" s="187">
        <f>ROUND(E232*H232,2)</f>
        <v>0</v>
      </c>
      <c r="J232" s="186"/>
      <c r="K232" s="187">
        <f>ROUND(E232*J232,2)</f>
        <v>0</v>
      </c>
      <c r="L232" s="187">
        <v>15</v>
      </c>
      <c r="M232" s="187">
        <f>G232*(1+L232/100)</f>
        <v>0</v>
      </c>
      <c r="N232" s="187">
        <v>1.0000000000000001E-5</v>
      </c>
      <c r="O232" s="187">
        <f>ROUND(E232*N232,2)</f>
        <v>0.01</v>
      </c>
      <c r="P232" s="187">
        <v>0</v>
      </c>
      <c r="Q232" s="187">
        <f>ROUND(E232*P232,2)</f>
        <v>0</v>
      </c>
      <c r="R232" s="187" t="s">
        <v>197</v>
      </c>
      <c r="S232" s="187" t="s">
        <v>157</v>
      </c>
      <c r="T232" s="188" t="s">
        <v>158</v>
      </c>
      <c r="U232" s="161">
        <v>0.13</v>
      </c>
      <c r="V232" s="161">
        <f>ROUND(E232*U232,2)</f>
        <v>137.31</v>
      </c>
      <c r="W232" s="161"/>
      <c r="X232" s="161" t="s">
        <v>159</v>
      </c>
      <c r="Y232" s="150"/>
      <c r="Z232" s="150"/>
      <c r="AA232" s="150"/>
      <c r="AB232" s="150"/>
      <c r="AC232" s="150"/>
      <c r="AD232" s="150"/>
      <c r="AE232" s="150"/>
      <c r="AF232" s="150"/>
      <c r="AG232" s="150" t="s">
        <v>160</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5">
        <v>66</v>
      </c>
      <c r="B233" s="176" t="s">
        <v>430</v>
      </c>
      <c r="C233" s="193" t="s">
        <v>431</v>
      </c>
      <c r="D233" s="177" t="s">
        <v>377</v>
      </c>
      <c r="E233" s="178">
        <v>45</v>
      </c>
      <c r="F233" s="179"/>
      <c r="G233" s="180">
        <f>ROUND(E233*F233,2)</f>
        <v>0</v>
      </c>
      <c r="H233" s="179"/>
      <c r="I233" s="180">
        <f>ROUND(E233*H233,2)</f>
        <v>0</v>
      </c>
      <c r="J233" s="179"/>
      <c r="K233" s="180">
        <f>ROUND(E233*J233,2)</f>
        <v>0</v>
      </c>
      <c r="L233" s="180">
        <v>15</v>
      </c>
      <c r="M233" s="180">
        <f>G233*(1+L233/100)</f>
        <v>0</v>
      </c>
      <c r="N233" s="180">
        <v>0</v>
      </c>
      <c r="O233" s="180">
        <f>ROUND(E233*N233,2)</f>
        <v>0</v>
      </c>
      <c r="P233" s="180">
        <v>0</v>
      </c>
      <c r="Q233" s="180">
        <f>ROUND(E233*P233,2)</f>
        <v>0</v>
      </c>
      <c r="R233" s="180" t="s">
        <v>378</v>
      </c>
      <c r="S233" s="180" t="s">
        <v>157</v>
      </c>
      <c r="T233" s="181" t="s">
        <v>158</v>
      </c>
      <c r="U233" s="161">
        <v>1</v>
      </c>
      <c r="V233" s="161">
        <f>ROUND(E233*U233,2)</f>
        <v>45</v>
      </c>
      <c r="W233" s="161"/>
      <c r="X233" s="161" t="s">
        <v>379</v>
      </c>
      <c r="Y233" s="150"/>
      <c r="Z233" s="150"/>
      <c r="AA233" s="150"/>
      <c r="AB233" s="150"/>
      <c r="AC233" s="150"/>
      <c r="AD233" s="150"/>
      <c r="AE233" s="150"/>
      <c r="AF233" s="150"/>
      <c r="AG233" s="150" t="s">
        <v>380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2.5" outlineLevel="1" x14ac:dyDescent="0.2">
      <c r="A234" s="157"/>
      <c r="B234" s="158"/>
      <c r="C234" s="194" t="s">
        <v>432</v>
      </c>
      <c r="D234" s="163"/>
      <c r="E234" s="164">
        <v>25</v>
      </c>
      <c r="F234" s="161"/>
      <c r="G234" s="161"/>
      <c r="H234" s="161"/>
      <c r="I234" s="161"/>
      <c r="J234" s="161"/>
      <c r="K234" s="161"/>
      <c r="L234" s="161"/>
      <c r="M234" s="161"/>
      <c r="N234" s="161"/>
      <c r="O234" s="161"/>
      <c r="P234" s="161"/>
      <c r="Q234" s="161"/>
      <c r="R234" s="161"/>
      <c r="S234" s="161"/>
      <c r="T234" s="161"/>
      <c r="U234" s="161"/>
      <c r="V234" s="161"/>
      <c r="W234" s="161"/>
      <c r="X234" s="161"/>
      <c r="Y234" s="150"/>
      <c r="Z234" s="150"/>
      <c r="AA234" s="150"/>
      <c r="AB234" s="150"/>
      <c r="AC234" s="150"/>
      <c r="AD234" s="150"/>
      <c r="AE234" s="150"/>
      <c r="AF234" s="150"/>
      <c r="AG234" s="150" t="s">
        <v>162</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57"/>
      <c r="B235" s="158"/>
      <c r="C235" s="194" t="s">
        <v>433</v>
      </c>
      <c r="D235" s="163"/>
      <c r="E235" s="164">
        <v>12</v>
      </c>
      <c r="F235" s="161"/>
      <c r="G235" s="161"/>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162</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2.5" outlineLevel="1" x14ac:dyDescent="0.2">
      <c r="A236" s="157"/>
      <c r="B236" s="158"/>
      <c r="C236" s="194" t="s">
        <v>434</v>
      </c>
      <c r="D236" s="163"/>
      <c r="E236" s="164">
        <v>8</v>
      </c>
      <c r="F236" s="161"/>
      <c r="G236" s="161"/>
      <c r="H236" s="161"/>
      <c r="I236" s="161"/>
      <c r="J236" s="161"/>
      <c r="K236" s="161"/>
      <c r="L236" s="161"/>
      <c r="M236" s="161"/>
      <c r="N236" s="161"/>
      <c r="O236" s="161"/>
      <c r="P236" s="161"/>
      <c r="Q236" s="161"/>
      <c r="R236" s="161"/>
      <c r="S236" s="161"/>
      <c r="T236" s="161"/>
      <c r="U236" s="161"/>
      <c r="V236" s="161"/>
      <c r="W236" s="161"/>
      <c r="X236" s="161"/>
      <c r="Y236" s="150"/>
      <c r="Z236" s="150"/>
      <c r="AA236" s="150"/>
      <c r="AB236" s="150"/>
      <c r="AC236" s="150"/>
      <c r="AD236" s="150"/>
      <c r="AE236" s="150"/>
      <c r="AF236" s="150"/>
      <c r="AG236" s="150" t="s">
        <v>162</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x14ac:dyDescent="0.2">
      <c r="A237" s="169" t="s">
        <v>151</v>
      </c>
      <c r="B237" s="170" t="s">
        <v>84</v>
      </c>
      <c r="C237" s="192" t="s">
        <v>85</v>
      </c>
      <c r="D237" s="171"/>
      <c r="E237" s="172"/>
      <c r="F237" s="173"/>
      <c r="G237" s="173">
        <f>SUMIF(AG238:AG289,"&lt;&gt;NOR",G238:G289)</f>
        <v>0</v>
      </c>
      <c r="H237" s="173"/>
      <c r="I237" s="173">
        <f>SUM(I238:I289)</f>
        <v>0</v>
      </c>
      <c r="J237" s="173"/>
      <c r="K237" s="173">
        <f>SUM(K238:K289)</f>
        <v>0</v>
      </c>
      <c r="L237" s="173"/>
      <c r="M237" s="173">
        <f>SUM(M238:M289)</f>
        <v>0</v>
      </c>
      <c r="N237" s="173"/>
      <c r="O237" s="173">
        <f>SUM(O238:O289)</f>
        <v>0</v>
      </c>
      <c r="P237" s="173"/>
      <c r="Q237" s="173">
        <f>SUM(Q238:Q289)</f>
        <v>42.37</v>
      </c>
      <c r="R237" s="173"/>
      <c r="S237" s="173"/>
      <c r="T237" s="174"/>
      <c r="U237" s="168"/>
      <c r="V237" s="168">
        <f>SUM(V238:V289)</f>
        <v>1295.7999999999995</v>
      </c>
      <c r="W237" s="168"/>
      <c r="X237" s="168"/>
      <c r="AG237" t="s">
        <v>152</v>
      </c>
    </row>
    <row r="238" spans="1:60" ht="22.5" outlineLevel="1" x14ac:dyDescent="0.2">
      <c r="A238" s="175">
        <v>67</v>
      </c>
      <c r="B238" s="176" t="s">
        <v>435</v>
      </c>
      <c r="C238" s="193" t="s">
        <v>436</v>
      </c>
      <c r="D238" s="177" t="s">
        <v>155</v>
      </c>
      <c r="E238" s="178">
        <v>70</v>
      </c>
      <c r="F238" s="179"/>
      <c r="G238" s="180">
        <f>ROUND(E238*F238,2)</f>
        <v>0</v>
      </c>
      <c r="H238" s="179"/>
      <c r="I238" s="180">
        <f>ROUND(E238*H238,2)</f>
        <v>0</v>
      </c>
      <c r="J238" s="179"/>
      <c r="K238" s="180">
        <f>ROUND(E238*J238,2)</f>
        <v>0</v>
      </c>
      <c r="L238" s="180">
        <v>15</v>
      </c>
      <c r="M238" s="180">
        <f>G238*(1+L238/100)</f>
        <v>0</v>
      </c>
      <c r="N238" s="180">
        <v>0</v>
      </c>
      <c r="O238" s="180">
        <f>ROUND(E238*N238,2)</f>
        <v>0</v>
      </c>
      <c r="P238" s="180">
        <v>0.13800000000000001</v>
      </c>
      <c r="Q238" s="180">
        <f>ROUND(E238*P238,2)</f>
        <v>9.66</v>
      </c>
      <c r="R238" s="180" t="s">
        <v>156</v>
      </c>
      <c r="S238" s="180" t="s">
        <v>157</v>
      </c>
      <c r="T238" s="181" t="s">
        <v>158</v>
      </c>
      <c r="U238" s="161">
        <v>0.16</v>
      </c>
      <c r="V238" s="161">
        <f>ROUND(E238*U238,2)</f>
        <v>11.2</v>
      </c>
      <c r="W238" s="161"/>
      <c r="X238" s="161" t="s">
        <v>159</v>
      </c>
      <c r="Y238" s="150"/>
      <c r="Z238" s="150"/>
      <c r="AA238" s="150"/>
      <c r="AB238" s="150"/>
      <c r="AC238" s="150"/>
      <c r="AD238" s="150"/>
      <c r="AE238" s="150"/>
      <c r="AF238" s="150"/>
      <c r="AG238" s="150" t="s">
        <v>160</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51" t="s">
        <v>437</v>
      </c>
      <c r="D239" s="252"/>
      <c r="E239" s="252"/>
      <c r="F239" s="252"/>
      <c r="G239" s="252"/>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173</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60" t="s">
        <v>438</v>
      </c>
      <c r="D240" s="261"/>
      <c r="E240" s="261"/>
      <c r="F240" s="261"/>
      <c r="G240" s="261"/>
      <c r="H240" s="161"/>
      <c r="I240" s="161"/>
      <c r="J240" s="161"/>
      <c r="K240" s="161"/>
      <c r="L240" s="161"/>
      <c r="M240" s="161"/>
      <c r="N240" s="161"/>
      <c r="O240" s="161"/>
      <c r="P240" s="161"/>
      <c r="Q240" s="161"/>
      <c r="R240" s="161"/>
      <c r="S240" s="161"/>
      <c r="T240" s="161"/>
      <c r="U240" s="161"/>
      <c r="V240" s="161"/>
      <c r="W240" s="161"/>
      <c r="X240" s="161"/>
      <c r="Y240" s="150"/>
      <c r="Z240" s="150"/>
      <c r="AA240" s="150"/>
      <c r="AB240" s="150"/>
      <c r="AC240" s="150"/>
      <c r="AD240" s="150"/>
      <c r="AE240" s="150"/>
      <c r="AF240" s="150"/>
      <c r="AG240" s="150" t="s">
        <v>210</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60" t="s">
        <v>439</v>
      </c>
      <c r="D241" s="261"/>
      <c r="E241" s="261"/>
      <c r="F241" s="261"/>
      <c r="G241" s="261"/>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210</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5">
        <v>68</v>
      </c>
      <c r="B242" s="176" t="s">
        <v>440</v>
      </c>
      <c r="C242" s="193" t="s">
        <v>441</v>
      </c>
      <c r="D242" s="177" t="s">
        <v>155</v>
      </c>
      <c r="E242" s="178">
        <v>10.5</v>
      </c>
      <c r="F242" s="179"/>
      <c r="G242" s="180">
        <f>ROUND(E242*F242,2)</f>
        <v>0</v>
      </c>
      <c r="H242" s="179"/>
      <c r="I242" s="180">
        <f>ROUND(E242*H242,2)</f>
        <v>0</v>
      </c>
      <c r="J242" s="179"/>
      <c r="K242" s="180">
        <f>ROUND(E242*J242,2)</f>
        <v>0</v>
      </c>
      <c r="L242" s="180">
        <v>15</v>
      </c>
      <c r="M242" s="180">
        <f>G242*(1+L242/100)</f>
        <v>0</v>
      </c>
      <c r="N242" s="180">
        <v>0</v>
      </c>
      <c r="O242" s="180">
        <f>ROUND(E242*N242,2)</f>
        <v>0</v>
      </c>
      <c r="P242" s="180">
        <v>0.22500000000000001</v>
      </c>
      <c r="Q242" s="180">
        <f>ROUND(E242*P242,2)</f>
        <v>2.36</v>
      </c>
      <c r="R242" s="180" t="s">
        <v>156</v>
      </c>
      <c r="S242" s="180" t="s">
        <v>157</v>
      </c>
      <c r="T242" s="181" t="s">
        <v>158</v>
      </c>
      <c r="U242" s="161">
        <v>0.14199999999999999</v>
      </c>
      <c r="V242" s="161">
        <f>ROUND(E242*U242,2)</f>
        <v>1.49</v>
      </c>
      <c r="W242" s="161"/>
      <c r="X242" s="161" t="s">
        <v>159</v>
      </c>
      <c r="Y242" s="150"/>
      <c r="Z242" s="150"/>
      <c r="AA242" s="150"/>
      <c r="AB242" s="150"/>
      <c r="AC242" s="150"/>
      <c r="AD242" s="150"/>
      <c r="AE242" s="150"/>
      <c r="AF242" s="150"/>
      <c r="AG242" s="150" t="s">
        <v>160</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51" t="s">
        <v>437</v>
      </c>
      <c r="D243" s="252"/>
      <c r="E243" s="252"/>
      <c r="F243" s="252"/>
      <c r="G243" s="252"/>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173</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94" t="s">
        <v>442</v>
      </c>
      <c r="D244" s="163"/>
      <c r="E244" s="164">
        <v>10.5</v>
      </c>
      <c r="F244" s="161"/>
      <c r="G244" s="161"/>
      <c r="H244" s="161"/>
      <c r="I244" s="161"/>
      <c r="J244" s="161"/>
      <c r="K244" s="161"/>
      <c r="L244" s="161"/>
      <c r="M244" s="161"/>
      <c r="N244" s="161"/>
      <c r="O244" s="161"/>
      <c r="P244" s="161"/>
      <c r="Q244" s="161"/>
      <c r="R244" s="161"/>
      <c r="S244" s="161"/>
      <c r="T244" s="161"/>
      <c r="U244" s="161"/>
      <c r="V244" s="161"/>
      <c r="W244" s="161"/>
      <c r="X244" s="161"/>
      <c r="Y244" s="150"/>
      <c r="Z244" s="150"/>
      <c r="AA244" s="150"/>
      <c r="AB244" s="150"/>
      <c r="AC244" s="150"/>
      <c r="AD244" s="150"/>
      <c r="AE244" s="150"/>
      <c r="AF244" s="150"/>
      <c r="AG244" s="150" t="s">
        <v>162</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5">
        <v>69</v>
      </c>
      <c r="B245" s="176" t="s">
        <v>443</v>
      </c>
      <c r="C245" s="193" t="s">
        <v>444</v>
      </c>
      <c r="D245" s="177" t="s">
        <v>292</v>
      </c>
      <c r="E245" s="178">
        <v>17.5</v>
      </c>
      <c r="F245" s="179"/>
      <c r="G245" s="180">
        <f>ROUND(E245*F245,2)</f>
        <v>0</v>
      </c>
      <c r="H245" s="179"/>
      <c r="I245" s="180">
        <f>ROUND(E245*H245,2)</f>
        <v>0</v>
      </c>
      <c r="J245" s="179"/>
      <c r="K245" s="180">
        <f>ROUND(E245*J245,2)</f>
        <v>0</v>
      </c>
      <c r="L245" s="180">
        <v>15</v>
      </c>
      <c r="M245" s="180">
        <f>G245*(1+L245/100)</f>
        <v>0</v>
      </c>
      <c r="N245" s="180">
        <v>0</v>
      </c>
      <c r="O245" s="180">
        <f>ROUND(E245*N245,2)</f>
        <v>0</v>
      </c>
      <c r="P245" s="180">
        <v>0.27</v>
      </c>
      <c r="Q245" s="180">
        <f>ROUND(E245*P245,2)</f>
        <v>4.7300000000000004</v>
      </c>
      <c r="R245" s="180" t="s">
        <v>156</v>
      </c>
      <c r="S245" s="180" t="s">
        <v>157</v>
      </c>
      <c r="T245" s="181" t="s">
        <v>158</v>
      </c>
      <c r="U245" s="161">
        <v>0.123</v>
      </c>
      <c r="V245" s="161">
        <f>ROUND(E245*U245,2)</f>
        <v>2.15</v>
      </c>
      <c r="W245" s="161"/>
      <c r="X245" s="161" t="s">
        <v>159</v>
      </c>
      <c r="Y245" s="150"/>
      <c r="Z245" s="150"/>
      <c r="AA245" s="150"/>
      <c r="AB245" s="150"/>
      <c r="AC245" s="150"/>
      <c r="AD245" s="150"/>
      <c r="AE245" s="150"/>
      <c r="AF245" s="150"/>
      <c r="AG245" s="150" t="s">
        <v>160</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51" t="s">
        <v>445</v>
      </c>
      <c r="D246" s="252"/>
      <c r="E246" s="252"/>
      <c r="F246" s="252"/>
      <c r="G246" s="252"/>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173</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89" t="str">
        <f>C246</f>
        <v>s vybouráním lože, s přemístěním hmot na skládku na vzdálenost do 3 m nebo naložením na dopravní prostředek</v>
      </c>
      <c r="BB246" s="150"/>
      <c r="BC246" s="150"/>
      <c r="BD246" s="150"/>
      <c r="BE246" s="150"/>
      <c r="BF246" s="150"/>
      <c r="BG246" s="150"/>
      <c r="BH246" s="150"/>
    </row>
    <row r="247" spans="1:60" outlineLevel="1" x14ac:dyDescent="0.2">
      <c r="A247" s="175">
        <v>70</v>
      </c>
      <c r="B247" s="176" t="s">
        <v>446</v>
      </c>
      <c r="C247" s="193" t="s">
        <v>447</v>
      </c>
      <c r="D247" s="177" t="s">
        <v>292</v>
      </c>
      <c r="E247" s="178">
        <v>11</v>
      </c>
      <c r="F247" s="179"/>
      <c r="G247" s="180">
        <f>ROUND(E247*F247,2)</f>
        <v>0</v>
      </c>
      <c r="H247" s="179"/>
      <c r="I247" s="180">
        <f>ROUND(E247*H247,2)</f>
        <v>0</v>
      </c>
      <c r="J247" s="179"/>
      <c r="K247" s="180">
        <f>ROUND(E247*J247,2)</f>
        <v>0</v>
      </c>
      <c r="L247" s="180">
        <v>15</v>
      </c>
      <c r="M247" s="180">
        <f>G247*(1+L247/100)</f>
        <v>0</v>
      </c>
      <c r="N247" s="180">
        <v>0</v>
      </c>
      <c r="O247" s="180">
        <f>ROUND(E247*N247,2)</f>
        <v>0</v>
      </c>
      <c r="P247" s="180">
        <v>0</v>
      </c>
      <c r="Q247" s="180">
        <f>ROUND(E247*P247,2)</f>
        <v>0</v>
      </c>
      <c r="R247" s="180" t="s">
        <v>156</v>
      </c>
      <c r="S247" s="180" t="s">
        <v>157</v>
      </c>
      <c r="T247" s="181" t="s">
        <v>158</v>
      </c>
      <c r="U247" s="161">
        <v>3.6999999999999998E-2</v>
      </c>
      <c r="V247" s="161">
        <f>ROUND(E247*U247,2)</f>
        <v>0.41</v>
      </c>
      <c r="W247" s="161"/>
      <c r="X247" s="161" t="s">
        <v>159</v>
      </c>
      <c r="Y247" s="150"/>
      <c r="Z247" s="150"/>
      <c r="AA247" s="150"/>
      <c r="AB247" s="150"/>
      <c r="AC247" s="150"/>
      <c r="AD247" s="150"/>
      <c r="AE247" s="150"/>
      <c r="AF247" s="150"/>
      <c r="AG247" s="150" t="s">
        <v>160</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51" t="s">
        <v>448</v>
      </c>
      <c r="D248" s="252"/>
      <c r="E248" s="252"/>
      <c r="F248" s="252"/>
      <c r="G248" s="252"/>
      <c r="H248" s="161"/>
      <c r="I248" s="161"/>
      <c r="J248" s="161"/>
      <c r="K248" s="161"/>
      <c r="L248" s="161"/>
      <c r="M248" s="161"/>
      <c r="N248" s="161"/>
      <c r="O248" s="161"/>
      <c r="P248" s="161"/>
      <c r="Q248" s="161"/>
      <c r="R248" s="161"/>
      <c r="S248" s="161"/>
      <c r="T248" s="161"/>
      <c r="U248" s="161"/>
      <c r="V248" s="161"/>
      <c r="W248" s="161"/>
      <c r="X248" s="161"/>
      <c r="Y248" s="150"/>
      <c r="Z248" s="150"/>
      <c r="AA248" s="150"/>
      <c r="AB248" s="150"/>
      <c r="AC248" s="150"/>
      <c r="AD248" s="150"/>
      <c r="AE248" s="150"/>
      <c r="AF248" s="150"/>
      <c r="AG248" s="150" t="s">
        <v>173</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94" t="s">
        <v>449</v>
      </c>
      <c r="D249" s="163"/>
      <c r="E249" s="164">
        <v>11</v>
      </c>
      <c r="F249" s="161"/>
      <c r="G249" s="161"/>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162</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22.5" outlineLevel="1" x14ac:dyDescent="0.2">
      <c r="A250" s="175">
        <v>71</v>
      </c>
      <c r="B250" s="176" t="s">
        <v>450</v>
      </c>
      <c r="C250" s="193" t="s">
        <v>451</v>
      </c>
      <c r="D250" s="177" t="s">
        <v>155</v>
      </c>
      <c r="E250" s="178">
        <v>2.58</v>
      </c>
      <c r="F250" s="179"/>
      <c r="G250" s="180">
        <f>ROUND(E250*F250,2)</f>
        <v>0</v>
      </c>
      <c r="H250" s="179"/>
      <c r="I250" s="180">
        <f>ROUND(E250*H250,2)</f>
        <v>0</v>
      </c>
      <c r="J250" s="179"/>
      <c r="K250" s="180">
        <f>ROUND(E250*J250,2)</f>
        <v>0</v>
      </c>
      <c r="L250" s="180">
        <v>15</v>
      </c>
      <c r="M250" s="180">
        <f>G250*(1+L250/100)</f>
        <v>0</v>
      </c>
      <c r="N250" s="180">
        <v>0</v>
      </c>
      <c r="O250" s="180">
        <f>ROUND(E250*N250,2)</f>
        <v>0</v>
      </c>
      <c r="P250" s="180">
        <v>5.5E-2</v>
      </c>
      <c r="Q250" s="180">
        <f>ROUND(E250*P250,2)</f>
        <v>0.14000000000000001</v>
      </c>
      <c r="R250" s="180" t="s">
        <v>452</v>
      </c>
      <c r="S250" s="180" t="s">
        <v>157</v>
      </c>
      <c r="T250" s="181" t="s">
        <v>158</v>
      </c>
      <c r="U250" s="161">
        <v>0.42499999999999999</v>
      </c>
      <c r="V250" s="161">
        <f>ROUND(E250*U250,2)</f>
        <v>1.1000000000000001</v>
      </c>
      <c r="W250" s="161"/>
      <c r="X250" s="161" t="s">
        <v>159</v>
      </c>
      <c r="Y250" s="150"/>
      <c r="Z250" s="150"/>
      <c r="AA250" s="150"/>
      <c r="AB250" s="150"/>
      <c r="AC250" s="150"/>
      <c r="AD250" s="150"/>
      <c r="AE250" s="150"/>
      <c r="AF250" s="150"/>
      <c r="AG250" s="150" t="s">
        <v>160</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57"/>
      <c r="B251" s="158"/>
      <c r="C251" s="251" t="s">
        <v>453</v>
      </c>
      <c r="D251" s="252"/>
      <c r="E251" s="252"/>
      <c r="F251" s="252"/>
      <c r="G251" s="252"/>
      <c r="H251" s="161"/>
      <c r="I251" s="161"/>
      <c r="J251" s="161"/>
      <c r="K251" s="161"/>
      <c r="L251" s="161"/>
      <c r="M251" s="161"/>
      <c r="N251" s="161"/>
      <c r="O251" s="161"/>
      <c r="P251" s="161"/>
      <c r="Q251" s="161"/>
      <c r="R251" s="161"/>
      <c r="S251" s="161"/>
      <c r="T251" s="161"/>
      <c r="U251" s="161"/>
      <c r="V251" s="161"/>
      <c r="W251" s="161"/>
      <c r="X251" s="161"/>
      <c r="Y251" s="150"/>
      <c r="Z251" s="150"/>
      <c r="AA251" s="150"/>
      <c r="AB251" s="150"/>
      <c r="AC251" s="150"/>
      <c r="AD251" s="150"/>
      <c r="AE251" s="150"/>
      <c r="AF251" s="150"/>
      <c r="AG251" s="150" t="s">
        <v>173</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89" t="str">
        <f>C251</f>
        <v>bez odstupu, po hrubém vybourání otvorů v jakémkoliv zdivu cihelném, včetně pomocného lešení o výšce podlahy do 1900 mm a pro zatížení do 1,5 kPa  (150 kg/m2),</v>
      </c>
      <c r="BB251" s="150"/>
      <c r="BC251" s="150"/>
      <c r="BD251" s="150"/>
      <c r="BE251" s="150"/>
      <c r="BF251" s="150"/>
      <c r="BG251" s="150"/>
      <c r="BH251" s="150"/>
    </row>
    <row r="252" spans="1:60" outlineLevel="1" x14ac:dyDescent="0.2">
      <c r="A252" s="157"/>
      <c r="B252" s="158"/>
      <c r="C252" s="194" t="s">
        <v>454</v>
      </c>
      <c r="D252" s="163"/>
      <c r="E252" s="164">
        <v>2.58</v>
      </c>
      <c r="F252" s="161"/>
      <c r="G252" s="161"/>
      <c r="H252" s="161"/>
      <c r="I252" s="161"/>
      <c r="J252" s="161"/>
      <c r="K252" s="161"/>
      <c r="L252" s="161"/>
      <c r="M252" s="161"/>
      <c r="N252" s="161"/>
      <c r="O252" s="161"/>
      <c r="P252" s="161"/>
      <c r="Q252" s="161"/>
      <c r="R252" s="161"/>
      <c r="S252" s="161"/>
      <c r="T252" s="161"/>
      <c r="U252" s="161"/>
      <c r="V252" s="161"/>
      <c r="W252" s="161"/>
      <c r="X252" s="161"/>
      <c r="Y252" s="150"/>
      <c r="Z252" s="150"/>
      <c r="AA252" s="150"/>
      <c r="AB252" s="150"/>
      <c r="AC252" s="150"/>
      <c r="AD252" s="150"/>
      <c r="AE252" s="150"/>
      <c r="AF252" s="150"/>
      <c r="AG252" s="150" t="s">
        <v>162</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5">
        <v>72</v>
      </c>
      <c r="B253" s="176" t="s">
        <v>455</v>
      </c>
      <c r="C253" s="193" t="s">
        <v>456</v>
      </c>
      <c r="D253" s="177" t="s">
        <v>155</v>
      </c>
      <c r="E253" s="178">
        <v>2.02</v>
      </c>
      <c r="F253" s="179"/>
      <c r="G253" s="180">
        <f>ROUND(E253*F253,2)</f>
        <v>0</v>
      </c>
      <c r="H253" s="179"/>
      <c r="I253" s="180">
        <f>ROUND(E253*H253,2)</f>
        <v>0</v>
      </c>
      <c r="J253" s="179"/>
      <c r="K253" s="180">
        <f>ROUND(E253*J253,2)</f>
        <v>0</v>
      </c>
      <c r="L253" s="180">
        <v>15</v>
      </c>
      <c r="M253" s="180">
        <f>G253*(1+L253/100)</f>
        <v>0</v>
      </c>
      <c r="N253" s="180">
        <v>1E-3</v>
      </c>
      <c r="O253" s="180">
        <f>ROUND(E253*N253,2)</f>
        <v>0</v>
      </c>
      <c r="P253" s="180">
        <v>6.7000000000000004E-2</v>
      </c>
      <c r="Q253" s="180">
        <f>ROUND(E253*P253,2)</f>
        <v>0.14000000000000001</v>
      </c>
      <c r="R253" s="180" t="s">
        <v>452</v>
      </c>
      <c r="S253" s="180" t="s">
        <v>157</v>
      </c>
      <c r="T253" s="181" t="s">
        <v>158</v>
      </c>
      <c r="U253" s="161">
        <v>0.53300000000000003</v>
      </c>
      <c r="V253" s="161">
        <f>ROUND(E253*U253,2)</f>
        <v>1.08</v>
      </c>
      <c r="W253" s="161"/>
      <c r="X253" s="161" t="s">
        <v>159</v>
      </c>
      <c r="Y253" s="150"/>
      <c r="Z253" s="150"/>
      <c r="AA253" s="150"/>
      <c r="AB253" s="150"/>
      <c r="AC253" s="150"/>
      <c r="AD253" s="150"/>
      <c r="AE253" s="150"/>
      <c r="AF253" s="150"/>
      <c r="AG253" s="150" t="s">
        <v>160</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51" t="s">
        <v>457</v>
      </c>
      <c r="D254" s="252"/>
      <c r="E254" s="252"/>
      <c r="F254" s="252"/>
      <c r="G254" s="252"/>
      <c r="H254" s="161"/>
      <c r="I254" s="161"/>
      <c r="J254" s="161"/>
      <c r="K254" s="161"/>
      <c r="L254" s="161"/>
      <c r="M254" s="161"/>
      <c r="N254" s="161"/>
      <c r="O254" s="161"/>
      <c r="P254" s="161"/>
      <c r="Q254" s="161"/>
      <c r="R254" s="161"/>
      <c r="S254" s="161"/>
      <c r="T254" s="161"/>
      <c r="U254" s="161"/>
      <c r="V254" s="161"/>
      <c r="W254" s="161"/>
      <c r="X254" s="161"/>
      <c r="Y254" s="150"/>
      <c r="Z254" s="150"/>
      <c r="AA254" s="150"/>
      <c r="AB254" s="150"/>
      <c r="AC254" s="150"/>
      <c r="AD254" s="150"/>
      <c r="AE254" s="150"/>
      <c r="AF254" s="150"/>
      <c r="AG254" s="150" t="s">
        <v>173</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94" t="s">
        <v>458</v>
      </c>
      <c r="D255" s="163"/>
      <c r="E255" s="164">
        <v>2.02</v>
      </c>
      <c r="F255" s="161"/>
      <c r="G255" s="161"/>
      <c r="H255" s="161"/>
      <c r="I255" s="161"/>
      <c r="J255" s="161"/>
      <c r="K255" s="161"/>
      <c r="L255" s="161"/>
      <c r="M255" s="161"/>
      <c r="N255" s="161"/>
      <c r="O255" s="161"/>
      <c r="P255" s="161"/>
      <c r="Q255" s="161"/>
      <c r="R255" s="161"/>
      <c r="S255" s="161"/>
      <c r="T255" s="161"/>
      <c r="U255" s="161"/>
      <c r="V255" s="161"/>
      <c r="W255" s="161"/>
      <c r="X255" s="161"/>
      <c r="Y255" s="150"/>
      <c r="Z255" s="150"/>
      <c r="AA255" s="150"/>
      <c r="AB255" s="150"/>
      <c r="AC255" s="150"/>
      <c r="AD255" s="150"/>
      <c r="AE255" s="150"/>
      <c r="AF255" s="150"/>
      <c r="AG255" s="150" t="s">
        <v>162</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5">
        <v>73</v>
      </c>
      <c r="B256" s="176" t="s">
        <v>459</v>
      </c>
      <c r="C256" s="193" t="s">
        <v>460</v>
      </c>
      <c r="D256" s="177" t="s">
        <v>196</v>
      </c>
      <c r="E256" s="178">
        <v>3</v>
      </c>
      <c r="F256" s="179"/>
      <c r="G256" s="180">
        <f>ROUND(E256*F256,2)</f>
        <v>0</v>
      </c>
      <c r="H256" s="179"/>
      <c r="I256" s="180">
        <f>ROUND(E256*H256,2)</f>
        <v>0</v>
      </c>
      <c r="J256" s="179"/>
      <c r="K256" s="180">
        <f>ROUND(E256*J256,2)</f>
        <v>0</v>
      </c>
      <c r="L256" s="180">
        <v>15</v>
      </c>
      <c r="M256" s="180">
        <f>G256*(1+L256/100)</f>
        <v>0</v>
      </c>
      <c r="N256" s="180">
        <v>0</v>
      </c>
      <c r="O256" s="180">
        <f>ROUND(E256*N256,2)</f>
        <v>0</v>
      </c>
      <c r="P256" s="180">
        <v>0</v>
      </c>
      <c r="Q256" s="180">
        <f>ROUND(E256*P256,2)</f>
        <v>0</v>
      </c>
      <c r="R256" s="180" t="s">
        <v>452</v>
      </c>
      <c r="S256" s="180" t="s">
        <v>157</v>
      </c>
      <c r="T256" s="181" t="s">
        <v>158</v>
      </c>
      <c r="U256" s="161">
        <v>0.06</v>
      </c>
      <c r="V256" s="161">
        <f>ROUND(E256*U256,2)</f>
        <v>0.18</v>
      </c>
      <c r="W256" s="161"/>
      <c r="X256" s="161" t="s">
        <v>159</v>
      </c>
      <c r="Y256" s="150"/>
      <c r="Z256" s="150"/>
      <c r="AA256" s="150"/>
      <c r="AB256" s="150"/>
      <c r="AC256" s="150"/>
      <c r="AD256" s="150"/>
      <c r="AE256" s="150"/>
      <c r="AF256" s="150"/>
      <c r="AG256" s="150" t="s">
        <v>160</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51" t="s">
        <v>461</v>
      </c>
      <c r="D257" s="252"/>
      <c r="E257" s="252"/>
      <c r="F257" s="252"/>
      <c r="G257" s="252"/>
      <c r="H257" s="161"/>
      <c r="I257" s="161"/>
      <c r="J257" s="161"/>
      <c r="K257" s="161"/>
      <c r="L257" s="161"/>
      <c r="M257" s="161"/>
      <c r="N257" s="161"/>
      <c r="O257" s="161"/>
      <c r="P257" s="161"/>
      <c r="Q257" s="161"/>
      <c r="R257" s="161"/>
      <c r="S257" s="161"/>
      <c r="T257" s="161"/>
      <c r="U257" s="161"/>
      <c r="V257" s="161"/>
      <c r="W257" s="161"/>
      <c r="X257" s="161"/>
      <c r="Y257" s="150"/>
      <c r="Z257" s="150"/>
      <c r="AA257" s="150"/>
      <c r="AB257" s="150"/>
      <c r="AC257" s="150"/>
      <c r="AD257" s="150"/>
      <c r="AE257" s="150"/>
      <c r="AF257" s="150"/>
      <c r="AG257" s="150" t="s">
        <v>173</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5">
        <v>74</v>
      </c>
      <c r="B258" s="176" t="s">
        <v>462</v>
      </c>
      <c r="C258" s="193" t="s">
        <v>463</v>
      </c>
      <c r="D258" s="177" t="s">
        <v>196</v>
      </c>
      <c r="E258" s="178">
        <v>1</v>
      </c>
      <c r="F258" s="179"/>
      <c r="G258" s="180">
        <f>ROUND(E258*F258,2)</f>
        <v>0</v>
      </c>
      <c r="H258" s="179"/>
      <c r="I258" s="180">
        <f>ROUND(E258*H258,2)</f>
        <v>0</v>
      </c>
      <c r="J258" s="179"/>
      <c r="K258" s="180">
        <f>ROUND(E258*J258,2)</f>
        <v>0</v>
      </c>
      <c r="L258" s="180">
        <v>15</v>
      </c>
      <c r="M258" s="180">
        <f>G258*(1+L258/100)</f>
        <v>0</v>
      </c>
      <c r="N258" s="180">
        <v>0</v>
      </c>
      <c r="O258" s="180">
        <f>ROUND(E258*N258,2)</f>
        <v>0</v>
      </c>
      <c r="P258" s="180">
        <v>0</v>
      </c>
      <c r="Q258" s="180">
        <f>ROUND(E258*P258,2)</f>
        <v>0</v>
      </c>
      <c r="R258" s="180" t="s">
        <v>452</v>
      </c>
      <c r="S258" s="180" t="s">
        <v>157</v>
      </c>
      <c r="T258" s="181" t="s">
        <v>158</v>
      </c>
      <c r="U258" s="161">
        <v>0.08</v>
      </c>
      <c r="V258" s="161">
        <f>ROUND(E258*U258,2)</f>
        <v>0.08</v>
      </c>
      <c r="W258" s="161"/>
      <c r="X258" s="161" t="s">
        <v>159</v>
      </c>
      <c r="Y258" s="150"/>
      <c r="Z258" s="150"/>
      <c r="AA258" s="150"/>
      <c r="AB258" s="150"/>
      <c r="AC258" s="150"/>
      <c r="AD258" s="150"/>
      <c r="AE258" s="150"/>
      <c r="AF258" s="150"/>
      <c r="AG258" s="150" t="s">
        <v>160</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1" t="s">
        <v>461</v>
      </c>
      <c r="D259" s="252"/>
      <c r="E259" s="252"/>
      <c r="F259" s="252"/>
      <c r="G259" s="252"/>
      <c r="H259" s="161"/>
      <c r="I259" s="161"/>
      <c r="J259" s="161"/>
      <c r="K259" s="161"/>
      <c r="L259" s="161"/>
      <c r="M259" s="161"/>
      <c r="N259" s="161"/>
      <c r="O259" s="161"/>
      <c r="P259" s="161"/>
      <c r="Q259" s="161"/>
      <c r="R259" s="161"/>
      <c r="S259" s="161"/>
      <c r="T259" s="161"/>
      <c r="U259" s="161"/>
      <c r="V259" s="161"/>
      <c r="W259" s="161"/>
      <c r="X259" s="161"/>
      <c r="Y259" s="150"/>
      <c r="Z259" s="150"/>
      <c r="AA259" s="150"/>
      <c r="AB259" s="150"/>
      <c r="AC259" s="150"/>
      <c r="AD259" s="150"/>
      <c r="AE259" s="150"/>
      <c r="AF259" s="150"/>
      <c r="AG259" s="150" t="s">
        <v>173</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33.75" outlineLevel="1" x14ac:dyDescent="0.2">
      <c r="A260" s="175">
        <v>75</v>
      </c>
      <c r="B260" s="176" t="s">
        <v>464</v>
      </c>
      <c r="C260" s="193" t="s">
        <v>465</v>
      </c>
      <c r="D260" s="177" t="s">
        <v>155</v>
      </c>
      <c r="E260" s="178">
        <v>1.62</v>
      </c>
      <c r="F260" s="179"/>
      <c r="G260" s="180">
        <f>ROUND(E260*F260,2)</f>
        <v>0</v>
      </c>
      <c r="H260" s="179"/>
      <c r="I260" s="180">
        <f>ROUND(E260*H260,2)</f>
        <v>0</v>
      </c>
      <c r="J260" s="179"/>
      <c r="K260" s="180">
        <f>ROUND(E260*J260,2)</f>
        <v>0</v>
      </c>
      <c r="L260" s="180">
        <v>15</v>
      </c>
      <c r="M260" s="180">
        <f>G260*(1+L260/100)</f>
        <v>0</v>
      </c>
      <c r="N260" s="180">
        <v>3.0400000000000002E-3</v>
      </c>
      <c r="O260" s="180">
        <f>ROUND(E260*N260,2)</f>
        <v>0</v>
      </c>
      <c r="P260" s="180">
        <v>8.8999999999999996E-2</v>
      </c>
      <c r="Q260" s="180">
        <f>ROUND(E260*P260,2)</f>
        <v>0.14000000000000001</v>
      </c>
      <c r="R260" s="180" t="s">
        <v>452</v>
      </c>
      <c r="S260" s="180" t="s">
        <v>157</v>
      </c>
      <c r="T260" s="181" t="s">
        <v>158</v>
      </c>
      <c r="U260" s="161">
        <v>1.49</v>
      </c>
      <c r="V260" s="161">
        <f>ROUND(E260*U260,2)</f>
        <v>2.41</v>
      </c>
      <c r="W260" s="161"/>
      <c r="X260" s="161" t="s">
        <v>159</v>
      </c>
      <c r="Y260" s="150"/>
      <c r="Z260" s="150"/>
      <c r="AA260" s="150"/>
      <c r="AB260" s="150"/>
      <c r="AC260" s="150"/>
      <c r="AD260" s="150"/>
      <c r="AE260" s="150"/>
      <c r="AF260" s="150"/>
      <c r="AG260" s="150" t="s">
        <v>160</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94" t="s">
        <v>466</v>
      </c>
      <c r="D261" s="163"/>
      <c r="E261" s="164">
        <v>1.62</v>
      </c>
      <c r="F261" s="161"/>
      <c r="G261" s="161"/>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162</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33.75" outlineLevel="1" x14ac:dyDescent="0.2">
      <c r="A262" s="175">
        <v>76</v>
      </c>
      <c r="B262" s="176" t="s">
        <v>467</v>
      </c>
      <c r="C262" s="193" t="s">
        <v>468</v>
      </c>
      <c r="D262" s="177" t="s">
        <v>155</v>
      </c>
      <c r="E262" s="178">
        <v>1.44</v>
      </c>
      <c r="F262" s="179"/>
      <c r="G262" s="180">
        <f>ROUND(E262*F262,2)</f>
        <v>0</v>
      </c>
      <c r="H262" s="179"/>
      <c r="I262" s="180">
        <f>ROUND(E262*H262,2)</f>
        <v>0</v>
      </c>
      <c r="J262" s="179"/>
      <c r="K262" s="180">
        <f>ROUND(E262*J262,2)</f>
        <v>0</v>
      </c>
      <c r="L262" s="180">
        <v>15</v>
      </c>
      <c r="M262" s="180">
        <f>G262*(1+L262/100)</f>
        <v>0</v>
      </c>
      <c r="N262" s="180">
        <v>1.17E-3</v>
      </c>
      <c r="O262" s="180">
        <f>ROUND(E262*N262,2)</f>
        <v>0</v>
      </c>
      <c r="P262" s="180">
        <v>7.5999999999999998E-2</v>
      </c>
      <c r="Q262" s="180">
        <f>ROUND(E262*P262,2)</f>
        <v>0.11</v>
      </c>
      <c r="R262" s="180" t="s">
        <v>452</v>
      </c>
      <c r="S262" s="180" t="s">
        <v>157</v>
      </c>
      <c r="T262" s="181" t="s">
        <v>158</v>
      </c>
      <c r="U262" s="161">
        <v>0.93899999999999995</v>
      </c>
      <c r="V262" s="161">
        <f>ROUND(E262*U262,2)</f>
        <v>1.35</v>
      </c>
      <c r="W262" s="161"/>
      <c r="X262" s="161" t="s">
        <v>159</v>
      </c>
      <c r="Y262" s="150"/>
      <c r="Z262" s="150"/>
      <c r="AA262" s="150"/>
      <c r="AB262" s="150"/>
      <c r="AC262" s="150"/>
      <c r="AD262" s="150"/>
      <c r="AE262" s="150"/>
      <c r="AF262" s="150"/>
      <c r="AG262" s="150" t="s">
        <v>160</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94" t="s">
        <v>469</v>
      </c>
      <c r="D263" s="163"/>
      <c r="E263" s="164">
        <v>1.44</v>
      </c>
      <c r="F263" s="161"/>
      <c r="G263" s="161"/>
      <c r="H263" s="161"/>
      <c r="I263" s="161"/>
      <c r="J263" s="161"/>
      <c r="K263" s="161"/>
      <c r="L263" s="161"/>
      <c r="M263" s="161"/>
      <c r="N263" s="161"/>
      <c r="O263" s="161"/>
      <c r="P263" s="161"/>
      <c r="Q263" s="161"/>
      <c r="R263" s="161"/>
      <c r="S263" s="161"/>
      <c r="T263" s="161"/>
      <c r="U263" s="161"/>
      <c r="V263" s="161"/>
      <c r="W263" s="161"/>
      <c r="X263" s="161"/>
      <c r="Y263" s="150"/>
      <c r="Z263" s="150"/>
      <c r="AA263" s="150"/>
      <c r="AB263" s="150"/>
      <c r="AC263" s="150"/>
      <c r="AD263" s="150"/>
      <c r="AE263" s="150"/>
      <c r="AF263" s="150"/>
      <c r="AG263" s="150" t="s">
        <v>162</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5">
        <v>77</v>
      </c>
      <c r="B264" s="176" t="s">
        <v>470</v>
      </c>
      <c r="C264" s="193" t="s">
        <v>471</v>
      </c>
      <c r="D264" s="177" t="s">
        <v>155</v>
      </c>
      <c r="E264" s="178">
        <v>5.0324999999999998</v>
      </c>
      <c r="F264" s="179"/>
      <c r="G264" s="180">
        <f>ROUND(E264*F264,2)</f>
        <v>0</v>
      </c>
      <c r="H264" s="179"/>
      <c r="I264" s="180">
        <f>ROUND(E264*H264,2)</f>
        <v>0</v>
      </c>
      <c r="J264" s="179"/>
      <c r="K264" s="180">
        <f>ROUND(E264*J264,2)</f>
        <v>0</v>
      </c>
      <c r="L264" s="180">
        <v>15</v>
      </c>
      <c r="M264" s="180">
        <f>G264*(1+L264/100)</f>
        <v>0</v>
      </c>
      <c r="N264" s="180">
        <v>0</v>
      </c>
      <c r="O264" s="180">
        <f>ROUND(E264*N264,2)</f>
        <v>0</v>
      </c>
      <c r="P264" s="180">
        <v>6.0000000000000001E-3</v>
      </c>
      <c r="Q264" s="180">
        <f>ROUND(E264*P264,2)</f>
        <v>0.03</v>
      </c>
      <c r="R264" s="180" t="s">
        <v>452</v>
      </c>
      <c r="S264" s="180" t="s">
        <v>157</v>
      </c>
      <c r="T264" s="181" t="s">
        <v>158</v>
      </c>
      <c r="U264" s="161">
        <v>0.372</v>
      </c>
      <c r="V264" s="161">
        <f>ROUND(E264*U264,2)</f>
        <v>1.87</v>
      </c>
      <c r="W264" s="161"/>
      <c r="X264" s="161" t="s">
        <v>159</v>
      </c>
      <c r="Y264" s="150"/>
      <c r="Z264" s="150"/>
      <c r="AA264" s="150"/>
      <c r="AB264" s="150"/>
      <c r="AC264" s="150"/>
      <c r="AD264" s="150"/>
      <c r="AE264" s="150"/>
      <c r="AF264" s="150"/>
      <c r="AG264" s="150" t="s">
        <v>160</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94" t="s">
        <v>472</v>
      </c>
      <c r="D265" s="163"/>
      <c r="E265" s="164">
        <v>5.03</v>
      </c>
      <c r="F265" s="161"/>
      <c r="G265" s="161"/>
      <c r="H265" s="161"/>
      <c r="I265" s="161"/>
      <c r="J265" s="161"/>
      <c r="K265" s="161"/>
      <c r="L265" s="161"/>
      <c r="M265" s="161"/>
      <c r="N265" s="161"/>
      <c r="O265" s="161"/>
      <c r="P265" s="161"/>
      <c r="Q265" s="161"/>
      <c r="R265" s="161"/>
      <c r="S265" s="161"/>
      <c r="T265" s="161"/>
      <c r="U265" s="161"/>
      <c r="V265" s="161"/>
      <c r="W265" s="161"/>
      <c r="X265" s="161"/>
      <c r="Y265" s="150"/>
      <c r="Z265" s="150"/>
      <c r="AA265" s="150"/>
      <c r="AB265" s="150"/>
      <c r="AC265" s="150"/>
      <c r="AD265" s="150"/>
      <c r="AE265" s="150"/>
      <c r="AF265" s="150"/>
      <c r="AG265" s="150" t="s">
        <v>162</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5">
        <v>78</v>
      </c>
      <c r="B266" s="176" t="s">
        <v>473</v>
      </c>
      <c r="C266" s="193" t="s">
        <v>474</v>
      </c>
      <c r="D266" s="177" t="s">
        <v>292</v>
      </c>
      <c r="E266" s="178">
        <v>3.6</v>
      </c>
      <c r="F266" s="179"/>
      <c r="G266" s="180">
        <f>ROUND(E266*F266,2)</f>
        <v>0</v>
      </c>
      <c r="H266" s="179"/>
      <c r="I266" s="180">
        <f>ROUND(E266*H266,2)</f>
        <v>0</v>
      </c>
      <c r="J266" s="179"/>
      <c r="K266" s="180">
        <f>ROUND(E266*J266,2)</f>
        <v>0</v>
      </c>
      <c r="L266" s="180">
        <v>15</v>
      </c>
      <c r="M266" s="180">
        <f>G266*(1+L266/100)</f>
        <v>0</v>
      </c>
      <c r="N266" s="180">
        <v>0</v>
      </c>
      <c r="O266" s="180">
        <f>ROUND(E266*N266,2)</f>
        <v>0</v>
      </c>
      <c r="P266" s="180">
        <v>1.1129999999999999E-2</v>
      </c>
      <c r="Q266" s="180">
        <f>ROUND(E266*P266,2)</f>
        <v>0.04</v>
      </c>
      <c r="R266" s="180" t="s">
        <v>452</v>
      </c>
      <c r="S266" s="180" t="s">
        <v>157</v>
      </c>
      <c r="T266" s="181" t="s">
        <v>158</v>
      </c>
      <c r="U266" s="161">
        <v>8.3000000000000004E-2</v>
      </c>
      <c r="V266" s="161">
        <f>ROUND(E266*U266,2)</f>
        <v>0.3</v>
      </c>
      <c r="W266" s="161"/>
      <c r="X266" s="161" t="s">
        <v>159</v>
      </c>
      <c r="Y266" s="150"/>
      <c r="Z266" s="150"/>
      <c r="AA266" s="150"/>
      <c r="AB266" s="150"/>
      <c r="AC266" s="150"/>
      <c r="AD266" s="150"/>
      <c r="AE266" s="150"/>
      <c r="AF266" s="150"/>
      <c r="AG266" s="150" t="s">
        <v>160</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94" t="s">
        <v>475</v>
      </c>
      <c r="D267" s="163"/>
      <c r="E267" s="164">
        <v>3.6</v>
      </c>
      <c r="F267" s="161"/>
      <c r="G267" s="161"/>
      <c r="H267" s="161"/>
      <c r="I267" s="161"/>
      <c r="J267" s="161"/>
      <c r="K267" s="161"/>
      <c r="L267" s="161"/>
      <c r="M267" s="161"/>
      <c r="N267" s="161"/>
      <c r="O267" s="161"/>
      <c r="P267" s="161"/>
      <c r="Q267" s="161"/>
      <c r="R267" s="161"/>
      <c r="S267" s="161"/>
      <c r="T267" s="161"/>
      <c r="U267" s="161"/>
      <c r="V267" s="161"/>
      <c r="W267" s="161"/>
      <c r="X267" s="161"/>
      <c r="Y267" s="150"/>
      <c r="Z267" s="150"/>
      <c r="AA267" s="150"/>
      <c r="AB267" s="150"/>
      <c r="AC267" s="150"/>
      <c r="AD267" s="150"/>
      <c r="AE267" s="150"/>
      <c r="AF267" s="150"/>
      <c r="AG267" s="150" t="s">
        <v>162</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5">
        <v>79</v>
      </c>
      <c r="B268" s="176" t="s">
        <v>476</v>
      </c>
      <c r="C268" s="193" t="s">
        <v>477</v>
      </c>
      <c r="D268" s="177" t="s">
        <v>292</v>
      </c>
      <c r="E268" s="178">
        <v>444.5</v>
      </c>
      <c r="F268" s="179"/>
      <c r="G268" s="180">
        <f>ROUND(E268*F268,2)</f>
        <v>0</v>
      </c>
      <c r="H268" s="179"/>
      <c r="I268" s="180">
        <f>ROUND(E268*H268,2)</f>
        <v>0</v>
      </c>
      <c r="J268" s="179"/>
      <c r="K268" s="180">
        <f>ROUND(E268*J268,2)</f>
        <v>0</v>
      </c>
      <c r="L268" s="180">
        <v>15</v>
      </c>
      <c r="M268" s="180">
        <f>G268*(1+L268/100)</f>
        <v>0</v>
      </c>
      <c r="N268" s="180">
        <v>0</v>
      </c>
      <c r="O268" s="180">
        <f>ROUND(E268*N268,2)</f>
        <v>0</v>
      </c>
      <c r="P268" s="180">
        <v>6.4000000000000005E-4</v>
      </c>
      <c r="Q268" s="180">
        <f>ROUND(E268*P268,2)</f>
        <v>0.28000000000000003</v>
      </c>
      <c r="R268" s="180" t="s">
        <v>452</v>
      </c>
      <c r="S268" s="180" t="s">
        <v>157</v>
      </c>
      <c r="T268" s="181" t="s">
        <v>158</v>
      </c>
      <c r="U268" s="161">
        <v>2.4</v>
      </c>
      <c r="V268" s="161">
        <f>ROUND(E268*U268,2)</f>
        <v>1066.8</v>
      </c>
      <c r="W268" s="161"/>
      <c r="X268" s="161" t="s">
        <v>159</v>
      </c>
      <c r="Y268" s="150"/>
      <c r="Z268" s="150"/>
      <c r="AA268" s="150"/>
      <c r="AB268" s="150"/>
      <c r="AC268" s="150"/>
      <c r="AD268" s="150"/>
      <c r="AE268" s="150"/>
      <c r="AF268" s="150"/>
      <c r="AG268" s="150" t="s">
        <v>181</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94" t="s">
        <v>478</v>
      </c>
      <c r="D269" s="163"/>
      <c r="E269" s="164">
        <v>444.5</v>
      </c>
      <c r="F269" s="161"/>
      <c r="G269" s="161"/>
      <c r="H269" s="161"/>
      <c r="I269" s="161"/>
      <c r="J269" s="161"/>
      <c r="K269" s="161"/>
      <c r="L269" s="161"/>
      <c r="M269" s="161"/>
      <c r="N269" s="161"/>
      <c r="O269" s="161"/>
      <c r="P269" s="161"/>
      <c r="Q269" s="161"/>
      <c r="R269" s="161"/>
      <c r="S269" s="161"/>
      <c r="T269" s="161"/>
      <c r="U269" s="161"/>
      <c r="V269" s="161"/>
      <c r="W269" s="161"/>
      <c r="X269" s="161"/>
      <c r="Y269" s="150"/>
      <c r="Z269" s="150"/>
      <c r="AA269" s="150"/>
      <c r="AB269" s="150"/>
      <c r="AC269" s="150"/>
      <c r="AD269" s="150"/>
      <c r="AE269" s="150"/>
      <c r="AF269" s="150"/>
      <c r="AG269" s="150" t="s">
        <v>162</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ht="22.5" outlineLevel="1" x14ac:dyDescent="0.2">
      <c r="A270" s="175">
        <v>80</v>
      </c>
      <c r="B270" s="176" t="s">
        <v>479</v>
      </c>
      <c r="C270" s="193" t="s">
        <v>480</v>
      </c>
      <c r="D270" s="177" t="s">
        <v>292</v>
      </c>
      <c r="E270" s="178">
        <v>89.55</v>
      </c>
      <c r="F270" s="179"/>
      <c r="G270" s="180">
        <f>ROUND(E270*F270,2)</f>
        <v>0</v>
      </c>
      <c r="H270" s="179"/>
      <c r="I270" s="180">
        <f>ROUND(E270*H270,2)</f>
        <v>0</v>
      </c>
      <c r="J270" s="179"/>
      <c r="K270" s="180">
        <f>ROUND(E270*J270,2)</f>
        <v>0</v>
      </c>
      <c r="L270" s="180">
        <v>15</v>
      </c>
      <c r="M270" s="180">
        <f>G270*(1+L270/100)</f>
        <v>0</v>
      </c>
      <c r="N270" s="180">
        <v>0</v>
      </c>
      <c r="O270" s="180">
        <f>ROUND(E270*N270,2)</f>
        <v>0</v>
      </c>
      <c r="P270" s="180">
        <v>3.6999999999999998E-2</v>
      </c>
      <c r="Q270" s="180">
        <f>ROUND(E270*P270,2)</f>
        <v>3.31</v>
      </c>
      <c r="R270" s="180" t="s">
        <v>452</v>
      </c>
      <c r="S270" s="180" t="s">
        <v>157</v>
      </c>
      <c r="T270" s="181" t="s">
        <v>158</v>
      </c>
      <c r="U270" s="161">
        <v>0.55000000000000004</v>
      </c>
      <c r="V270" s="161">
        <f>ROUND(E270*U270,2)</f>
        <v>49.25</v>
      </c>
      <c r="W270" s="161"/>
      <c r="X270" s="161" t="s">
        <v>159</v>
      </c>
      <c r="Y270" s="150"/>
      <c r="Z270" s="150"/>
      <c r="AA270" s="150"/>
      <c r="AB270" s="150"/>
      <c r="AC270" s="150"/>
      <c r="AD270" s="150"/>
      <c r="AE270" s="150"/>
      <c r="AF270" s="150"/>
      <c r="AG270" s="150" t="s">
        <v>181</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94" t="s">
        <v>481</v>
      </c>
      <c r="D271" s="163"/>
      <c r="E271" s="164">
        <v>48.75</v>
      </c>
      <c r="F271" s="161"/>
      <c r="G271" s="161"/>
      <c r="H271" s="161"/>
      <c r="I271" s="161"/>
      <c r="J271" s="161"/>
      <c r="K271" s="161"/>
      <c r="L271" s="161"/>
      <c r="M271" s="161"/>
      <c r="N271" s="161"/>
      <c r="O271" s="161"/>
      <c r="P271" s="161"/>
      <c r="Q271" s="161"/>
      <c r="R271" s="161"/>
      <c r="S271" s="161"/>
      <c r="T271" s="161"/>
      <c r="U271" s="161"/>
      <c r="V271" s="161"/>
      <c r="W271" s="161"/>
      <c r="X271" s="161"/>
      <c r="Y271" s="150"/>
      <c r="Z271" s="150"/>
      <c r="AA271" s="150"/>
      <c r="AB271" s="150"/>
      <c r="AC271" s="150"/>
      <c r="AD271" s="150"/>
      <c r="AE271" s="150"/>
      <c r="AF271" s="150"/>
      <c r="AG271" s="150" t="s">
        <v>162</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94" t="s">
        <v>482</v>
      </c>
      <c r="D272" s="163"/>
      <c r="E272" s="164">
        <v>40.799999999999997</v>
      </c>
      <c r="F272" s="161"/>
      <c r="G272" s="161"/>
      <c r="H272" s="161"/>
      <c r="I272" s="161"/>
      <c r="J272" s="161"/>
      <c r="K272" s="161"/>
      <c r="L272" s="161"/>
      <c r="M272" s="161"/>
      <c r="N272" s="161"/>
      <c r="O272" s="161"/>
      <c r="P272" s="161"/>
      <c r="Q272" s="161"/>
      <c r="R272" s="161"/>
      <c r="S272" s="161"/>
      <c r="T272" s="161"/>
      <c r="U272" s="161"/>
      <c r="V272" s="161"/>
      <c r="W272" s="161"/>
      <c r="X272" s="161"/>
      <c r="Y272" s="150"/>
      <c r="Z272" s="150"/>
      <c r="AA272" s="150"/>
      <c r="AB272" s="150"/>
      <c r="AC272" s="150"/>
      <c r="AD272" s="150"/>
      <c r="AE272" s="150"/>
      <c r="AF272" s="150"/>
      <c r="AG272" s="150" t="s">
        <v>162</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33.75" outlineLevel="1" x14ac:dyDescent="0.2">
      <c r="A273" s="175">
        <v>81</v>
      </c>
      <c r="B273" s="176" t="s">
        <v>483</v>
      </c>
      <c r="C273" s="193" t="s">
        <v>484</v>
      </c>
      <c r="D273" s="177" t="s">
        <v>196</v>
      </c>
      <c r="E273" s="178">
        <v>58</v>
      </c>
      <c r="F273" s="179"/>
      <c r="G273" s="180">
        <f>ROUND(E273*F273,2)</f>
        <v>0</v>
      </c>
      <c r="H273" s="179"/>
      <c r="I273" s="180">
        <f>ROUND(E273*H273,2)</f>
        <v>0</v>
      </c>
      <c r="J273" s="179"/>
      <c r="K273" s="180">
        <f>ROUND(E273*J273,2)</f>
        <v>0</v>
      </c>
      <c r="L273" s="180">
        <v>15</v>
      </c>
      <c r="M273" s="180">
        <f>G273*(1+L273/100)</f>
        <v>0</v>
      </c>
      <c r="N273" s="180">
        <v>0</v>
      </c>
      <c r="O273" s="180">
        <f>ROUND(E273*N273,2)</f>
        <v>0</v>
      </c>
      <c r="P273" s="180">
        <v>8.9999999999999993E-3</v>
      </c>
      <c r="Q273" s="180">
        <f>ROUND(E273*P273,2)</f>
        <v>0.52</v>
      </c>
      <c r="R273" s="180" t="s">
        <v>452</v>
      </c>
      <c r="S273" s="180" t="s">
        <v>157</v>
      </c>
      <c r="T273" s="181" t="s">
        <v>158</v>
      </c>
      <c r="U273" s="161">
        <v>0.86699999999999999</v>
      </c>
      <c r="V273" s="161">
        <f>ROUND(E273*U273,2)</f>
        <v>50.29</v>
      </c>
      <c r="W273" s="161"/>
      <c r="X273" s="161" t="s">
        <v>159</v>
      </c>
      <c r="Y273" s="150"/>
      <c r="Z273" s="150"/>
      <c r="AA273" s="150"/>
      <c r="AB273" s="150"/>
      <c r="AC273" s="150"/>
      <c r="AD273" s="150"/>
      <c r="AE273" s="150"/>
      <c r="AF273" s="150"/>
      <c r="AG273" s="150" t="s">
        <v>160</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94" t="s">
        <v>485</v>
      </c>
      <c r="D274" s="163"/>
      <c r="E274" s="164">
        <v>58</v>
      </c>
      <c r="F274" s="161"/>
      <c r="G274" s="161"/>
      <c r="H274" s="161"/>
      <c r="I274" s="161"/>
      <c r="J274" s="161"/>
      <c r="K274" s="161"/>
      <c r="L274" s="161"/>
      <c r="M274" s="161"/>
      <c r="N274" s="161"/>
      <c r="O274" s="161"/>
      <c r="P274" s="161"/>
      <c r="Q274" s="161"/>
      <c r="R274" s="161"/>
      <c r="S274" s="161"/>
      <c r="T274" s="161"/>
      <c r="U274" s="161"/>
      <c r="V274" s="161"/>
      <c r="W274" s="161"/>
      <c r="X274" s="161"/>
      <c r="Y274" s="150"/>
      <c r="Z274" s="150"/>
      <c r="AA274" s="150"/>
      <c r="AB274" s="150"/>
      <c r="AC274" s="150"/>
      <c r="AD274" s="150"/>
      <c r="AE274" s="150"/>
      <c r="AF274" s="150"/>
      <c r="AG274" s="150" t="s">
        <v>162</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ht="33.75" outlineLevel="1" x14ac:dyDescent="0.2">
      <c r="A275" s="182">
        <v>82</v>
      </c>
      <c r="B275" s="183" t="s">
        <v>486</v>
      </c>
      <c r="C275" s="195" t="s">
        <v>487</v>
      </c>
      <c r="D275" s="184" t="s">
        <v>155</v>
      </c>
      <c r="E275" s="185">
        <v>3838.5639999999999</v>
      </c>
      <c r="F275" s="186"/>
      <c r="G275" s="187">
        <f>ROUND(E275*F275,2)</f>
        <v>0</v>
      </c>
      <c r="H275" s="186"/>
      <c r="I275" s="187">
        <f>ROUND(E275*H275,2)</f>
        <v>0</v>
      </c>
      <c r="J275" s="186"/>
      <c r="K275" s="187">
        <f>ROUND(E275*J275,2)</f>
        <v>0</v>
      </c>
      <c r="L275" s="187">
        <v>15</v>
      </c>
      <c r="M275" s="187">
        <f>G275*(1+L275/100)</f>
        <v>0</v>
      </c>
      <c r="N275" s="187">
        <v>0</v>
      </c>
      <c r="O275" s="187">
        <f>ROUND(E275*N275,2)</f>
        <v>0</v>
      </c>
      <c r="P275" s="187">
        <v>5.0000000000000001E-3</v>
      </c>
      <c r="Q275" s="187">
        <f>ROUND(E275*P275,2)</f>
        <v>19.190000000000001</v>
      </c>
      <c r="R275" s="187" t="s">
        <v>452</v>
      </c>
      <c r="S275" s="187" t="s">
        <v>157</v>
      </c>
      <c r="T275" s="188" t="s">
        <v>158</v>
      </c>
      <c r="U275" s="161">
        <v>0.02</v>
      </c>
      <c r="V275" s="161">
        <f>ROUND(E275*U275,2)</f>
        <v>76.77</v>
      </c>
      <c r="W275" s="161"/>
      <c r="X275" s="161" t="s">
        <v>159</v>
      </c>
      <c r="Y275" s="150"/>
      <c r="Z275" s="150"/>
      <c r="AA275" s="150"/>
      <c r="AB275" s="150"/>
      <c r="AC275" s="150"/>
      <c r="AD275" s="150"/>
      <c r="AE275" s="150"/>
      <c r="AF275" s="150"/>
      <c r="AG275" s="150" t="s">
        <v>181</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33.75" outlineLevel="1" x14ac:dyDescent="0.2">
      <c r="A276" s="175">
        <v>83</v>
      </c>
      <c r="B276" s="176" t="s">
        <v>488</v>
      </c>
      <c r="C276" s="193" t="s">
        <v>489</v>
      </c>
      <c r="D276" s="177" t="s">
        <v>155</v>
      </c>
      <c r="E276" s="178">
        <v>6.3</v>
      </c>
      <c r="F276" s="179"/>
      <c r="G276" s="180">
        <f>ROUND(E276*F276,2)</f>
        <v>0</v>
      </c>
      <c r="H276" s="179"/>
      <c r="I276" s="180">
        <f>ROUND(E276*H276,2)</f>
        <v>0</v>
      </c>
      <c r="J276" s="179"/>
      <c r="K276" s="180">
        <f>ROUND(E276*J276,2)</f>
        <v>0</v>
      </c>
      <c r="L276" s="180">
        <v>15</v>
      </c>
      <c r="M276" s="180">
        <f>G276*(1+L276/100)</f>
        <v>0</v>
      </c>
      <c r="N276" s="180">
        <v>0</v>
      </c>
      <c r="O276" s="180">
        <f>ROUND(E276*N276,2)</f>
        <v>0</v>
      </c>
      <c r="P276" s="180">
        <v>5.8999999999999997E-2</v>
      </c>
      <c r="Q276" s="180">
        <f>ROUND(E276*P276,2)</f>
        <v>0.37</v>
      </c>
      <c r="R276" s="180" t="s">
        <v>452</v>
      </c>
      <c r="S276" s="180" t="s">
        <v>157</v>
      </c>
      <c r="T276" s="181" t="s">
        <v>158</v>
      </c>
      <c r="U276" s="161">
        <v>0.2</v>
      </c>
      <c r="V276" s="161">
        <f>ROUND(E276*U276,2)</f>
        <v>1.26</v>
      </c>
      <c r="W276" s="161"/>
      <c r="X276" s="161" t="s">
        <v>159</v>
      </c>
      <c r="Y276" s="150"/>
      <c r="Z276" s="150"/>
      <c r="AA276" s="150"/>
      <c r="AB276" s="150"/>
      <c r="AC276" s="150"/>
      <c r="AD276" s="150"/>
      <c r="AE276" s="150"/>
      <c r="AF276" s="150"/>
      <c r="AG276" s="150" t="s">
        <v>160</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94" t="s">
        <v>490</v>
      </c>
      <c r="D277" s="163"/>
      <c r="E277" s="164">
        <v>6.3</v>
      </c>
      <c r="F277" s="161"/>
      <c r="G277" s="161"/>
      <c r="H277" s="161"/>
      <c r="I277" s="161"/>
      <c r="J277" s="161"/>
      <c r="K277" s="161"/>
      <c r="L277" s="161"/>
      <c r="M277" s="161"/>
      <c r="N277" s="161"/>
      <c r="O277" s="161"/>
      <c r="P277" s="161"/>
      <c r="Q277" s="161"/>
      <c r="R277" s="161"/>
      <c r="S277" s="161"/>
      <c r="T277" s="161"/>
      <c r="U277" s="161"/>
      <c r="V277" s="161"/>
      <c r="W277" s="161"/>
      <c r="X277" s="161"/>
      <c r="Y277" s="150"/>
      <c r="Z277" s="150"/>
      <c r="AA277" s="150"/>
      <c r="AB277" s="150"/>
      <c r="AC277" s="150"/>
      <c r="AD277" s="150"/>
      <c r="AE277" s="150"/>
      <c r="AF277" s="150"/>
      <c r="AG277" s="150" t="s">
        <v>162</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22.5" outlineLevel="1" x14ac:dyDescent="0.2">
      <c r="A278" s="175">
        <v>84</v>
      </c>
      <c r="B278" s="176" t="s">
        <v>491</v>
      </c>
      <c r="C278" s="193" t="s">
        <v>492</v>
      </c>
      <c r="D278" s="177" t="s">
        <v>155</v>
      </c>
      <c r="E278" s="178">
        <v>8.5775000000000006</v>
      </c>
      <c r="F278" s="179"/>
      <c r="G278" s="180">
        <f>ROUND(E278*F278,2)</f>
        <v>0</v>
      </c>
      <c r="H278" s="179"/>
      <c r="I278" s="180">
        <f>ROUND(E278*H278,2)</f>
        <v>0</v>
      </c>
      <c r="J278" s="179"/>
      <c r="K278" s="180">
        <f>ROUND(E278*J278,2)</f>
        <v>0</v>
      </c>
      <c r="L278" s="180">
        <v>15</v>
      </c>
      <c r="M278" s="180">
        <f>G278*(1+L278/100)</f>
        <v>0</v>
      </c>
      <c r="N278" s="180">
        <v>0</v>
      </c>
      <c r="O278" s="180">
        <f>ROUND(E278*N278,2)</f>
        <v>0</v>
      </c>
      <c r="P278" s="180">
        <v>8.8999999999999996E-2</v>
      </c>
      <c r="Q278" s="180">
        <f>ROUND(E278*P278,2)</f>
        <v>0.76</v>
      </c>
      <c r="R278" s="180" t="s">
        <v>452</v>
      </c>
      <c r="S278" s="180" t="s">
        <v>157</v>
      </c>
      <c r="T278" s="181" t="s">
        <v>158</v>
      </c>
      <c r="U278" s="161">
        <v>0.39</v>
      </c>
      <c r="V278" s="161">
        <f>ROUND(E278*U278,2)</f>
        <v>3.35</v>
      </c>
      <c r="W278" s="161"/>
      <c r="X278" s="161" t="s">
        <v>159</v>
      </c>
      <c r="Y278" s="150"/>
      <c r="Z278" s="150"/>
      <c r="AA278" s="150"/>
      <c r="AB278" s="150"/>
      <c r="AC278" s="150"/>
      <c r="AD278" s="150"/>
      <c r="AE278" s="150"/>
      <c r="AF278" s="150"/>
      <c r="AG278" s="150" t="s">
        <v>160</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51" t="s">
        <v>493</v>
      </c>
      <c r="D279" s="252"/>
      <c r="E279" s="252"/>
      <c r="F279" s="252"/>
      <c r="G279" s="252"/>
      <c r="H279" s="161"/>
      <c r="I279" s="161"/>
      <c r="J279" s="161"/>
      <c r="K279" s="161"/>
      <c r="L279" s="161"/>
      <c r="M279" s="161"/>
      <c r="N279" s="161"/>
      <c r="O279" s="161"/>
      <c r="P279" s="161"/>
      <c r="Q279" s="161"/>
      <c r="R279" s="161"/>
      <c r="S279" s="161"/>
      <c r="T279" s="161"/>
      <c r="U279" s="161"/>
      <c r="V279" s="161"/>
      <c r="W279" s="161"/>
      <c r="X279" s="161"/>
      <c r="Y279" s="150"/>
      <c r="Z279" s="150"/>
      <c r="AA279" s="150"/>
      <c r="AB279" s="150"/>
      <c r="AC279" s="150"/>
      <c r="AD279" s="150"/>
      <c r="AE279" s="150"/>
      <c r="AF279" s="150"/>
      <c r="AG279" s="150" t="s">
        <v>173</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94" t="s">
        <v>494</v>
      </c>
      <c r="D280" s="163"/>
      <c r="E280" s="164">
        <v>8</v>
      </c>
      <c r="F280" s="161"/>
      <c r="G280" s="161"/>
      <c r="H280" s="161"/>
      <c r="I280" s="161"/>
      <c r="J280" s="161"/>
      <c r="K280" s="161"/>
      <c r="L280" s="161"/>
      <c r="M280" s="161"/>
      <c r="N280" s="161"/>
      <c r="O280" s="161"/>
      <c r="P280" s="161"/>
      <c r="Q280" s="161"/>
      <c r="R280" s="161"/>
      <c r="S280" s="161"/>
      <c r="T280" s="161"/>
      <c r="U280" s="161"/>
      <c r="V280" s="161"/>
      <c r="W280" s="161"/>
      <c r="X280" s="161"/>
      <c r="Y280" s="150"/>
      <c r="Z280" s="150"/>
      <c r="AA280" s="150"/>
      <c r="AB280" s="150"/>
      <c r="AC280" s="150"/>
      <c r="AD280" s="150"/>
      <c r="AE280" s="150"/>
      <c r="AF280" s="150"/>
      <c r="AG280" s="150" t="s">
        <v>162</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94" t="s">
        <v>495</v>
      </c>
      <c r="D281" s="163"/>
      <c r="E281" s="164">
        <v>0.57999999999999996</v>
      </c>
      <c r="F281" s="161"/>
      <c r="G281" s="161"/>
      <c r="H281" s="161"/>
      <c r="I281" s="161"/>
      <c r="J281" s="161"/>
      <c r="K281" s="161"/>
      <c r="L281" s="161"/>
      <c r="M281" s="161"/>
      <c r="N281" s="161"/>
      <c r="O281" s="161"/>
      <c r="P281" s="161"/>
      <c r="Q281" s="161"/>
      <c r="R281" s="161"/>
      <c r="S281" s="161"/>
      <c r="T281" s="161"/>
      <c r="U281" s="161"/>
      <c r="V281" s="161"/>
      <c r="W281" s="161"/>
      <c r="X281" s="161"/>
      <c r="Y281" s="150"/>
      <c r="Z281" s="150"/>
      <c r="AA281" s="150"/>
      <c r="AB281" s="150"/>
      <c r="AC281" s="150"/>
      <c r="AD281" s="150"/>
      <c r="AE281" s="150"/>
      <c r="AF281" s="150"/>
      <c r="AG281" s="150" t="s">
        <v>162</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5">
        <v>85</v>
      </c>
      <c r="B282" s="176" t="s">
        <v>496</v>
      </c>
      <c r="C282" s="193" t="s">
        <v>497</v>
      </c>
      <c r="D282" s="177" t="s">
        <v>292</v>
      </c>
      <c r="E282" s="178">
        <v>30.9</v>
      </c>
      <c r="F282" s="179"/>
      <c r="G282" s="180">
        <f>ROUND(E282*F282,2)</f>
        <v>0</v>
      </c>
      <c r="H282" s="179"/>
      <c r="I282" s="180">
        <f>ROUND(E282*H282,2)</f>
        <v>0</v>
      </c>
      <c r="J282" s="179"/>
      <c r="K282" s="180">
        <f>ROUND(E282*J282,2)</f>
        <v>0</v>
      </c>
      <c r="L282" s="180">
        <v>15</v>
      </c>
      <c r="M282" s="180">
        <f>G282*(1+L282/100)</f>
        <v>0</v>
      </c>
      <c r="N282" s="180">
        <v>0</v>
      </c>
      <c r="O282" s="180">
        <f>ROUND(E282*N282,2)</f>
        <v>0</v>
      </c>
      <c r="P282" s="180">
        <v>3.1199999999999999E-3</v>
      </c>
      <c r="Q282" s="180">
        <f>ROUND(E282*P282,2)</f>
        <v>0.1</v>
      </c>
      <c r="R282" s="180" t="s">
        <v>498</v>
      </c>
      <c r="S282" s="180" t="s">
        <v>157</v>
      </c>
      <c r="T282" s="181" t="s">
        <v>158</v>
      </c>
      <c r="U282" s="161">
        <v>9.1999999999999998E-2</v>
      </c>
      <c r="V282" s="161">
        <f>ROUND(E282*U282,2)</f>
        <v>2.84</v>
      </c>
      <c r="W282" s="161"/>
      <c r="X282" s="161" t="s">
        <v>159</v>
      </c>
      <c r="Y282" s="150"/>
      <c r="Z282" s="150"/>
      <c r="AA282" s="150"/>
      <c r="AB282" s="150"/>
      <c r="AC282" s="150"/>
      <c r="AD282" s="150"/>
      <c r="AE282" s="150"/>
      <c r="AF282" s="150"/>
      <c r="AG282" s="150" t="s">
        <v>160</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94" t="s">
        <v>499</v>
      </c>
      <c r="D283" s="163"/>
      <c r="E283" s="164">
        <v>30.9</v>
      </c>
      <c r="F283" s="161"/>
      <c r="G283" s="161"/>
      <c r="H283" s="161"/>
      <c r="I283" s="161"/>
      <c r="J283" s="161"/>
      <c r="K283" s="161"/>
      <c r="L283" s="161"/>
      <c r="M283" s="161"/>
      <c r="N283" s="161"/>
      <c r="O283" s="161"/>
      <c r="P283" s="161"/>
      <c r="Q283" s="161"/>
      <c r="R283" s="161"/>
      <c r="S283" s="161"/>
      <c r="T283" s="161"/>
      <c r="U283" s="161"/>
      <c r="V283" s="161"/>
      <c r="W283" s="161"/>
      <c r="X283" s="161"/>
      <c r="Y283" s="150"/>
      <c r="Z283" s="150"/>
      <c r="AA283" s="150"/>
      <c r="AB283" s="150"/>
      <c r="AC283" s="150"/>
      <c r="AD283" s="150"/>
      <c r="AE283" s="150"/>
      <c r="AF283" s="150"/>
      <c r="AG283" s="150" t="s">
        <v>162</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5">
        <v>86</v>
      </c>
      <c r="B284" s="176" t="s">
        <v>500</v>
      </c>
      <c r="C284" s="193" t="s">
        <v>501</v>
      </c>
      <c r="D284" s="177" t="s">
        <v>292</v>
      </c>
      <c r="E284" s="178">
        <v>30.9</v>
      </c>
      <c r="F284" s="179"/>
      <c r="G284" s="180">
        <f>ROUND(E284*F284,2)</f>
        <v>0</v>
      </c>
      <c r="H284" s="179"/>
      <c r="I284" s="180">
        <f>ROUND(E284*H284,2)</f>
        <v>0</v>
      </c>
      <c r="J284" s="179"/>
      <c r="K284" s="180">
        <f>ROUND(E284*J284,2)</f>
        <v>0</v>
      </c>
      <c r="L284" s="180">
        <v>15</v>
      </c>
      <c r="M284" s="180">
        <f>G284*(1+L284/100)</f>
        <v>0</v>
      </c>
      <c r="N284" s="180">
        <v>0</v>
      </c>
      <c r="O284" s="180">
        <f>ROUND(E284*N284,2)</f>
        <v>0</v>
      </c>
      <c r="P284" s="180">
        <v>1.64E-3</v>
      </c>
      <c r="Q284" s="180">
        <f>ROUND(E284*P284,2)</f>
        <v>0.05</v>
      </c>
      <c r="R284" s="180" t="s">
        <v>498</v>
      </c>
      <c r="S284" s="180" t="s">
        <v>157</v>
      </c>
      <c r="T284" s="181" t="s">
        <v>158</v>
      </c>
      <c r="U284" s="161">
        <v>5.7500000000000002E-2</v>
      </c>
      <c r="V284" s="161">
        <f>ROUND(E284*U284,2)</f>
        <v>1.78</v>
      </c>
      <c r="W284" s="161"/>
      <c r="X284" s="161" t="s">
        <v>159</v>
      </c>
      <c r="Y284" s="150"/>
      <c r="Z284" s="150"/>
      <c r="AA284" s="150"/>
      <c r="AB284" s="150"/>
      <c r="AC284" s="150"/>
      <c r="AD284" s="150"/>
      <c r="AE284" s="150"/>
      <c r="AF284" s="150"/>
      <c r="AG284" s="150" t="s">
        <v>160</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94" t="s">
        <v>502</v>
      </c>
      <c r="D285" s="163"/>
      <c r="E285" s="164">
        <v>30.9</v>
      </c>
      <c r="F285" s="161"/>
      <c r="G285" s="161"/>
      <c r="H285" s="161"/>
      <c r="I285" s="161"/>
      <c r="J285" s="161"/>
      <c r="K285" s="161"/>
      <c r="L285" s="161"/>
      <c r="M285" s="161"/>
      <c r="N285" s="161"/>
      <c r="O285" s="161"/>
      <c r="P285" s="161"/>
      <c r="Q285" s="161"/>
      <c r="R285" s="161"/>
      <c r="S285" s="161"/>
      <c r="T285" s="161"/>
      <c r="U285" s="161"/>
      <c r="V285" s="161"/>
      <c r="W285" s="161"/>
      <c r="X285" s="161"/>
      <c r="Y285" s="150"/>
      <c r="Z285" s="150"/>
      <c r="AA285" s="150"/>
      <c r="AB285" s="150"/>
      <c r="AC285" s="150"/>
      <c r="AD285" s="150"/>
      <c r="AE285" s="150"/>
      <c r="AF285" s="150"/>
      <c r="AG285" s="150" t="s">
        <v>162</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5">
        <v>87</v>
      </c>
      <c r="B286" s="176" t="s">
        <v>503</v>
      </c>
      <c r="C286" s="193" t="s">
        <v>504</v>
      </c>
      <c r="D286" s="177" t="s">
        <v>292</v>
      </c>
      <c r="E286" s="178">
        <v>191.7</v>
      </c>
      <c r="F286" s="179"/>
      <c r="G286" s="180">
        <f>ROUND(E286*F286,2)</f>
        <v>0</v>
      </c>
      <c r="H286" s="179"/>
      <c r="I286" s="180">
        <f>ROUND(E286*H286,2)</f>
        <v>0</v>
      </c>
      <c r="J286" s="179"/>
      <c r="K286" s="180">
        <f>ROUND(E286*J286,2)</f>
        <v>0</v>
      </c>
      <c r="L286" s="180">
        <v>15</v>
      </c>
      <c r="M286" s="180">
        <f>G286*(1+L286/100)</f>
        <v>0</v>
      </c>
      <c r="N286" s="180">
        <v>0</v>
      </c>
      <c r="O286" s="180">
        <f>ROUND(E286*N286,2)</f>
        <v>0</v>
      </c>
      <c r="P286" s="180">
        <v>2.3E-3</v>
      </c>
      <c r="Q286" s="180">
        <f>ROUND(E286*P286,2)</f>
        <v>0.44</v>
      </c>
      <c r="R286" s="180" t="s">
        <v>498</v>
      </c>
      <c r="S286" s="180" t="s">
        <v>157</v>
      </c>
      <c r="T286" s="181" t="s">
        <v>158</v>
      </c>
      <c r="U286" s="161">
        <v>0.10349999999999999</v>
      </c>
      <c r="V286" s="161">
        <f>ROUND(E286*U286,2)</f>
        <v>19.84</v>
      </c>
      <c r="W286" s="161"/>
      <c r="X286" s="161" t="s">
        <v>159</v>
      </c>
      <c r="Y286" s="150"/>
      <c r="Z286" s="150"/>
      <c r="AA286" s="150"/>
      <c r="AB286" s="150"/>
      <c r="AC286" s="150"/>
      <c r="AD286" s="150"/>
      <c r="AE286" s="150"/>
      <c r="AF286" s="150"/>
      <c r="AG286" s="150" t="s">
        <v>160</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94" t="s">
        <v>505</v>
      </c>
      <c r="D287" s="163"/>
      <c r="E287" s="164">
        <v>43.95</v>
      </c>
      <c r="F287" s="161"/>
      <c r="G287" s="161"/>
      <c r="H287" s="161"/>
      <c r="I287" s="161"/>
      <c r="J287" s="161"/>
      <c r="K287" s="161"/>
      <c r="L287" s="161"/>
      <c r="M287" s="161"/>
      <c r="N287" s="161"/>
      <c r="O287" s="161"/>
      <c r="P287" s="161"/>
      <c r="Q287" s="161"/>
      <c r="R287" s="161"/>
      <c r="S287" s="161"/>
      <c r="T287" s="161"/>
      <c r="U287" s="161"/>
      <c r="V287" s="161"/>
      <c r="W287" s="161"/>
      <c r="X287" s="161"/>
      <c r="Y287" s="150"/>
      <c r="Z287" s="150"/>
      <c r="AA287" s="150"/>
      <c r="AB287" s="150"/>
      <c r="AC287" s="150"/>
      <c r="AD287" s="150"/>
      <c r="AE287" s="150"/>
      <c r="AF287" s="150"/>
      <c r="AG287" s="150" t="s">
        <v>162</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94" t="s">
        <v>506</v>
      </c>
      <c r="D288" s="163"/>
      <c r="E288" s="164">
        <v>83.4</v>
      </c>
      <c r="F288" s="161"/>
      <c r="G288" s="161"/>
      <c r="H288" s="161"/>
      <c r="I288" s="161"/>
      <c r="J288" s="161"/>
      <c r="K288" s="161"/>
      <c r="L288" s="161"/>
      <c r="M288" s="161"/>
      <c r="N288" s="161"/>
      <c r="O288" s="161"/>
      <c r="P288" s="161"/>
      <c r="Q288" s="161"/>
      <c r="R288" s="161"/>
      <c r="S288" s="161"/>
      <c r="T288" s="161"/>
      <c r="U288" s="161"/>
      <c r="V288" s="161"/>
      <c r="W288" s="161"/>
      <c r="X288" s="161"/>
      <c r="Y288" s="150"/>
      <c r="Z288" s="150"/>
      <c r="AA288" s="150"/>
      <c r="AB288" s="150"/>
      <c r="AC288" s="150"/>
      <c r="AD288" s="150"/>
      <c r="AE288" s="150"/>
      <c r="AF288" s="150"/>
      <c r="AG288" s="150" t="s">
        <v>162</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94" t="s">
        <v>507</v>
      </c>
      <c r="D289" s="163"/>
      <c r="E289" s="164">
        <v>64.349999999999994</v>
      </c>
      <c r="F289" s="161"/>
      <c r="G289" s="161"/>
      <c r="H289" s="161"/>
      <c r="I289" s="161"/>
      <c r="J289" s="161"/>
      <c r="K289" s="161"/>
      <c r="L289" s="161"/>
      <c r="M289" s="161"/>
      <c r="N289" s="161"/>
      <c r="O289" s="161"/>
      <c r="P289" s="161"/>
      <c r="Q289" s="161"/>
      <c r="R289" s="161"/>
      <c r="S289" s="161"/>
      <c r="T289" s="161"/>
      <c r="U289" s="161"/>
      <c r="V289" s="161"/>
      <c r="W289" s="161"/>
      <c r="X289" s="161"/>
      <c r="Y289" s="150"/>
      <c r="Z289" s="150"/>
      <c r="AA289" s="150"/>
      <c r="AB289" s="150"/>
      <c r="AC289" s="150"/>
      <c r="AD289" s="150"/>
      <c r="AE289" s="150"/>
      <c r="AF289" s="150"/>
      <c r="AG289" s="150" t="s">
        <v>162</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x14ac:dyDescent="0.2">
      <c r="A290" s="169" t="s">
        <v>151</v>
      </c>
      <c r="B290" s="170" t="s">
        <v>86</v>
      </c>
      <c r="C290" s="192" t="s">
        <v>87</v>
      </c>
      <c r="D290" s="171"/>
      <c r="E290" s="172"/>
      <c r="F290" s="173"/>
      <c r="G290" s="173">
        <f>SUMIF(AG291:AG292,"&lt;&gt;NOR",G291:G292)</f>
        <v>0</v>
      </c>
      <c r="H290" s="173"/>
      <c r="I290" s="173">
        <f>SUM(I291:I292)</f>
        <v>0</v>
      </c>
      <c r="J290" s="173"/>
      <c r="K290" s="173">
        <f>SUM(K291:K292)</f>
        <v>0</v>
      </c>
      <c r="L290" s="173"/>
      <c r="M290" s="173">
        <f>SUM(M291:M292)</f>
        <v>0</v>
      </c>
      <c r="N290" s="173"/>
      <c r="O290" s="173">
        <f>SUM(O291:O292)</f>
        <v>0</v>
      </c>
      <c r="P290" s="173"/>
      <c r="Q290" s="173">
        <f>SUM(Q291:Q292)</f>
        <v>0</v>
      </c>
      <c r="R290" s="173"/>
      <c r="S290" s="173"/>
      <c r="T290" s="174"/>
      <c r="U290" s="168"/>
      <c r="V290" s="168">
        <f>SUM(V291:V292)</f>
        <v>719.46</v>
      </c>
      <c r="W290" s="168"/>
      <c r="X290" s="168"/>
      <c r="AG290" t="s">
        <v>152</v>
      </c>
    </row>
    <row r="291" spans="1:60" ht="33.75" outlineLevel="1" x14ac:dyDescent="0.2">
      <c r="A291" s="175">
        <v>88</v>
      </c>
      <c r="B291" s="176" t="s">
        <v>508</v>
      </c>
      <c r="C291" s="193" t="s">
        <v>509</v>
      </c>
      <c r="D291" s="177" t="s">
        <v>510</v>
      </c>
      <c r="E291" s="178">
        <v>369.89994999999999</v>
      </c>
      <c r="F291" s="179"/>
      <c r="G291" s="180">
        <f>ROUND(E291*F291,2)</f>
        <v>0</v>
      </c>
      <c r="H291" s="179"/>
      <c r="I291" s="180">
        <f>ROUND(E291*H291,2)</f>
        <v>0</v>
      </c>
      <c r="J291" s="179"/>
      <c r="K291" s="180">
        <f>ROUND(E291*J291,2)</f>
        <v>0</v>
      </c>
      <c r="L291" s="180">
        <v>15</v>
      </c>
      <c r="M291" s="180">
        <f>G291*(1+L291/100)</f>
        <v>0</v>
      </c>
      <c r="N291" s="180">
        <v>0</v>
      </c>
      <c r="O291" s="180">
        <f>ROUND(E291*N291,2)</f>
        <v>0</v>
      </c>
      <c r="P291" s="180">
        <v>0</v>
      </c>
      <c r="Q291" s="180">
        <f>ROUND(E291*P291,2)</f>
        <v>0</v>
      </c>
      <c r="R291" s="180" t="s">
        <v>197</v>
      </c>
      <c r="S291" s="180" t="s">
        <v>157</v>
      </c>
      <c r="T291" s="181" t="s">
        <v>158</v>
      </c>
      <c r="U291" s="161">
        <v>1.9450000000000001</v>
      </c>
      <c r="V291" s="161">
        <f>ROUND(E291*U291,2)</f>
        <v>719.46</v>
      </c>
      <c r="W291" s="161"/>
      <c r="X291" s="161" t="s">
        <v>511</v>
      </c>
      <c r="Y291" s="150"/>
      <c r="Z291" s="150"/>
      <c r="AA291" s="150"/>
      <c r="AB291" s="150"/>
      <c r="AC291" s="150"/>
      <c r="AD291" s="150"/>
      <c r="AE291" s="150"/>
      <c r="AF291" s="150"/>
      <c r="AG291" s="150" t="s">
        <v>512</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51" t="s">
        <v>513</v>
      </c>
      <c r="D292" s="252"/>
      <c r="E292" s="252"/>
      <c r="F292" s="252"/>
      <c r="G292" s="252"/>
      <c r="H292" s="161"/>
      <c r="I292" s="161"/>
      <c r="J292" s="161"/>
      <c r="K292" s="161"/>
      <c r="L292" s="161"/>
      <c r="M292" s="161"/>
      <c r="N292" s="161"/>
      <c r="O292" s="161"/>
      <c r="P292" s="161"/>
      <c r="Q292" s="161"/>
      <c r="R292" s="161"/>
      <c r="S292" s="161"/>
      <c r="T292" s="161"/>
      <c r="U292" s="161"/>
      <c r="V292" s="161"/>
      <c r="W292" s="161"/>
      <c r="X292" s="161"/>
      <c r="Y292" s="150"/>
      <c r="Z292" s="150"/>
      <c r="AA292" s="150"/>
      <c r="AB292" s="150"/>
      <c r="AC292" s="150"/>
      <c r="AD292" s="150"/>
      <c r="AE292" s="150"/>
      <c r="AF292" s="150"/>
      <c r="AG292" s="150" t="s">
        <v>173</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x14ac:dyDescent="0.2">
      <c r="A293" s="169" t="s">
        <v>151</v>
      </c>
      <c r="B293" s="170" t="s">
        <v>88</v>
      </c>
      <c r="C293" s="192" t="s">
        <v>89</v>
      </c>
      <c r="D293" s="171"/>
      <c r="E293" s="172"/>
      <c r="F293" s="173"/>
      <c r="G293" s="173">
        <f>SUMIF(AG294:AG302,"&lt;&gt;NOR",G294:G302)</f>
        <v>0</v>
      </c>
      <c r="H293" s="173"/>
      <c r="I293" s="173">
        <f>SUM(I294:I302)</f>
        <v>0</v>
      </c>
      <c r="J293" s="173"/>
      <c r="K293" s="173">
        <f>SUM(K294:K302)</f>
        <v>0</v>
      </c>
      <c r="L293" s="173"/>
      <c r="M293" s="173">
        <f>SUM(M294:M302)</f>
        <v>0</v>
      </c>
      <c r="N293" s="173"/>
      <c r="O293" s="173">
        <f>SUM(O294:O302)</f>
        <v>0.51</v>
      </c>
      <c r="P293" s="173"/>
      <c r="Q293" s="173">
        <f>SUM(Q294:Q302)</f>
        <v>0</v>
      </c>
      <c r="R293" s="173"/>
      <c r="S293" s="173"/>
      <c r="T293" s="174"/>
      <c r="U293" s="168"/>
      <c r="V293" s="168">
        <f>SUM(V294:V302)</f>
        <v>72.849999999999994</v>
      </c>
      <c r="W293" s="168"/>
      <c r="X293" s="168"/>
      <c r="AG293" t="s">
        <v>152</v>
      </c>
    </row>
    <row r="294" spans="1:60" outlineLevel="1" x14ac:dyDescent="0.2">
      <c r="A294" s="175">
        <v>89</v>
      </c>
      <c r="B294" s="176" t="s">
        <v>514</v>
      </c>
      <c r="C294" s="193" t="s">
        <v>515</v>
      </c>
      <c r="D294" s="177" t="s">
        <v>155</v>
      </c>
      <c r="E294" s="178">
        <v>131.33250000000001</v>
      </c>
      <c r="F294" s="179"/>
      <c r="G294" s="180">
        <f>ROUND(E294*F294,2)</f>
        <v>0</v>
      </c>
      <c r="H294" s="179"/>
      <c r="I294" s="180">
        <f>ROUND(E294*H294,2)</f>
        <v>0</v>
      </c>
      <c r="J294" s="179"/>
      <c r="K294" s="180">
        <f>ROUND(E294*J294,2)</f>
        <v>0</v>
      </c>
      <c r="L294" s="180">
        <v>15</v>
      </c>
      <c r="M294" s="180">
        <f>G294*(1+L294/100)</f>
        <v>0</v>
      </c>
      <c r="N294" s="180">
        <v>3.3999999999999998E-3</v>
      </c>
      <c r="O294" s="180">
        <f>ROUND(E294*N294,2)</f>
        <v>0.45</v>
      </c>
      <c r="P294" s="180">
        <v>0</v>
      </c>
      <c r="Q294" s="180">
        <f>ROUND(E294*P294,2)</f>
        <v>0</v>
      </c>
      <c r="R294" s="180" t="s">
        <v>516</v>
      </c>
      <c r="S294" s="180" t="s">
        <v>157</v>
      </c>
      <c r="T294" s="181" t="s">
        <v>158</v>
      </c>
      <c r="U294" s="161">
        <v>0.38500000000000001</v>
      </c>
      <c r="V294" s="161">
        <f>ROUND(E294*U294,2)</f>
        <v>50.56</v>
      </c>
      <c r="W294" s="161"/>
      <c r="X294" s="161" t="s">
        <v>159</v>
      </c>
      <c r="Y294" s="150"/>
      <c r="Z294" s="150"/>
      <c r="AA294" s="150"/>
      <c r="AB294" s="150"/>
      <c r="AC294" s="150"/>
      <c r="AD294" s="150"/>
      <c r="AE294" s="150"/>
      <c r="AF294" s="150"/>
      <c r="AG294" s="150" t="s">
        <v>517</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64" t="s">
        <v>518</v>
      </c>
      <c r="D295" s="265"/>
      <c r="E295" s="265"/>
      <c r="F295" s="265"/>
      <c r="G295" s="265"/>
      <c r="H295" s="161"/>
      <c r="I295" s="161"/>
      <c r="J295" s="161"/>
      <c r="K295" s="161"/>
      <c r="L295" s="161"/>
      <c r="M295" s="161"/>
      <c r="N295" s="161"/>
      <c r="O295" s="161"/>
      <c r="P295" s="161"/>
      <c r="Q295" s="161"/>
      <c r="R295" s="161"/>
      <c r="S295" s="161"/>
      <c r="T295" s="161"/>
      <c r="U295" s="161"/>
      <c r="V295" s="161"/>
      <c r="W295" s="161"/>
      <c r="X295" s="161"/>
      <c r="Y295" s="150"/>
      <c r="Z295" s="150"/>
      <c r="AA295" s="150"/>
      <c r="AB295" s="150"/>
      <c r="AC295" s="150"/>
      <c r="AD295" s="150"/>
      <c r="AE295" s="150"/>
      <c r="AF295" s="150"/>
      <c r="AG295" s="150" t="s">
        <v>210</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94" t="s">
        <v>519</v>
      </c>
      <c r="D296" s="163"/>
      <c r="E296" s="164">
        <v>107.46</v>
      </c>
      <c r="F296" s="161"/>
      <c r="G296" s="161"/>
      <c r="H296" s="161"/>
      <c r="I296" s="161"/>
      <c r="J296" s="161"/>
      <c r="K296" s="161"/>
      <c r="L296" s="161"/>
      <c r="M296" s="161"/>
      <c r="N296" s="161"/>
      <c r="O296" s="161"/>
      <c r="P296" s="161"/>
      <c r="Q296" s="161"/>
      <c r="R296" s="161"/>
      <c r="S296" s="161"/>
      <c r="T296" s="161"/>
      <c r="U296" s="161"/>
      <c r="V296" s="161"/>
      <c r="W296" s="161"/>
      <c r="X296" s="161"/>
      <c r="Y296" s="150"/>
      <c r="Z296" s="150"/>
      <c r="AA296" s="150"/>
      <c r="AB296" s="150"/>
      <c r="AC296" s="150"/>
      <c r="AD296" s="150"/>
      <c r="AE296" s="150"/>
      <c r="AF296" s="150"/>
      <c r="AG296" s="150" t="s">
        <v>162</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94" t="s">
        <v>520</v>
      </c>
      <c r="D297" s="163"/>
      <c r="E297" s="164">
        <v>23.872499999999999</v>
      </c>
      <c r="F297" s="161"/>
      <c r="G297" s="161"/>
      <c r="H297" s="161"/>
      <c r="I297" s="161"/>
      <c r="J297" s="161"/>
      <c r="K297" s="161"/>
      <c r="L297" s="161"/>
      <c r="M297" s="161"/>
      <c r="N297" s="161"/>
      <c r="O297" s="161"/>
      <c r="P297" s="161"/>
      <c r="Q297" s="161"/>
      <c r="R297" s="161"/>
      <c r="S297" s="161"/>
      <c r="T297" s="161"/>
      <c r="U297" s="161"/>
      <c r="V297" s="161"/>
      <c r="W297" s="161"/>
      <c r="X297" s="161"/>
      <c r="Y297" s="150"/>
      <c r="Z297" s="150"/>
      <c r="AA297" s="150"/>
      <c r="AB297" s="150"/>
      <c r="AC297" s="150"/>
      <c r="AD297" s="150"/>
      <c r="AE297" s="150"/>
      <c r="AF297" s="150"/>
      <c r="AG297" s="150" t="s">
        <v>162</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ht="22.5" outlineLevel="1" x14ac:dyDescent="0.2">
      <c r="A298" s="175">
        <v>90</v>
      </c>
      <c r="B298" s="176" t="s">
        <v>521</v>
      </c>
      <c r="C298" s="193" t="s">
        <v>522</v>
      </c>
      <c r="D298" s="177" t="s">
        <v>292</v>
      </c>
      <c r="E298" s="178">
        <v>202.65</v>
      </c>
      <c r="F298" s="179"/>
      <c r="G298" s="180">
        <f>ROUND(E298*F298,2)</f>
        <v>0</v>
      </c>
      <c r="H298" s="179"/>
      <c r="I298" s="180">
        <f>ROUND(E298*H298,2)</f>
        <v>0</v>
      </c>
      <c r="J298" s="179"/>
      <c r="K298" s="180">
        <f>ROUND(E298*J298,2)</f>
        <v>0</v>
      </c>
      <c r="L298" s="180">
        <v>15</v>
      </c>
      <c r="M298" s="180">
        <f>G298*(1+L298/100)</f>
        <v>0</v>
      </c>
      <c r="N298" s="180">
        <v>2.9E-4</v>
      </c>
      <c r="O298" s="180">
        <f>ROUND(E298*N298,2)</f>
        <v>0.06</v>
      </c>
      <c r="P298" s="180">
        <v>0</v>
      </c>
      <c r="Q298" s="180">
        <f>ROUND(E298*P298,2)</f>
        <v>0</v>
      </c>
      <c r="R298" s="180" t="s">
        <v>516</v>
      </c>
      <c r="S298" s="180" t="s">
        <v>157</v>
      </c>
      <c r="T298" s="181" t="s">
        <v>158</v>
      </c>
      <c r="U298" s="161">
        <v>0.11</v>
      </c>
      <c r="V298" s="161">
        <f>ROUND(E298*U298,2)</f>
        <v>22.29</v>
      </c>
      <c r="W298" s="161"/>
      <c r="X298" s="161" t="s">
        <v>159</v>
      </c>
      <c r="Y298" s="150"/>
      <c r="Z298" s="150"/>
      <c r="AA298" s="150"/>
      <c r="AB298" s="150"/>
      <c r="AC298" s="150"/>
      <c r="AD298" s="150"/>
      <c r="AE298" s="150"/>
      <c r="AF298" s="150"/>
      <c r="AG298" s="150" t="s">
        <v>517</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94" t="s">
        <v>523</v>
      </c>
      <c r="D299" s="163"/>
      <c r="E299" s="164">
        <v>159.15</v>
      </c>
      <c r="F299" s="161"/>
      <c r="G299" s="161"/>
      <c r="H299" s="161"/>
      <c r="I299" s="161"/>
      <c r="J299" s="161"/>
      <c r="K299" s="161"/>
      <c r="L299" s="161"/>
      <c r="M299" s="161"/>
      <c r="N299" s="161"/>
      <c r="O299" s="161"/>
      <c r="P299" s="161"/>
      <c r="Q299" s="161"/>
      <c r="R299" s="161"/>
      <c r="S299" s="161"/>
      <c r="T299" s="161"/>
      <c r="U299" s="161"/>
      <c r="V299" s="161"/>
      <c r="W299" s="161"/>
      <c r="X299" s="161"/>
      <c r="Y299" s="150"/>
      <c r="Z299" s="150"/>
      <c r="AA299" s="150"/>
      <c r="AB299" s="150"/>
      <c r="AC299" s="150"/>
      <c r="AD299" s="150"/>
      <c r="AE299" s="150"/>
      <c r="AF299" s="150"/>
      <c r="AG299" s="150" t="s">
        <v>162</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94" t="s">
        <v>524</v>
      </c>
      <c r="D300" s="163"/>
      <c r="E300" s="164">
        <v>43.5</v>
      </c>
      <c r="F300" s="161"/>
      <c r="G300" s="161"/>
      <c r="H300" s="161"/>
      <c r="I300" s="161"/>
      <c r="J300" s="161"/>
      <c r="K300" s="161"/>
      <c r="L300" s="161"/>
      <c r="M300" s="161"/>
      <c r="N300" s="161"/>
      <c r="O300" s="161"/>
      <c r="P300" s="161"/>
      <c r="Q300" s="161"/>
      <c r="R300" s="161"/>
      <c r="S300" s="161"/>
      <c r="T300" s="161"/>
      <c r="U300" s="161"/>
      <c r="V300" s="161"/>
      <c r="W300" s="161"/>
      <c r="X300" s="161"/>
      <c r="Y300" s="150"/>
      <c r="Z300" s="150"/>
      <c r="AA300" s="150"/>
      <c r="AB300" s="150"/>
      <c r="AC300" s="150"/>
      <c r="AD300" s="150"/>
      <c r="AE300" s="150"/>
      <c r="AF300" s="150"/>
      <c r="AG300" s="150" t="s">
        <v>162</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v>91</v>
      </c>
      <c r="B301" s="158" t="s">
        <v>525</v>
      </c>
      <c r="C301" s="197" t="s">
        <v>526</v>
      </c>
      <c r="D301" s="159" t="s">
        <v>0</v>
      </c>
      <c r="E301" s="190"/>
      <c r="F301" s="162"/>
      <c r="G301" s="161">
        <f>ROUND(E301*F301,2)</f>
        <v>0</v>
      </c>
      <c r="H301" s="162"/>
      <c r="I301" s="161">
        <f>ROUND(E301*H301,2)</f>
        <v>0</v>
      </c>
      <c r="J301" s="162"/>
      <c r="K301" s="161">
        <f>ROUND(E301*J301,2)</f>
        <v>0</v>
      </c>
      <c r="L301" s="161">
        <v>15</v>
      </c>
      <c r="M301" s="161">
        <f>G301*(1+L301/100)</f>
        <v>0</v>
      </c>
      <c r="N301" s="161">
        <v>0</v>
      </c>
      <c r="O301" s="161">
        <f>ROUND(E301*N301,2)</f>
        <v>0</v>
      </c>
      <c r="P301" s="161">
        <v>0</v>
      </c>
      <c r="Q301" s="161">
        <f>ROUND(E301*P301,2)</f>
        <v>0</v>
      </c>
      <c r="R301" s="161" t="s">
        <v>516</v>
      </c>
      <c r="S301" s="161" t="s">
        <v>157</v>
      </c>
      <c r="T301" s="161" t="s">
        <v>158</v>
      </c>
      <c r="U301" s="161">
        <v>0</v>
      </c>
      <c r="V301" s="161">
        <f>ROUND(E301*U301,2)</f>
        <v>0</v>
      </c>
      <c r="W301" s="161"/>
      <c r="X301" s="161" t="s">
        <v>511</v>
      </c>
      <c r="Y301" s="150"/>
      <c r="Z301" s="150"/>
      <c r="AA301" s="150"/>
      <c r="AB301" s="150"/>
      <c r="AC301" s="150"/>
      <c r="AD301" s="150"/>
      <c r="AE301" s="150"/>
      <c r="AF301" s="150"/>
      <c r="AG301" s="150" t="s">
        <v>512</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62" t="s">
        <v>527</v>
      </c>
      <c r="D302" s="263"/>
      <c r="E302" s="263"/>
      <c r="F302" s="263"/>
      <c r="G302" s="263"/>
      <c r="H302" s="161"/>
      <c r="I302" s="161"/>
      <c r="J302" s="161"/>
      <c r="K302" s="161"/>
      <c r="L302" s="161"/>
      <c r="M302" s="161"/>
      <c r="N302" s="161"/>
      <c r="O302" s="161"/>
      <c r="P302" s="161"/>
      <c r="Q302" s="161"/>
      <c r="R302" s="161"/>
      <c r="S302" s="161"/>
      <c r="T302" s="161"/>
      <c r="U302" s="161"/>
      <c r="V302" s="161"/>
      <c r="W302" s="161"/>
      <c r="X302" s="161"/>
      <c r="Y302" s="150"/>
      <c r="Z302" s="150"/>
      <c r="AA302" s="150"/>
      <c r="AB302" s="150"/>
      <c r="AC302" s="150"/>
      <c r="AD302" s="150"/>
      <c r="AE302" s="150"/>
      <c r="AF302" s="150"/>
      <c r="AG302" s="150" t="s">
        <v>173</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x14ac:dyDescent="0.2">
      <c r="A303" s="169" t="s">
        <v>151</v>
      </c>
      <c r="B303" s="170" t="s">
        <v>90</v>
      </c>
      <c r="C303" s="192" t="s">
        <v>91</v>
      </c>
      <c r="D303" s="171"/>
      <c r="E303" s="172"/>
      <c r="F303" s="173"/>
      <c r="G303" s="173">
        <f>SUMIF(AG304:AG332,"&lt;&gt;NOR",G304:G332)</f>
        <v>0</v>
      </c>
      <c r="H303" s="173"/>
      <c r="I303" s="173">
        <f>SUM(I304:I332)</f>
        <v>0</v>
      </c>
      <c r="J303" s="173"/>
      <c r="K303" s="173">
        <f>SUM(K304:K332)</f>
        <v>0</v>
      </c>
      <c r="L303" s="173"/>
      <c r="M303" s="173">
        <f>SUM(M304:M332)</f>
        <v>0</v>
      </c>
      <c r="N303" s="173"/>
      <c r="O303" s="173">
        <f>SUM(O304:O332)</f>
        <v>0.8600000000000001</v>
      </c>
      <c r="P303" s="173"/>
      <c r="Q303" s="173">
        <f>SUM(Q304:Q332)</f>
        <v>0</v>
      </c>
      <c r="R303" s="173"/>
      <c r="S303" s="173"/>
      <c r="T303" s="174"/>
      <c r="U303" s="168"/>
      <c r="V303" s="168">
        <f>SUM(V304:V332)</f>
        <v>144.51000000000002</v>
      </c>
      <c r="W303" s="168"/>
      <c r="X303" s="168"/>
      <c r="AG303" t="s">
        <v>152</v>
      </c>
    </row>
    <row r="304" spans="1:60" ht="22.5" outlineLevel="1" x14ac:dyDescent="0.2">
      <c r="A304" s="175">
        <v>92</v>
      </c>
      <c r="B304" s="176" t="s">
        <v>528</v>
      </c>
      <c r="C304" s="193" t="s">
        <v>529</v>
      </c>
      <c r="D304" s="177" t="s">
        <v>155</v>
      </c>
      <c r="E304" s="178">
        <v>28.08</v>
      </c>
      <c r="F304" s="179"/>
      <c r="G304" s="180">
        <f>ROUND(E304*F304,2)</f>
        <v>0</v>
      </c>
      <c r="H304" s="179"/>
      <c r="I304" s="180">
        <f>ROUND(E304*H304,2)</f>
        <v>0</v>
      </c>
      <c r="J304" s="179"/>
      <c r="K304" s="180">
        <f>ROUND(E304*J304,2)</f>
        <v>0</v>
      </c>
      <c r="L304" s="180">
        <v>15</v>
      </c>
      <c r="M304" s="180">
        <f>G304*(1+L304/100)</f>
        <v>0</v>
      </c>
      <c r="N304" s="180">
        <v>0</v>
      </c>
      <c r="O304" s="180">
        <f>ROUND(E304*N304,2)</f>
        <v>0</v>
      </c>
      <c r="P304" s="180">
        <v>0</v>
      </c>
      <c r="Q304" s="180">
        <f>ROUND(E304*P304,2)</f>
        <v>0</v>
      </c>
      <c r="R304" s="180" t="s">
        <v>516</v>
      </c>
      <c r="S304" s="180" t="s">
        <v>157</v>
      </c>
      <c r="T304" s="181" t="s">
        <v>158</v>
      </c>
      <c r="U304" s="161">
        <v>2.75E-2</v>
      </c>
      <c r="V304" s="161">
        <f>ROUND(E304*U304,2)</f>
        <v>0.77</v>
      </c>
      <c r="W304" s="161"/>
      <c r="X304" s="161" t="s">
        <v>159</v>
      </c>
      <c r="Y304" s="150"/>
      <c r="Z304" s="150"/>
      <c r="AA304" s="150"/>
      <c r="AB304" s="150"/>
      <c r="AC304" s="150"/>
      <c r="AD304" s="150"/>
      <c r="AE304" s="150"/>
      <c r="AF304" s="150"/>
      <c r="AG304" s="150" t="s">
        <v>517</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94" t="s">
        <v>530</v>
      </c>
      <c r="D305" s="163"/>
      <c r="E305" s="164">
        <v>28.08</v>
      </c>
      <c r="F305" s="161"/>
      <c r="G305" s="161"/>
      <c r="H305" s="161"/>
      <c r="I305" s="161"/>
      <c r="J305" s="161"/>
      <c r="K305" s="161"/>
      <c r="L305" s="161"/>
      <c r="M305" s="161"/>
      <c r="N305" s="161"/>
      <c r="O305" s="161"/>
      <c r="P305" s="161"/>
      <c r="Q305" s="161"/>
      <c r="R305" s="161"/>
      <c r="S305" s="161"/>
      <c r="T305" s="161"/>
      <c r="U305" s="161"/>
      <c r="V305" s="161"/>
      <c r="W305" s="161"/>
      <c r="X305" s="161"/>
      <c r="Y305" s="150"/>
      <c r="Z305" s="150"/>
      <c r="AA305" s="150"/>
      <c r="AB305" s="150"/>
      <c r="AC305" s="150"/>
      <c r="AD305" s="150"/>
      <c r="AE305" s="150"/>
      <c r="AF305" s="150"/>
      <c r="AG305" s="150" t="s">
        <v>162</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ht="22.5" outlineLevel="1" x14ac:dyDescent="0.2">
      <c r="A306" s="175">
        <v>93</v>
      </c>
      <c r="B306" s="176" t="s">
        <v>531</v>
      </c>
      <c r="C306" s="193" t="s">
        <v>532</v>
      </c>
      <c r="D306" s="177" t="s">
        <v>155</v>
      </c>
      <c r="E306" s="178">
        <v>28.08</v>
      </c>
      <c r="F306" s="179"/>
      <c r="G306" s="180">
        <f>ROUND(E306*F306,2)</f>
        <v>0</v>
      </c>
      <c r="H306" s="179"/>
      <c r="I306" s="180">
        <f>ROUND(E306*H306,2)</f>
        <v>0</v>
      </c>
      <c r="J306" s="179"/>
      <c r="K306" s="180">
        <f>ROUND(E306*J306,2)</f>
        <v>0</v>
      </c>
      <c r="L306" s="180">
        <v>15</v>
      </c>
      <c r="M306" s="180">
        <f>G306*(1+L306/100)</f>
        <v>0</v>
      </c>
      <c r="N306" s="180">
        <v>3.5E-4</v>
      </c>
      <c r="O306" s="180">
        <f>ROUND(E306*N306,2)</f>
        <v>0.01</v>
      </c>
      <c r="P306" s="180">
        <v>0</v>
      </c>
      <c r="Q306" s="180">
        <f>ROUND(E306*P306,2)</f>
        <v>0</v>
      </c>
      <c r="R306" s="180" t="s">
        <v>516</v>
      </c>
      <c r="S306" s="180" t="s">
        <v>157</v>
      </c>
      <c r="T306" s="181" t="s">
        <v>158</v>
      </c>
      <c r="U306" s="161">
        <v>0.2</v>
      </c>
      <c r="V306" s="161">
        <f>ROUND(E306*U306,2)</f>
        <v>5.62</v>
      </c>
      <c r="W306" s="161"/>
      <c r="X306" s="161" t="s">
        <v>159</v>
      </c>
      <c r="Y306" s="150"/>
      <c r="Z306" s="150"/>
      <c r="AA306" s="150"/>
      <c r="AB306" s="150"/>
      <c r="AC306" s="150"/>
      <c r="AD306" s="150"/>
      <c r="AE306" s="150"/>
      <c r="AF306" s="150"/>
      <c r="AG306" s="150" t="s">
        <v>517</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94" t="s">
        <v>530</v>
      </c>
      <c r="D307" s="163"/>
      <c r="E307" s="164">
        <v>28.08</v>
      </c>
      <c r="F307" s="161"/>
      <c r="G307" s="161"/>
      <c r="H307" s="161"/>
      <c r="I307" s="161"/>
      <c r="J307" s="161"/>
      <c r="K307" s="161"/>
      <c r="L307" s="161"/>
      <c r="M307" s="161"/>
      <c r="N307" s="161"/>
      <c r="O307" s="161"/>
      <c r="P307" s="161"/>
      <c r="Q307" s="161"/>
      <c r="R307" s="161"/>
      <c r="S307" s="161"/>
      <c r="T307" s="161"/>
      <c r="U307" s="161"/>
      <c r="V307" s="161"/>
      <c r="W307" s="161"/>
      <c r="X307" s="161"/>
      <c r="Y307" s="150"/>
      <c r="Z307" s="150"/>
      <c r="AA307" s="150"/>
      <c r="AB307" s="150"/>
      <c r="AC307" s="150"/>
      <c r="AD307" s="150"/>
      <c r="AE307" s="150"/>
      <c r="AF307" s="150"/>
      <c r="AG307" s="150" t="s">
        <v>162</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ht="22.5" outlineLevel="1" x14ac:dyDescent="0.2">
      <c r="A308" s="175">
        <v>94</v>
      </c>
      <c r="B308" s="176" t="s">
        <v>533</v>
      </c>
      <c r="C308" s="193" t="s">
        <v>534</v>
      </c>
      <c r="D308" s="177" t="s">
        <v>292</v>
      </c>
      <c r="E308" s="178">
        <v>191</v>
      </c>
      <c r="F308" s="179"/>
      <c r="G308" s="180">
        <f>ROUND(E308*F308,2)</f>
        <v>0</v>
      </c>
      <c r="H308" s="179"/>
      <c r="I308" s="180">
        <f>ROUND(E308*H308,2)</f>
        <v>0</v>
      </c>
      <c r="J308" s="179"/>
      <c r="K308" s="180">
        <f>ROUND(E308*J308,2)</f>
        <v>0</v>
      </c>
      <c r="L308" s="180">
        <v>15</v>
      </c>
      <c r="M308" s="180">
        <f>G308*(1+L308/100)</f>
        <v>0</v>
      </c>
      <c r="N308" s="180">
        <v>1.8400000000000001E-3</v>
      </c>
      <c r="O308" s="180">
        <f>ROUND(E308*N308,2)</f>
        <v>0.35</v>
      </c>
      <c r="P308" s="180">
        <v>0</v>
      </c>
      <c r="Q308" s="180">
        <f>ROUND(E308*P308,2)</f>
        <v>0</v>
      </c>
      <c r="R308" s="180" t="s">
        <v>516</v>
      </c>
      <c r="S308" s="180" t="s">
        <v>157</v>
      </c>
      <c r="T308" s="181" t="s">
        <v>158</v>
      </c>
      <c r="U308" s="161">
        <v>0.252</v>
      </c>
      <c r="V308" s="161">
        <f>ROUND(E308*U308,2)</f>
        <v>48.13</v>
      </c>
      <c r="W308" s="161"/>
      <c r="X308" s="161" t="s">
        <v>159</v>
      </c>
      <c r="Y308" s="150"/>
      <c r="Z308" s="150"/>
      <c r="AA308" s="150"/>
      <c r="AB308" s="150"/>
      <c r="AC308" s="150"/>
      <c r="AD308" s="150"/>
      <c r="AE308" s="150"/>
      <c r="AF308" s="150"/>
      <c r="AG308" s="150" t="s">
        <v>181</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51" t="s">
        <v>535</v>
      </c>
      <c r="D309" s="252"/>
      <c r="E309" s="252"/>
      <c r="F309" s="252"/>
      <c r="G309" s="252"/>
      <c r="H309" s="161"/>
      <c r="I309" s="161"/>
      <c r="J309" s="161"/>
      <c r="K309" s="161"/>
      <c r="L309" s="161"/>
      <c r="M309" s="161"/>
      <c r="N309" s="161"/>
      <c r="O309" s="161"/>
      <c r="P309" s="161"/>
      <c r="Q309" s="161"/>
      <c r="R309" s="161"/>
      <c r="S309" s="161"/>
      <c r="T309" s="161"/>
      <c r="U309" s="161"/>
      <c r="V309" s="161"/>
      <c r="W309" s="161"/>
      <c r="X309" s="161"/>
      <c r="Y309" s="150"/>
      <c r="Z309" s="150"/>
      <c r="AA309" s="150"/>
      <c r="AB309" s="150"/>
      <c r="AC309" s="150"/>
      <c r="AD309" s="150"/>
      <c r="AE309" s="150"/>
      <c r="AF309" s="150"/>
      <c r="AG309" s="150" t="s">
        <v>173</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60" t="s">
        <v>536</v>
      </c>
      <c r="D310" s="261"/>
      <c r="E310" s="261"/>
      <c r="F310" s="261"/>
      <c r="G310" s="261"/>
      <c r="H310" s="161"/>
      <c r="I310" s="161"/>
      <c r="J310" s="161"/>
      <c r="K310" s="161"/>
      <c r="L310" s="161"/>
      <c r="M310" s="161"/>
      <c r="N310" s="161"/>
      <c r="O310" s="161"/>
      <c r="P310" s="161"/>
      <c r="Q310" s="161"/>
      <c r="R310" s="161"/>
      <c r="S310" s="161"/>
      <c r="T310" s="161"/>
      <c r="U310" s="161"/>
      <c r="V310" s="161"/>
      <c r="W310" s="161"/>
      <c r="X310" s="161"/>
      <c r="Y310" s="150"/>
      <c r="Z310" s="150"/>
      <c r="AA310" s="150"/>
      <c r="AB310" s="150"/>
      <c r="AC310" s="150"/>
      <c r="AD310" s="150"/>
      <c r="AE310" s="150"/>
      <c r="AF310" s="150"/>
      <c r="AG310" s="150" t="s">
        <v>210</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60" t="s">
        <v>537</v>
      </c>
      <c r="D311" s="261"/>
      <c r="E311" s="261"/>
      <c r="F311" s="261"/>
      <c r="G311" s="261"/>
      <c r="H311" s="161"/>
      <c r="I311" s="161"/>
      <c r="J311" s="161"/>
      <c r="K311" s="161"/>
      <c r="L311" s="161"/>
      <c r="M311" s="161"/>
      <c r="N311" s="161"/>
      <c r="O311" s="161"/>
      <c r="P311" s="161"/>
      <c r="Q311" s="161"/>
      <c r="R311" s="161"/>
      <c r="S311" s="161"/>
      <c r="T311" s="161"/>
      <c r="U311" s="161"/>
      <c r="V311" s="161"/>
      <c r="W311" s="161"/>
      <c r="X311" s="161"/>
      <c r="Y311" s="150"/>
      <c r="Z311" s="150"/>
      <c r="AA311" s="150"/>
      <c r="AB311" s="150"/>
      <c r="AC311" s="150"/>
      <c r="AD311" s="150"/>
      <c r="AE311" s="150"/>
      <c r="AF311" s="150"/>
      <c r="AG311" s="150" t="s">
        <v>210</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94" t="s">
        <v>538</v>
      </c>
      <c r="D312" s="163"/>
      <c r="E312" s="164">
        <v>191</v>
      </c>
      <c r="F312" s="161"/>
      <c r="G312" s="161"/>
      <c r="H312" s="161"/>
      <c r="I312" s="161"/>
      <c r="J312" s="161"/>
      <c r="K312" s="161"/>
      <c r="L312" s="161"/>
      <c r="M312" s="161"/>
      <c r="N312" s="161"/>
      <c r="O312" s="161"/>
      <c r="P312" s="161"/>
      <c r="Q312" s="161"/>
      <c r="R312" s="161"/>
      <c r="S312" s="161"/>
      <c r="T312" s="161"/>
      <c r="U312" s="161"/>
      <c r="V312" s="161"/>
      <c r="W312" s="161"/>
      <c r="X312" s="161"/>
      <c r="Y312" s="150"/>
      <c r="Z312" s="150"/>
      <c r="AA312" s="150"/>
      <c r="AB312" s="150"/>
      <c r="AC312" s="150"/>
      <c r="AD312" s="150"/>
      <c r="AE312" s="150"/>
      <c r="AF312" s="150"/>
      <c r="AG312" s="150" t="s">
        <v>162</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ht="22.5" outlineLevel="1" x14ac:dyDescent="0.2">
      <c r="A313" s="175">
        <v>95</v>
      </c>
      <c r="B313" s="176" t="s">
        <v>539</v>
      </c>
      <c r="C313" s="193" t="s">
        <v>540</v>
      </c>
      <c r="D313" s="177" t="s">
        <v>292</v>
      </c>
      <c r="E313" s="178">
        <v>222.4</v>
      </c>
      <c r="F313" s="179"/>
      <c r="G313" s="180">
        <f>ROUND(E313*F313,2)</f>
        <v>0</v>
      </c>
      <c r="H313" s="179"/>
      <c r="I313" s="180">
        <f>ROUND(E313*H313,2)</f>
        <v>0</v>
      </c>
      <c r="J313" s="179"/>
      <c r="K313" s="180">
        <f>ROUND(E313*J313,2)</f>
        <v>0</v>
      </c>
      <c r="L313" s="180">
        <v>15</v>
      </c>
      <c r="M313" s="180">
        <f>G313*(1+L313/100)</f>
        <v>0</v>
      </c>
      <c r="N313" s="180">
        <v>7.6000000000000004E-4</v>
      </c>
      <c r="O313" s="180">
        <f>ROUND(E313*N313,2)</f>
        <v>0.17</v>
      </c>
      <c r="P313" s="180">
        <v>0</v>
      </c>
      <c r="Q313" s="180">
        <f>ROUND(E313*P313,2)</f>
        <v>0</v>
      </c>
      <c r="R313" s="180" t="s">
        <v>516</v>
      </c>
      <c r="S313" s="180" t="s">
        <v>157</v>
      </c>
      <c r="T313" s="181" t="s">
        <v>158</v>
      </c>
      <c r="U313" s="161">
        <v>0.189</v>
      </c>
      <c r="V313" s="161">
        <f>ROUND(E313*U313,2)</f>
        <v>42.03</v>
      </c>
      <c r="W313" s="161"/>
      <c r="X313" s="161" t="s">
        <v>159</v>
      </c>
      <c r="Y313" s="150"/>
      <c r="Z313" s="150"/>
      <c r="AA313" s="150"/>
      <c r="AB313" s="150"/>
      <c r="AC313" s="150"/>
      <c r="AD313" s="150"/>
      <c r="AE313" s="150"/>
      <c r="AF313" s="150"/>
      <c r="AG313" s="150" t="s">
        <v>181</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1" t="s">
        <v>535</v>
      </c>
      <c r="D314" s="252"/>
      <c r="E314" s="252"/>
      <c r="F314" s="252"/>
      <c r="G314" s="252"/>
      <c r="H314" s="161"/>
      <c r="I314" s="161"/>
      <c r="J314" s="161"/>
      <c r="K314" s="161"/>
      <c r="L314" s="161"/>
      <c r="M314" s="161"/>
      <c r="N314" s="161"/>
      <c r="O314" s="161"/>
      <c r="P314" s="161"/>
      <c r="Q314" s="161"/>
      <c r="R314" s="161"/>
      <c r="S314" s="161"/>
      <c r="T314" s="161"/>
      <c r="U314" s="161"/>
      <c r="V314" s="161"/>
      <c r="W314" s="161"/>
      <c r="X314" s="161"/>
      <c r="Y314" s="150"/>
      <c r="Z314" s="150"/>
      <c r="AA314" s="150"/>
      <c r="AB314" s="150"/>
      <c r="AC314" s="150"/>
      <c r="AD314" s="150"/>
      <c r="AE314" s="150"/>
      <c r="AF314" s="150"/>
      <c r="AG314" s="150" t="s">
        <v>173</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60" t="s">
        <v>541</v>
      </c>
      <c r="D315" s="261"/>
      <c r="E315" s="261"/>
      <c r="F315" s="261"/>
      <c r="G315" s="261"/>
      <c r="H315" s="161"/>
      <c r="I315" s="161"/>
      <c r="J315" s="161"/>
      <c r="K315" s="161"/>
      <c r="L315" s="161"/>
      <c r="M315" s="161"/>
      <c r="N315" s="161"/>
      <c r="O315" s="161"/>
      <c r="P315" s="161"/>
      <c r="Q315" s="161"/>
      <c r="R315" s="161"/>
      <c r="S315" s="161"/>
      <c r="T315" s="161"/>
      <c r="U315" s="161"/>
      <c r="V315" s="161"/>
      <c r="W315" s="161"/>
      <c r="X315" s="161"/>
      <c r="Y315" s="150"/>
      <c r="Z315" s="150"/>
      <c r="AA315" s="150"/>
      <c r="AB315" s="150"/>
      <c r="AC315" s="150"/>
      <c r="AD315" s="150"/>
      <c r="AE315" s="150"/>
      <c r="AF315" s="150"/>
      <c r="AG315" s="150" t="s">
        <v>210</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94" t="s">
        <v>300</v>
      </c>
      <c r="D316" s="163"/>
      <c r="E316" s="164">
        <v>31.4</v>
      </c>
      <c r="F316" s="161"/>
      <c r="G316" s="161"/>
      <c r="H316" s="161"/>
      <c r="I316" s="161"/>
      <c r="J316" s="161"/>
      <c r="K316" s="161"/>
      <c r="L316" s="161"/>
      <c r="M316" s="161"/>
      <c r="N316" s="161"/>
      <c r="O316" s="161"/>
      <c r="P316" s="161"/>
      <c r="Q316" s="161"/>
      <c r="R316" s="161"/>
      <c r="S316" s="161"/>
      <c r="T316" s="161"/>
      <c r="U316" s="161"/>
      <c r="V316" s="161"/>
      <c r="W316" s="161"/>
      <c r="X316" s="161"/>
      <c r="Y316" s="150"/>
      <c r="Z316" s="150"/>
      <c r="AA316" s="150"/>
      <c r="AB316" s="150"/>
      <c r="AC316" s="150"/>
      <c r="AD316" s="150"/>
      <c r="AE316" s="150"/>
      <c r="AF316" s="150"/>
      <c r="AG316" s="150" t="s">
        <v>162</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94" t="s">
        <v>538</v>
      </c>
      <c r="D317" s="163"/>
      <c r="E317" s="164">
        <v>191</v>
      </c>
      <c r="F317" s="161"/>
      <c r="G317" s="161"/>
      <c r="H317" s="161"/>
      <c r="I317" s="161"/>
      <c r="J317" s="161"/>
      <c r="K317" s="161"/>
      <c r="L317" s="161"/>
      <c r="M317" s="161"/>
      <c r="N317" s="161"/>
      <c r="O317" s="161"/>
      <c r="P317" s="161"/>
      <c r="Q317" s="161"/>
      <c r="R317" s="161"/>
      <c r="S317" s="161"/>
      <c r="T317" s="161"/>
      <c r="U317" s="161"/>
      <c r="V317" s="161"/>
      <c r="W317" s="161"/>
      <c r="X317" s="161"/>
      <c r="Y317" s="150"/>
      <c r="Z317" s="150"/>
      <c r="AA317" s="150"/>
      <c r="AB317" s="150"/>
      <c r="AC317" s="150"/>
      <c r="AD317" s="150"/>
      <c r="AE317" s="150"/>
      <c r="AF317" s="150"/>
      <c r="AG317" s="150" t="s">
        <v>162</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ht="22.5" outlineLevel="1" x14ac:dyDescent="0.2">
      <c r="A318" s="175">
        <v>96</v>
      </c>
      <c r="B318" s="176" t="s">
        <v>542</v>
      </c>
      <c r="C318" s="193" t="s">
        <v>543</v>
      </c>
      <c r="D318" s="177" t="s">
        <v>292</v>
      </c>
      <c r="E318" s="178">
        <v>222.4</v>
      </c>
      <c r="F318" s="179"/>
      <c r="G318" s="180">
        <f>ROUND(E318*F318,2)</f>
        <v>0</v>
      </c>
      <c r="H318" s="179"/>
      <c r="I318" s="180">
        <f>ROUND(E318*H318,2)</f>
        <v>0</v>
      </c>
      <c r="J318" s="179"/>
      <c r="K318" s="180">
        <f>ROUND(E318*J318,2)</f>
        <v>0</v>
      </c>
      <c r="L318" s="180">
        <v>15</v>
      </c>
      <c r="M318" s="180">
        <f>G318*(1+L318/100)</f>
        <v>0</v>
      </c>
      <c r="N318" s="180">
        <v>7.6000000000000004E-4</v>
      </c>
      <c r="O318" s="180">
        <f>ROUND(E318*N318,2)</f>
        <v>0.17</v>
      </c>
      <c r="P318" s="180">
        <v>0</v>
      </c>
      <c r="Q318" s="180">
        <f>ROUND(E318*P318,2)</f>
        <v>0</v>
      </c>
      <c r="R318" s="180" t="s">
        <v>516</v>
      </c>
      <c r="S318" s="180" t="s">
        <v>157</v>
      </c>
      <c r="T318" s="181" t="s">
        <v>158</v>
      </c>
      <c r="U318" s="161">
        <v>0.189</v>
      </c>
      <c r="V318" s="161">
        <f>ROUND(E318*U318,2)</f>
        <v>42.03</v>
      </c>
      <c r="W318" s="161"/>
      <c r="X318" s="161" t="s">
        <v>159</v>
      </c>
      <c r="Y318" s="150"/>
      <c r="Z318" s="150"/>
      <c r="AA318" s="150"/>
      <c r="AB318" s="150"/>
      <c r="AC318" s="150"/>
      <c r="AD318" s="150"/>
      <c r="AE318" s="150"/>
      <c r="AF318" s="150"/>
      <c r="AG318" s="150" t="s">
        <v>181</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51" t="s">
        <v>535</v>
      </c>
      <c r="D319" s="252"/>
      <c r="E319" s="252"/>
      <c r="F319" s="252"/>
      <c r="G319" s="252"/>
      <c r="H319" s="161"/>
      <c r="I319" s="161"/>
      <c r="J319" s="161"/>
      <c r="K319" s="161"/>
      <c r="L319" s="161"/>
      <c r="M319" s="161"/>
      <c r="N319" s="161"/>
      <c r="O319" s="161"/>
      <c r="P319" s="161"/>
      <c r="Q319" s="161"/>
      <c r="R319" s="161"/>
      <c r="S319" s="161"/>
      <c r="T319" s="161"/>
      <c r="U319" s="161"/>
      <c r="V319" s="161"/>
      <c r="W319" s="161"/>
      <c r="X319" s="161"/>
      <c r="Y319" s="150"/>
      <c r="Z319" s="150"/>
      <c r="AA319" s="150"/>
      <c r="AB319" s="150"/>
      <c r="AC319" s="150"/>
      <c r="AD319" s="150"/>
      <c r="AE319" s="150"/>
      <c r="AF319" s="150"/>
      <c r="AG319" s="150" t="s">
        <v>173</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60" t="s">
        <v>541</v>
      </c>
      <c r="D320" s="261"/>
      <c r="E320" s="261"/>
      <c r="F320" s="261"/>
      <c r="G320" s="261"/>
      <c r="H320" s="161"/>
      <c r="I320" s="161"/>
      <c r="J320" s="161"/>
      <c r="K320" s="161"/>
      <c r="L320" s="161"/>
      <c r="M320" s="161"/>
      <c r="N320" s="161"/>
      <c r="O320" s="161"/>
      <c r="P320" s="161"/>
      <c r="Q320" s="161"/>
      <c r="R320" s="161"/>
      <c r="S320" s="161"/>
      <c r="T320" s="161"/>
      <c r="U320" s="161"/>
      <c r="V320" s="161"/>
      <c r="W320" s="161"/>
      <c r="X320" s="161"/>
      <c r="Y320" s="150"/>
      <c r="Z320" s="150"/>
      <c r="AA320" s="150"/>
      <c r="AB320" s="150"/>
      <c r="AC320" s="150"/>
      <c r="AD320" s="150"/>
      <c r="AE320" s="150"/>
      <c r="AF320" s="150"/>
      <c r="AG320" s="150" t="s">
        <v>210</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94" t="s">
        <v>300</v>
      </c>
      <c r="D321" s="163"/>
      <c r="E321" s="164">
        <v>31.4</v>
      </c>
      <c r="F321" s="161"/>
      <c r="G321" s="161"/>
      <c r="H321" s="161"/>
      <c r="I321" s="161"/>
      <c r="J321" s="161"/>
      <c r="K321" s="161"/>
      <c r="L321" s="161"/>
      <c r="M321" s="161"/>
      <c r="N321" s="161"/>
      <c r="O321" s="161"/>
      <c r="P321" s="161"/>
      <c r="Q321" s="161"/>
      <c r="R321" s="161"/>
      <c r="S321" s="161"/>
      <c r="T321" s="161"/>
      <c r="U321" s="161"/>
      <c r="V321" s="161"/>
      <c r="W321" s="161"/>
      <c r="X321" s="161"/>
      <c r="Y321" s="150"/>
      <c r="Z321" s="150"/>
      <c r="AA321" s="150"/>
      <c r="AB321" s="150"/>
      <c r="AC321" s="150"/>
      <c r="AD321" s="150"/>
      <c r="AE321" s="150"/>
      <c r="AF321" s="150"/>
      <c r="AG321" s="150" t="s">
        <v>162</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94" t="s">
        <v>538</v>
      </c>
      <c r="D322" s="163"/>
      <c r="E322" s="164">
        <v>191</v>
      </c>
      <c r="F322" s="161"/>
      <c r="G322" s="161"/>
      <c r="H322" s="161"/>
      <c r="I322" s="161"/>
      <c r="J322" s="161"/>
      <c r="K322" s="161"/>
      <c r="L322" s="161"/>
      <c r="M322" s="161"/>
      <c r="N322" s="161"/>
      <c r="O322" s="161"/>
      <c r="P322" s="161"/>
      <c r="Q322" s="161"/>
      <c r="R322" s="161"/>
      <c r="S322" s="161"/>
      <c r="T322" s="161"/>
      <c r="U322" s="161"/>
      <c r="V322" s="161"/>
      <c r="W322" s="161"/>
      <c r="X322" s="161"/>
      <c r="Y322" s="150"/>
      <c r="Z322" s="150"/>
      <c r="AA322" s="150"/>
      <c r="AB322" s="150"/>
      <c r="AC322" s="150"/>
      <c r="AD322" s="150"/>
      <c r="AE322" s="150"/>
      <c r="AF322" s="150"/>
      <c r="AG322" s="150" t="s">
        <v>162</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5">
        <v>97</v>
      </c>
      <c r="B323" s="176" t="s">
        <v>544</v>
      </c>
      <c r="C323" s="193" t="s">
        <v>545</v>
      </c>
      <c r="D323" s="177" t="s">
        <v>292</v>
      </c>
      <c r="E323" s="178">
        <v>31.4</v>
      </c>
      <c r="F323" s="179"/>
      <c r="G323" s="180">
        <f>ROUND(E323*F323,2)</f>
        <v>0</v>
      </c>
      <c r="H323" s="179"/>
      <c r="I323" s="180">
        <f>ROUND(E323*H323,2)</f>
        <v>0</v>
      </c>
      <c r="J323" s="179"/>
      <c r="K323" s="180">
        <f>ROUND(E323*J323,2)</f>
        <v>0</v>
      </c>
      <c r="L323" s="180">
        <v>15</v>
      </c>
      <c r="M323" s="180">
        <f>G323*(1+L323/100)</f>
        <v>0</v>
      </c>
      <c r="N323" s="180">
        <v>4.2999999999999999E-4</v>
      </c>
      <c r="O323" s="180">
        <f>ROUND(E323*N323,2)</f>
        <v>0.01</v>
      </c>
      <c r="P323" s="180">
        <v>0</v>
      </c>
      <c r="Q323" s="180">
        <f>ROUND(E323*P323,2)</f>
        <v>0</v>
      </c>
      <c r="R323" s="180" t="s">
        <v>516</v>
      </c>
      <c r="S323" s="180" t="s">
        <v>157</v>
      </c>
      <c r="T323" s="181" t="s">
        <v>158</v>
      </c>
      <c r="U323" s="161">
        <v>0.189</v>
      </c>
      <c r="V323" s="161">
        <f>ROUND(E323*U323,2)</f>
        <v>5.93</v>
      </c>
      <c r="W323" s="161"/>
      <c r="X323" s="161" t="s">
        <v>159</v>
      </c>
      <c r="Y323" s="150"/>
      <c r="Z323" s="150"/>
      <c r="AA323" s="150"/>
      <c r="AB323" s="150"/>
      <c r="AC323" s="150"/>
      <c r="AD323" s="150"/>
      <c r="AE323" s="150"/>
      <c r="AF323" s="150"/>
      <c r="AG323" s="150" t="s">
        <v>181</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51" t="s">
        <v>535</v>
      </c>
      <c r="D324" s="252"/>
      <c r="E324" s="252"/>
      <c r="F324" s="252"/>
      <c r="G324" s="252"/>
      <c r="H324" s="161"/>
      <c r="I324" s="161"/>
      <c r="J324" s="161"/>
      <c r="K324" s="161"/>
      <c r="L324" s="161"/>
      <c r="M324" s="161"/>
      <c r="N324" s="161"/>
      <c r="O324" s="161"/>
      <c r="P324" s="161"/>
      <c r="Q324" s="161"/>
      <c r="R324" s="161"/>
      <c r="S324" s="161"/>
      <c r="T324" s="161"/>
      <c r="U324" s="161"/>
      <c r="V324" s="161"/>
      <c r="W324" s="161"/>
      <c r="X324" s="161"/>
      <c r="Y324" s="150"/>
      <c r="Z324" s="150"/>
      <c r="AA324" s="150"/>
      <c r="AB324" s="150"/>
      <c r="AC324" s="150"/>
      <c r="AD324" s="150"/>
      <c r="AE324" s="150"/>
      <c r="AF324" s="150"/>
      <c r="AG324" s="150" t="s">
        <v>173</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60" t="s">
        <v>546</v>
      </c>
      <c r="D325" s="261"/>
      <c r="E325" s="261"/>
      <c r="F325" s="261"/>
      <c r="G325" s="261"/>
      <c r="H325" s="161"/>
      <c r="I325" s="161"/>
      <c r="J325" s="161"/>
      <c r="K325" s="161"/>
      <c r="L325" s="161"/>
      <c r="M325" s="161"/>
      <c r="N325" s="161"/>
      <c r="O325" s="161"/>
      <c r="P325" s="161"/>
      <c r="Q325" s="161"/>
      <c r="R325" s="161"/>
      <c r="S325" s="161"/>
      <c r="T325" s="161"/>
      <c r="U325" s="161"/>
      <c r="V325" s="161"/>
      <c r="W325" s="161"/>
      <c r="X325" s="161"/>
      <c r="Y325" s="150"/>
      <c r="Z325" s="150"/>
      <c r="AA325" s="150"/>
      <c r="AB325" s="150"/>
      <c r="AC325" s="150"/>
      <c r="AD325" s="150"/>
      <c r="AE325" s="150"/>
      <c r="AF325" s="150"/>
      <c r="AG325" s="150" t="s">
        <v>210</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94" t="s">
        <v>300</v>
      </c>
      <c r="D326" s="163"/>
      <c r="E326" s="164">
        <v>31.4</v>
      </c>
      <c r="F326" s="161"/>
      <c r="G326" s="161"/>
      <c r="H326" s="161"/>
      <c r="I326" s="161"/>
      <c r="J326" s="161"/>
      <c r="K326" s="161"/>
      <c r="L326" s="161"/>
      <c r="M326" s="161"/>
      <c r="N326" s="161"/>
      <c r="O326" s="161"/>
      <c r="P326" s="161"/>
      <c r="Q326" s="161"/>
      <c r="R326" s="161"/>
      <c r="S326" s="161"/>
      <c r="T326" s="161"/>
      <c r="U326" s="161"/>
      <c r="V326" s="161"/>
      <c r="W326" s="161"/>
      <c r="X326" s="161"/>
      <c r="Y326" s="150"/>
      <c r="Z326" s="150"/>
      <c r="AA326" s="150"/>
      <c r="AB326" s="150"/>
      <c r="AC326" s="150"/>
      <c r="AD326" s="150"/>
      <c r="AE326" s="150"/>
      <c r="AF326" s="150"/>
      <c r="AG326" s="150" t="s">
        <v>162</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22.5" outlineLevel="1" x14ac:dyDescent="0.2">
      <c r="A327" s="175">
        <v>98</v>
      </c>
      <c r="B327" s="176" t="s">
        <v>547</v>
      </c>
      <c r="C327" s="193" t="s">
        <v>548</v>
      </c>
      <c r="D327" s="177" t="s">
        <v>549</v>
      </c>
      <c r="E327" s="178">
        <v>11.231999999999999</v>
      </c>
      <c r="F327" s="179"/>
      <c r="G327" s="180">
        <f>ROUND(E327*F327,2)</f>
        <v>0</v>
      </c>
      <c r="H327" s="179"/>
      <c r="I327" s="180">
        <f>ROUND(E327*H327,2)</f>
        <v>0</v>
      </c>
      <c r="J327" s="179"/>
      <c r="K327" s="180">
        <f>ROUND(E327*J327,2)</f>
        <v>0</v>
      </c>
      <c r="L327" s="180">
        <v>15</v>
      </c>
      <c r="M327" s="180">
        <f>G327*(1+L327/100)</f>
        <v>0</v>
      </c>
      <c r="N327" s="180">
        <v>1E-3</v>
      </c>
      <c r="O327" s="180">
        <f>ROUND(E327*N327,2)</f>
        <v>0.01</v>
      </c>
      <c r="P327" s="180">
        <v>0</v>
      </c>
      <c r="Q327" s="180">
        <f>ROUND(E327*P327,2)</f>
        <v>0</v>
      </c>
      <c r="R327" s="180" t="s">
        <v>347</v>
      </c>
      <c r="S327" s="180" t="s">
        <v>157</v>
      </c>
      <c r="T327" s="181" t="s">
        <v>158</v>
      </c>
      <c r="U327" s="161">
        <v>0</v>
      </c>
      <c r="V327" s="161">
        <f>ROUND(E327*U327,2)</f>
        <v>0</v>
      </c>
      <c r="W327" s="161"/>
      <c r="X327" s="161" t="s">
        <v>348</v>
      </c>
      <c r="Y327" s="150"/>
      <c r="Z327" s="150"/>
      <c r="AA327" s="150"/>
      <c r="AB327" s="150"/>
      <c r="AC327" s="150"/>
      <c r="AD327" s="150"/>
      <c r="AE327" s="150"/>
      <c r="AF327" s="150"/>
      <c r="AG327" s="150" t="s">
        <v>550</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94" t="s">
        <v>551</v>
      </c>
      <c r="D328" s="163"/>
      <c r="E328" s="164">
        <v>11.23</v>
      </c>
      <c r="F328" s="161"/>
      <c r="G328" s="161"/>
      <c r="H328" s="161"/>
      <c r="I328" s="161"/>
      <c r="J328" s="161"/>
      <c r="K328" s="161"/>
      <c r="L328" s="161"/>
      <c r="M328" s="161"/>
      <c r="N328" s="161"/>
      <c r="O328" s="161"/>
      <c r="P328" s="161"/>
      <c r="Q328" s="161"/>
      <c r="R328" s="161"/>
      <c r="S328" s="161"/>
      <c r="T328" s="161"/>
      <c r="U328" s="161"/>
      <c r="V328" s="161"/>
      <c r="W328" s="161"/>
      <c r="X328" s="161"/>
      <c r="Y328" s="150"/>
      <c r="Z328" s="150"/>
      <c r="AA328" s="150"/>
      <c r="AB328" s="150"/>
      <c r="AC328" s="150"/>
      <c r="AD328" s="150"/>
      <c r="AE328" s="150"/>
      <c r="AF328" s="150"/>
      <c r="AG328" s="150" t="s">
        <v>162</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ht="22.5" outlineLevel="1" x14ac:dyDescent="0.2">
      <c r="A329" s="175">
        <v>99</v>
      </c>
      <c r="B329" s="176" t="s">
        <v>552</v>
      </c>
      <c r="C329" s="193" t="s">
        <v>553</v>
      </c>
      <c r="D329" s="177" t="s">
        <v>155</v>
      </c>
      <c r="E329" s="178">
        <v>33.695999999999998</v>
      </c>
      <c r="F329" s="179"/>
      <c r="G329" s="180">
        <f>ROUND(E329*F329,2)</f>
        <v>0</v>
      </c>
      <c r="H329" s="179"/>
      <c r="I329" s="180">
        <f>ROUND(E329*H329,2)</f>
        <v>0</v>
      </c>
      <c r="J329" s="179"/>
      <c r="K329" s="180">
        <f>ROUND(E329*J329,2)</f>
        <v>0</v>
      </c>
      <c r="L329" s="180">
        <v>15</v>
      </c>
      <c r="M329" s="180">
        <f>G329*(1+L329/100)</f>
        <v>0</v>
      </c>
      <c r="N329" s="180">
        <v>4.3E-3</v>
      </c>
      <c r="O329" s="180">
        <f>ROUND(E329*N329,2)</f>
        <v>0.14000000000000001</v>
      </c>
      <c r="P329" s="180">
        <v>0</v>
      </c>
      <c r="Q329" s="180">
        <f>ROUND(E329*P329,2)</f>
        <v>0</v>
      </c>
      <c r="R329" s="180" t="s">
        <v>347</v>
      </c>
      <c r="S329" s="180" t="s">
        <v>157</v>
      </c>
      <c r="T329" s="181" t="s">
        <v>158</v>
      </c>
      <c r="U329" s="161">
        <v>0</v>
      </c>
      <c r="V329" s="161">
        <f>ROUND(E329*U329,2)</f>
        <v>0</v>
      </c>
      <c r="W329" s="161"/>
      <c r="X329" s="161" t="s">
        <v>348</v>
      </c>
      <c r="Y329" s="150"/>
      <c r="Z329" s="150"/>
      <c r="AA329" s="150"/>
      <c r="AB329" s="150"/>
      <c r="AC329" s="150"/>
      <c r="AD329" s="150"/>
      <c r="AE329" s="150"/>
      <c r="AF329" s="150"/>
      <c r="AG329" s="150" t="s">
        <v>550</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94" t="s">
        <v>554</v>
      </c>
      <c r="D330" s="163"/>
      <c r="E330" s="164">
        <v>33.700000000000003</v>
      </c>
      <c r="F330" s="161"/>
      <c r="G330" s="161"/>
      <c r="H330" s="161"/>
      <c r="I330" s="161"/>
      <c r="J330" s="161"/>
      <c r="K330" s="161"/>
      <c r="L330" s="161"/>
      <c r="M330" s="161"/>
      <c r="N330" s="161"/>
      <c r="O330" s="161"/>
      <c r="P330" s="161"/>
      <c r="Q330" s="161"/>
      <c r="R330" s="161"/>
      <c r="S330" s="161"/>
      <c r="T330" s="161"/>
      <c r="U330" s="161"/>
      <c r="V330" s="161"/>
      <c r="W330" s="161"/>
      <c r="X330" s="161"/>
      <c r="Y330" s="150"/>
      <c r="Z330" s="150"/>
      <c r="AA330" s="150"/>
      <c r="AB330" s="150"/>
      <c r="AC330" s="150"/>
      <c r="AD330" s="150"/>
      <c r="AE330" s="150"/>
      <c r="AF330" s="150"/>
      <c r="AG330" s="150" t="s">
        <v>162</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v>100</v>
      </c>
      <c r="B331" s="158" t="s">
        <v>555</v>
      </c>
      <c r="C331" s="197" t="s">
        <v>556</v>
      </c>
      <c r="D331" s="159" t="s">
        <v>0</v>
      </c>
      <c r="E331" s="190"/>
      <c r="F331" s="162"/>
      <c r="G331" s="161">
        <f>ROUND(E331*F331,2)</f>
        <v>0</v>
      </c>
      <c r="H331" s="162"/>
      <c r="I331" s="161">
        <f>ROUND(E331*H331,2)</f>
        <v>0</v>
      </c>
      <c r="J331" s="162"/>
      <c r="K331" s="161">
        <f>ROUND(E331*J331,2)</f>
        <v>0</v>
      </c>
      <c r="L331" s="161">
        <v>15</v>
      </c>
      <c r="M331" s="161">
        <f>G331*(1+L331/100)</f>
        <v>0</v>
      </c>
      <c r="N331" s="161">
        <v>0</v>
      </c>
      <c r="O331" s="161">
        <f>ROUND(E331*N331,2)</f>
        <v>0</v>
      </c>
      <c r="P331" s="161">
        <v>0</v>
      </c>
      <c r="Q331" s="161">
        <f>ROUND(E331*P331,2)</f>
        <v>0</v>
      </c>
      <c r="R331" s="161" t="s">
        <v>516</v>
      </c>
      <c r="S331" s="161" t="s">
        <v>157</v>
      </c>
      <c r="T331" s="161" t="s">
        <v>158</v>
      </c>
      <c r="U331" s="161">
        <v>0</v>
      </c>
      <c r="V331" s="161">
        <f>ROUND(E331*U331,2)</f>
        <v>0</v>
      </c>
      <c r="W331" s="161"/>
      <c r="X331" s="161" t="s">
        <v>511</v>
      </c>
      <c r="Y331" s="150"/>
      <c r="Z331" s="150"/>
      <c r="AA331" s="150"/>
      <c r="AB331" s="150"/>
      <c r="AC331" s="150"/>
      <c r="AD331" s="150"/>
      <c r="AE331" s="150"/>
      <c r="AF331" s="150"/>
      <c r="AG331" s="150" t="s">
        <v>512</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62" t="s">
        <v>557</v>
      </c>
      <c r="D332" s="263"/>
      <c r="E332" s="263"/>
      <c r="F332" s="263"/>
      <c r="G332" s="263"/>
      <c r="H332" s="161"/>
      <c r="I332" s="161"/>
      <c r="J332" s="161"/>
      <c r="K332" s="161"/>
      <c r="L332" s="161"/>
      <c r="M332" s="161"/>
      <c r="N332" s="161"/>
      <c r="O332" s="161"/>
      <c r="P332" s="161"/>
      <c r="Q332" s="161"/>
      <c r="R332" s="161"/>
      <c r="S332" s="161"/>
      <c r="T332" s="161"/>
      <c r="U332" s="161"/>
      <c r="V332" s="161"/>
      <c r="W332" s="161"/>
      <c r="X332" s="161"/>
      <c r="Y332" s="150"/>
      <c r="Z332" s="150"/>
      <c r="AA332" s="150"/>
      <c r="AB332" s="150"/>
      <c r="AC332" s="150"/>
      <c r="AD332" s="150"/>
      <c r="AE332" s="150"/>
      <c r="AF332" s="150"/>
      <c r="AG332" s="150" t="s">
        <v>173</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x14ac:dyDescent="0.2">
      <c r="A333" s="169" t="s">
        <v>151</v>
      </c>
      <c r="B333" s="170" t="s">
        <v>96</v>
      </c>
      <c r="C333" s="192" t="s">
        <v>97</v>
      </c>
      <c r="D333" s="171"/>
      <c r="E333" s="172"/>
      <c r="F333" s="173"/>
      <c r="G333" s="173">
        <f>SUMIF(AG334:AG339,"&lt;&gt;NOR",G334:G339)</f>
        <v>0</v>
      </c>
      <c r="H333" s="173"/>
      <c r="I333" s="173">
        <f>SUM(I334:I339)</f>
        <v>0</v>
      </c>
      <c r="J333" s="173"/>
      <c r="K333" s="173">
        <f>SUM(K334:K339)</f>
        <v>0</v>
      </c>
      <c r="L333" s="173"/>
      <c r="M333" s="173">
        <f>SUM(M334:M339)</f>
        <v>0</v>
      </c>
      <c r="N333" s="173"/>
      <c r="O333" s="173">
        <f>SUM(O334:O339)</f>
        <v>0</v>
      </c>
      <c r="P333" s="173"/>
      <c r="Q333" s="173">
        <f>SUM(Q334:Q339)</f>
        <v>0</v>
      </c>
      <c r="R333" s="173"/>
      <c r="S333" s="173"/>
      <c r="T333" s="174"/>
      <c r="U333" s="168"/>
      <c r="V333" s="168">
        <f>SUM(V334:V339)</f>
        <v>3.84</v>
      </c>
      <c r="W333" s="168"/>
      <c r="X333" s="168"/>
      <c r="AG333" t="s">
        <v>152</v>
      </c>
    </row>
    <row r="334" spans="1:60" ht="22.5" outlineLevel="1" x14ac:dyDescent="0.2">
      <c r="A334" s="182">
        <v>101</v>
      </c>
      <c r="B334" s="183" t="s">
        <v>558</v>
      </c>
      <c r="C334" s="195" t="s">
        <v>559</v>
      </c>
      <c r="D334" s="184" t="s">
        <v>196</v>
      </c>
      <c r="E334" s="185">
        <v>2</v>
      </c>
      <c r="F334" s="186"/>
      <c r="G334" s="187">
        <f>ROUND(E334*F334,2)</f>
        <v>0</v>
      </c>
      <c r="H334" s="186"/>
      <c r="I334" s="187">
        <f>ROUND(E334*H334,2)</f>
        <v>0</v>
      </c>
      <c r="J334" s="186"/>
      <c r="K334" s="187">
        <f>ROUND(E334*J334,2)</f>
        <v>0</v>
      </c>
      <c r="L334" s="187">
        <v>15</v>
      </c>
      <c r="M334" s="187">
        <f>G334*(1+L334/100)</f>
        <v>0</v>
      </c>
      <c r="N334" s="187">
        <v>0</v>
      </c>
      <c r="O334" s="187">
        <f>ROUND(E334*N334,2)</f>
        <v>0</v>
      </c>
      <c r="P334" s="187">
        <v>0</v>
      </c>
      <c r="Q334" s="187">
        <f>ROUND(E334*P334,2)</f>
        <v>0</v>
      </c>
      <c r="R334" s="187" t="s">
        <v>560</v>
      </c>
      <c r="S334" s="187" t="s">
        <v>157</v>
      </c>
      <c r="T334" s="188" t="s">
        <v>158</v>
      </c>
      <c r="U334" s="161">
        <v>1.43</v>
      </c>
      <c r="V334" s="161">
        <f>ROUND(E334*U334,2)</f>
        <v>2.86</v>
      </c>
      <c r="W334" s="161"/>
      <c r="X334" s="161" t="s">
        <v>159</v>
      </c>
      <c r="Y334" s="150"/>
      <c r="Z334" s="150"/>
      <c r="AA334" s="150"/>
      <c r="AB334" s="150"/>
      <c r="AC334" s="150"/>
      <c r="AD334" s="150"/>
      <c r="AE334" s="150"/>
      <c r="AF334" s="150"/>
      <c r="AG334" s="150" t="s">
        <v>181</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82">
        <v>102</v>
      </c>
      <c r="B335" s="183" t="s">
        <v>561</v>
      </c>
      <c r="C335" s="195" t="s">
        <v>562</v>
      </c>
      <c r="D335" s="184" t="s">
        <v>196</v>
      </c>
      <c r="E335" s="185">
        <v>2</v>
      </c>
      <c r="F335" s="186"/>
      <c r="G335" s="187">
        <f>ROUND(E335*F335,2)</f>
        <v>0</v>
      </c>
      <c r="H335" s="186"/>
      <c r="I335" s="187">
        <f>ROUND(E335*H335,2)</f>
        <v>0</v>
      </c>
      <c r="J335" s="186"/>
      <c r="K335" s="187">
        <f>ROUND(E335*J335,2)</f>
        <v>0</v>
      </c>
      <c r="L335" s="187">
        <v>15</v>
      </c>
      <c r="M335" s="187">
        <f>G335*(1+L335/100)</f>
        <v>0</v>
      </c>
      <c r="N335" s="187">
        <v>0</v>
      </c>
      <c r="O335" s="187">
        <f>ROUND(E335*N335,2)</f>
        <v>0</v>
      </c>
      <c r="P335" s="187">
        <v>2E-3</v>
      </c>
      <c r="Q335" s="187">
        <f>ROUND(E335*P335,2)</f>
        <v>0</v>
      </c>
      <c r="R335" s="187" t="s">
        <v>560</v>
      </c>
      <c r="S335" s="187" t="s">
        <v>157</v>
      </c>
      <c r="T335" s="188" t="s">
        <v>158</v>
      </c>
      <c r="U335" s="161">
        <v>0.48749999999999999</v>
      </c>
      <c r="V335" s="161">
        <f>ROUND(E335*U335,2)</f>
        <v>0.98</v>
      </c>
      <c r="W335" s="161"/>
      <c r="X335" s="161" t="s">
        <v>159</v>
      </c>
      <c r="Y335" s="150"/>
      <c r="Z335" s="150"/>
      <c r="AA335" s="150"/>
      <c r="AB335" s="150"/>
      <c r="AC335" s="150"/>
      <c r="AD335" s="150"/>
      <c r="AE335" s="150"/>
      <c r="AF335" s="150"/>
      <c r="AG335" s="150" t="s">
        <v>181</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ht="22.5" outlineLevel="1" x14ac:dyDescent="0.2">
      <c r="A336" s="175">
        <v>103</v>
      </c>
      <c r="B336" s="176" t="s">
        <v>563</v>
      </c>
      <c r="C336" s="193" t="s">
        <v>564</v>
      </c>
      <c r="D336" s="177" t="s">
        <v>196</v>
      </c>
      <c r="E336" s="178">
        <v>2</v>
      </c>
      <c r="F336" s="179"/>
      <c r="G336" s="180">
        <f>ROUND(E336*F336,2)</f>
        <v>0</v>
      </c>
      <c r="H336" s="179"/>
      <c r="I336" s="180">
        <f>ROUND(E336*H336,2)</f>
        <v>0</v>
      </c>
      <c r="J336" s="179"/>
      <c r="K336" s="180">
        <f>ROUND(E336*J336,2)</f>
        <v>0</v>
      </c>
      <c r="L336" s="180">
        <v>15</v>
      </c>
      <c r="M336" s="180">
        <f>G336*(1+L336/100)</f>
        <v>0</v>
      </c>
      <c r="N336" s="180">
        <v>9.5E-4</v>
      </c>
      <c r="O336" s="180">
        <f>ROUND(E336*N336,2)</f>
        <v>0</v>
      </c>
      <c r="P336" s="180">
        <v>0</v>
      </c>
      <c r="Q336" s="180">
        <f>ROUND(E336*P336,2)</f>
        <v>0</v>
      </c>
      <c r="R336" s="180" t="s">
        <v>347</v>
      </c>
      <c r="S336" s="180" t="s">
        <v>157</v>
      </c>
      <c r="T336" s="181" t="s">
        <v>158</v>
      </c>
      <c r="U336" s="161">
        <v>0</v>
      </c>
      <c r="V336" s="161">
        <f>ROUND(E336*U336,2)</f>
        <v>0</v>
      </c>
      <c r="W336" s="161"/>
      <c r="X336" s="161" t="s">
        <v>348</v>
      </c>
      <c r="Y336" s="150"/>
      <c r="Z336" s="150"/>
      <c r="AA336" s="150"/>
      <c r="AB336" s="150"/>
      <c r="AC336" s="150"/>
      <c r="AD336" s="150"/>
      <c r="AE336" s="150"/>
      <c r="AF336" s="150"/>
      <c r="AG336" s="150" t="s">
        <v>349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94" t="s">
        <v>565</v>
      </c>
      <c r="D337" s="163"/>
      <c r="E337" s="164">
        <v>2</v>
      </c>
      <c r="F337" s="161"/>
      <c r="G337" s="161"/>
      <c r="H337" s="161"/>
      <c r="I337" s="161"/>
      <c r="J337" s="161"/>
      <c r="K337" s="161"/>
      <c r="L337" s="161"/>
      <c r="M337" s="161"/>
      <c r="N337" s="161"/>
      <c r="O337" s="161"/>
      <c r="P337" s="161"/>
      <c r="Q337" s="161"/>
      <c r="R337" s="161"/>
      <c r="S337" s="161"/>
      <c r="T337" s="161"/>
      <c r="U337" s="161"/>
      <c r="V337" s="161"/>
      <c r="W337" s="161"/>
      <c r="X337" s="161"/>
      <c r="Y337" s="150"/>
      <c r="Z337" s="150"/>
      <c r="AA337" s="150"/>
      <c r="AB337" s="150"/>
      <c r="AC337" s="150"/>
      <c r="AD337" s="150"/>
      <c r="AE337" s="150"/>
      <c r="AF337" s="150"/>
      <c r="AG337" s="150" t="s">
        <v>162</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v>104</v>
      </c>
      <c r="B338" s="158" t="s">
        <v>566</v>
      </c>
      <c r="C338" s="197" t="s">
        <v>567</v>
      </c>
      <c r="D338" s="159" t="s">
        <v>0</v>
      </c>
      <c r="E338" s="190"/>
      <c r="F338" s="162"/>
      <c r="G338" s="161">
        <f>ROUND(E338*F338,2)</f>
        <v>0</v>
      </c>
      <c r="H338" s="162"/>
      <c r="I338" s="161">
        <f>ROUND(E338*H338,2)</f>
        <v>0</v>
      </c>
      <c r="J338" s="162"/>
      <c r="K338" s="161">
        <f>ROUND(E338*J338,2)</f>
        <v>0</v>
      </c>
      <c r="L338" s="161">
        <v>15</v>
      </c>
      <c r="M338" s="161">
        <f>G338*(1+L338/100)</f>
        <v>0</v>
      </c>
      <c r="N338" s="161">
        <v>0</v>
      </c>
      <c r="O338" s="161">
        <f>ROUND(E338*N338,2)</f>
        <v>0</v>
      </c>
      <c r="P338" s="161">
        <v>0</v>
      </c>
      <c r="Q338" s="161">
        <f>ROUND(E338*P338,2)</f>
        <v>0</v>
      </c>
      <c r="R338" s="161" t="s">
        <v>560</v>
      </c>
      <c r="S338" s="161" t="s">
        <v>157</v>
      </c>
      <c r="T338" s="161" t="s">
        <v>158</v>
      </c>
      <c r="U338" s="161">
        <v>0</v>
      </c>
      <c r="V338" s="161">
        <f>ROUND(E338*U338,2)</f>
        <v>0</v>
      </c>
      <c r="W338" s="161"/>
      <c r="X338" s="161" t="s">
        <v>511</v>
      </c>
      <c r="Y338" s="150"/>
      <c r="Z338" s="150"/>
      <c r="AA338" s="150"/>
      <c r="AB338" s="150"/>
      <c r="AC338" s="150"/>
      <c r="AD338" s="150"/>
      <c r="AE338" s="150"/>
      <c r="AF338" s="150"/>
      <c r="AG338" s="150" t="s">
        <v>512</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62" t="s">
        <v>568</v>
      </c>
      <c r="D339" s="263"/>
      <c r="E339" s="263"/>
      <c r="F339" s="263"/>
      <c r="G339" s="263"/>
      <c r="H339" s="161"/>
      <c r="I339" s="161"/>
      <c r="J339" s="161"/>
      <c r="K339" s="161"/>
      <c r="L339" s="161"/>
      <c r="M339" s="161"/>
      <c r="N339" s="161"/>
      <c r="O339" s="161"/>
      <c r="P339" s="161"/>
      <c r="Q339" s="161"/>
      <c r="R339" s="161"/>
      <c r="S339" s="161"/>
      <c r="T339" s="161"/>
      <c r="U339" s="161"/>
      <c r="V339" s="161"/>
      <c r="W339" s="161"/>
      <c r="X339" s="161"/>
      <c r="Y339" s="150"/>
      <c r="Z339" s="150"/>
      <c r="AA339" s="150"/>
      <c r="AB339" s="150"/>
      <c r="AC339" s="150"/>
      <c r="AD339" s="150"/>
      <c r="AE339" s="150"/>
      <c r="AF339" s="150"/>
      <c r="AG339" s="150" t="s">
        <v>173</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x14ac:dyDescent="0.2">
      <c r="A340" s="169" t="s">
        <v>151</v>
      </c>
      <c r="B340" s="170" t="s">
        <v>98</v>
      </c>
      <c r="C340" s="192" t="s">
        <v>99</v>
      </c>
      <c r="D340" s="171"/>
      <c r="E340" s="172"/>
      <c r="F340" s="173"/>
      <c r="G340" s="173">
        <f>SUMIF(AG341:AG345,"&lt;&gt;NOR",G341:G345)</f>
        <v>0</v>
      </c>
      <c r="H340" s="173"/>
      <c r="I340" s="173">
        <f>SUM(I341:I345)</f>
        <v>0</v>
      </c>
      <c r="J340" s="173"/>
      <c r="K340" s="173">
        <f>SUM(K341:K345)</f>
        <v>0</v>
      </c>
      <c r="L340" s="173"/>
      <c r="M340" s="173">
        <f>SUM(M341:M345)</f>
        <v>0</v>
      </c>
      <c r="N340" s="173"/>
      <c r="O340" s="173">
        <f>SUM(O341:O345)</f>
        <v>1.37</v>
      </c>
      <c r="P340" s="173"/>
      <c r="Q340" s="173">
        <f>SUM(Q341:Q345)</f>
        <v>0</v>
      </c>
      <c r="R340" s="173"/>
      <c r="S340" s="173"/>
      <c r="T340" s="174"/>
      <c r="U340" s="168"/>
      <c r="V340" s="168">
        <f>SUM(V341:V345)</f>
        <v>32.700000000000003</v>
      </c>
      <c r="W340" s="168"/>
      <c r="X340" s="168"/>
      <c r="AG340" t="s">
        <v>152</v>
      </c>
    </row>
    <row r="341" spans="1:60" ht="22.5" outlineLevel="1" x14ac:dyDescent="0.2">
      <c r="A341" s="175">
        <v>105</v>
      </c>
      <c r="B341" s="176" t="s">
        <v>569</v>
      </c>
      <c r="C341" s="193" t="s">
        <v>570</v>
      </c>
      <c r="D341" s="177" t="s">
        <v>155</v>
      </c>
      <c r="E341" s="178">
        <v>97.62</v>
      </c>
      <c r="F341" s="179"/>
      <c r="G341" s="180">
        <f>ROUND(E341*F341,2)</f>
        <v>0</v>
      </c>
      <c r="H341" s="179"/>
      <c r="I341" s="180">
        <f>ROUND(E341*H341,2)</f>
        <v>0</v>
      </c>
      <c r="J341" s="179"/>
      <c r="K341" s="180">
        <f>ROUND(E341*J341,2)</f>
        <v>0</v>
      </c>
      <c r="L341" s="180">
        <v>15</v>
      </c>
      <c r="M341" s="180">
        <f>G341*(1+L341/100)</f>
        <v>0</v>
      </c>
      <c r="N341" s="180">
        <v>1.404E-2</v>
      </c>
      <c r="O341" s="180">
        <f>ROUND(E341*N341,2)</f>
        <v>1.37</v>
      </c>
      <c r="P341" s="180">
        <v>0</v>
      </c>
      <c r="Q341" s="180">
        <f>ROUND(E341*P341,2)</f>
        <v>0</v>
      </c>
      <c r="R341" s="180" t="s">
        <v>571</v>
      </c>
      <c r="S341" s="180" t="s">
        <v>157</v>
      </c>
      <c r="T341" s="181" t="s">
        <v>158</v>
      </c>
      <c r="U341" s="161">
        <v>0.33500000000000002</v>
      </c>
      <c r="V341" s="161">
        <f>ROUND(E341*U341,2)</f>
        <v>32.700000000000003</v>
      </c>
      <c r="W341" s="161"/>
      <c r="X341" s="161" t="s">
        <v>159</v>
      </c>
      <c r="Y341" s="150"/>
      <c r="Z341" s="150"/>
      <c r="AA341" s="150"/>
      <c r="AB341" s="150"/>
      <c r="AC341" s="150"/>
      <c r="AD341" s="150"/>
      <c r="AE341" s="150"/>
      <c r="AF341" s="150"/>
      <c r="AG341" s="150" t="s">
        <v>181</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94" t="s">
        <v>572</v>
      </c>
      <c r="D342" s="163"/>
      <c r="E342" s="164">
        <v>7.85</v>
      </c>
      <c r="F342" s="161"/>
      <c r="G342" s="161"/>
      <c r="H342" s="161"/>
      <c r="I342" s="161"/>
      <c r="J342" s="161"/>
      <c r="K342" s="161"/>
      <c r="L342" s="161"/>
      <c r="M342" s="161"/>
      <c r="N342" s="161"/>
      <c r="O342" s="161"/>
      <c r="P342" s="161"/>
      <c r="Q342" s="161"/>
      <c r="R342" s="161"/>
      <c r="S342" s="161"/>
      <c r="T342" s="161"/>
      <c r="U342" s="161"/>
      <c r="V342" s="161"/>
      <c r="W342" s="161"/>
      <c r="X342" s="161"/>
      <c r="Y342" s="150"/>
      <c r="Z342" s="150"/>
      <c r="AA342" s="150"/>
      <c r="AB342" s="150"/>
      <c r="AC342" s="150"/>
      <c r="AD342" s="150"/>
      <c r="AE342" s="150"/>
      <c r="AF342" s="150"/>
      <c r="AG342" s="150" t="s">
        <v>162</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94" t="s">
        <v>573</v>
      </c>
      <c r="D343" s="163"/>
      <c r="E343" s="164">
        <v>89.77</v>
      </c>
      <c r="F343" s="161"/>
      <c r="G343" s="161"/>
      <c r="H343" s="161"/>
      <c r="I343" s="161"/>
      <c r="J343" s="161"/>
      <c r="K343" s="161"/>
      <c r="L343" s="161"/>
      <c r="M343" s="161"/>
      <c r="N343" s="161"/>
      <c r="O343" s="161"/>
      <c r="P343" s="161"/>
      <c r="Q343" s="161"/>
      <c r="R343" s="161"/>
      <c r="S343" s="161"/>
      <c r="T343" s="161"/>
      <c r="U343" s="161"/>
      <c r="V343" s="161"/>
      <c r="W343" s="161"/>
      <c r="X343" s="161"/>
      <c r="Y343" s="150"/>
      <c r="Z343" s="150"/>
      <c r="AA343" s="150"/>
      <c r="AB343" s="150"/>
      <c r="AC343" s="150"/>
      <c r="AD343" s="150"/>
      <c r="AE343" s="150"/>
      <c r="AF343" s="150"/>
      <c r="AG343" s="150" t="s">
        <v>162</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v>106</v>
      </c>
      <c r="B344" s="158" t="s">
        <v>574</v>
      </c>
      <c r="C344" s="197" t="s">
        <v>575</v>
      </c>
      <c r="D344" s="159" t="s">
        <v>0</v>
      </c>
      <c r="E344" s="190"/>
      <c r="F344" s="162"/>
      <c r="G344" s="161">
        <f>ROUND(E344*F344,2)</f>
        <v>0</v>
      </c>
      <c r="H344" s="162"/>
      <c r="I344" s="161">
        <f>ROUND(E344*H344,2)</f>
        <v>0</v>
      </c>
      <c r="J344" s="162"/>
      <c r="K344" s="161">
        <f>ROUND(E344*J344,2)</f>
        <v>0</v>
      </c>
      <c r="L344" s="161">
        <v>15</v>
      </c>
      <c r="M344" s="161">
        <f>G344*(1+L344/100)</f>
        <v>0</v>
      </c>
      <c r="N344" s="161">
        <v>0</v>
      </c>
      <c r="O344" s="161">
        <f>ROUND(E344*N344,2)</f>
        <v>0</v>
      </c>
      <c r="P344" s="161">
        <v>0</v>
      </c>
      <c r="Q344" s="161">
        <f>ROUND(E344*P344,2)</f>
        <v>0</v>
      </c>
      <c r="R344" s="161" t="s">
        <v>571</v>
      </c>
      <c r="S344" s="161" t="s">
        <v>157</v>
      </c>
      <c r="T344" s="161" t="s">
        <v>158</v>
      </c>
      <c r="U344" s="161">
        <v>0</v>
      </c>
      <c r="V344" s="161">
        <f>ROUND(E344*U344,2)</f>
        <v>0</v>
      </c>
      <c r="W344" s="161"/>
      <c r="X344" s="161" t="s">
        <v>511</v>
      </c>
      <c r="Y344" s="150"/>
      <c r="Z344" s="150"/>
      <c r="AA344" s="150"/>
      <c r="AB344" s="150"/>
      <c r="AC344" s="150"/>
      <c r="AD344" s="150"/>
      <c r="AE344" s="150"/>
      <c r="AF344" s="150"/>
      <c r="AG344" s="150" t="s">
        <v>512</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62" t="s">
        <v>557</v>
      </c>
      <c r="D345" s="263"/>
      <c r="E345" s="263"/>
      <c r="F345" s="263"/>
      <c r="G345" s="263"/>
      <c r="H345" s="161"/>
      <c r="I345" s="161"/>
      <c r="J345" s="161"/>
      <c r="K345" s="161"/>
      <c r="L345" s="161"/>
      <c r="M345" s="161"/>
      <c r="N345" s="161"/>
      <c r="O345" s="161"/>
      <c r="P345" s="161"/>
      <c r="Q345" s="161"/>
      <c r="R345" s="161"/>
      <c r="S345" s="161"/>
      <c r="T345" s="161"/>
      <c r="U345" s="161"/>
      <c r="V345" s="161"/>
      <c r="W345" s="161"/>
      <c r="X345" s="161"/>
      <c r="Y345" s="150"/>
      <c r="Z345" s="150"/>
      <c r="AA345" s="150"/>
      <c r="AB345" s="150"/>
      <c r="AC345" s="150"/>
      <c r="AD345" s="150"/>
      <c r="AE345" s="150"/>
      <c r="AF345" s="150"/>
      <c r="AG345" s="150" t="s">
        <v>173</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x14ac:dyDescent="0.2">
      <c r="A346" s="169" t="s">
        <v>151</v>
      </c>
      <c r="B346" s="170" t="s">
        <v>100</v>
      </c>
      <c r="C346" s="192" t="s">
        <v>101</v>
      </c>
      <c r="D346" s="171"/>
      <c r="E346" s="172"/>
      <c r="F346" s="173"/>
      <c r="G346" s="173">
        <f>SUMIF(AG347:AG415,"&lt;&gt;NOR",G347:G415)</f>
        <v>0</v>
      </c>
      <c r="H346" s="173"/>
      <c r="I346" s="173">
        <f>SUM(I347:I415)</f>
        <v>0</v>
      </c>
      <c r="J346" s="173"/>
      <c r="K346" s="173">
        <f>SUM(K347:K415)</f>
        <v>0</v>
      </c>
      <c r="L346" s="173"/>
      <c r="M346" s="173">
        <f>SUM(M347:M415)</f>
        <v>0</v>
      </c>
      <c r="N346" s="173"/>
      <c r="O346" s="173">
        <f>SUM(O347:O415)</f>
        <v>2.1799999999999997</v>
      </c>
      <c r="P346" s="173"/>
      <c r="Q346" s="173">
        <f>SUM(Q347:Q415)</f>
        <v>2.87</v>
      </c>
      <c r="R346" s="173"/>
      <c r="S346" s="173"/>
      <c r="T346" s="174"/>
      <c r="U346" s="168"/>
      <c r="V346" s="168">
        <f>SUM(V347:V415)</f>
        <v>526.96</v>
      </c>
      <c r="W346" s="168"/>
      <c r="X346" s="168"/>
      <c r="AG346" t="s">
        <v>152</v>
      </c>
    </row>
    <row r="347" spans="1:60" ht="22.5" outlineLevel="1" x14ac:dyDescent="0.2">
      <c r="A347" s="175">
        <v>107</v>
      </c>
      <c r="B347" s="176" t="s">
        <v>576</v>
      </c>
      <c r="C347" s="193" t="s">
        <v>577</v>
      </c>
      <c r="D347" s="177" t="s">
        <v>292</v>
      </c>
      <c r="E347" s="178">
        <v>85.2</v>
      </c>
      <c r="F347" s="179"/>
      <c r="G347" s="180">
        <f>ROUND(E347*F347,2)</f>
        <v>0</v>
      </c>
      <c r="H347" s="179"/>
      <c r="I347" s="180">
        <f>ROUND(E347*H347,2)</f>
        <v>0</v>
      </c>
      <c r="J347" s="179"/>
      <c r="K347" s="180">
        <f>ROUND(E347*J347,2)</f>
        <v>0</v>
      </c>
      <c r="L347" s="180">
        <v>15</v>
      </c>
      <c r="M347" s="180">
        <f>G347*(1+L347/100)</f>
        <v>0</v>
      </c>
      <c r="N347" s="180">
        <v>0</v>
      </c>
      <c r="O347" s="180">
        <f>ROUND(E347*N347,2)</f>
        <v>0</v>
      </c>
      <c r="P347" s="180">
        <v>0</v>
      </c>
      <c r="Q347" s="180">
        <f>ROUND(E347*P347,2)</f>
        <v>0</v>
      </c>
      <c r="R347" s="180" t="s">
        <v>498</v>
      </c>
      <c r="S347" s="180" t="s">
        <v>157</v>
      </c>
      <c r="T347" s="181" t="s">
        <v>158</v>
      </c>
      <c r="U347" s="161">
        <v>0.3634</v>
      </c>
      <c r="V347" s="161">
        <f>ROUND(E347*U347,2)</f>
        <v>30.96</v>
      </c>
      <c r="W347" s="161"/>
      <c r="X347" s="161" t="s">
        <v>159</v>
      </c>
      <c r="Y347" s="150"/>
      <c r="Z347" s="150"/>
      <c r="AA347" s="150"/>
      <c r="AB347" s="150"/>
      <c r="AC347" s="150"/>
      <c r="AD347" s="150"/>
      <c r="AE347" s="150"/>
      <c r="AF347" s="150"/>
      <c r="AG347" s="150" t="s">
        <v>181</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94" t="s">
        <v>578</v>
      </c>
      <c r="D348" s="163"/>
      <c r="E348" s="164">
        <v>85.2</v>
      </c>
      <c r="F348" s="161"/>
      <c r="G348" s="161"/>
      <c r="H348" s="161"/>
      <c r="I348" s="161"/>
      <c r="J348" s="161"/>
      <c r="K348" s="161"/>
      <c r="L348" s="161"/>
      <c r="M348" s="161"/>
      <c r="N348" s="161"/>
      <c r="O348" s="161"/>
      <c r="P348" s="161"/>
      <c r="Q348" s="161"/>
      <c r="R348" s="161"/>
      <c r="S348" s="161"/>
      <c r="T348" s="161"/>
      <c r="U348" s="161"/>
      <c r="V348" s="161"/>
      <c r="W348" s="161"/>
      <c r="X348" s="161"/>
      <c r="Y348" s="150"/>
      <c r="Z348" s="150"/>
      <c r="AA348" s="150"/>
      <c r="AB348" s="150"/>
      <c r="AC348" s="150"/>
      <c r="AD348" s="150"/>
      <c r="AE348" s="150"/>
      <c r="AF348" s="150"/>
      <c r="AG348" s="150" t="s">
        <v>162</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ht="22.5" outlineLevel="1" x14ac:dyDescent="0.2">
      <c r="A349" s="175">
        <v>108</v>
      </c>
      <c r="B349" s="176" t="s">
        <v>579</v>
      </c>
      <c r="C349" s="193" t="s">
        <v>580</v>
      </c>
      <c r="D349" s="177" t="s">
        <v>155</v>
      </c>
      <c r="E349" s="178">
        <v>27.01</v>
      </c>
      <c r="F349" s="179"/>
      <c r="G349" s="180">
        <f>ROUND(E349*F349,2)</f>
        <v>0</v>
      </c>
      <c r="H349" s="179"/>
      <c r="I349" s="180">
        <f>ROUND(E349*H349,2)</f>
        <v>0</v>
      </c>
      <c r="J349" s="179"/>
      <c r="K349" s="180">
        <f>ROUND(E349*J349,2)</f>
        <v>0</v>
      </c>
      <c r="L349" s="180">
        <v>15</v>
      </c>
      <c r="M349" s="180">
        <f>G349*(1+L349/100)</f>
        <v>0</v>
      </c>
      <c r="N349" s="180">
        <v>6.1900000000000002E-3</v>
      </c>
      <c r="O349" s="180">
        <f>ROUND(E349*N349,2)</f>
        <v>0.17</v>
      </c>
      <c r="P349" s="180">
        <v>0</v>
      </c>
      <c r="Q349" s="180">
        <f>ROUND(E349*P349,2)</f>
        <v>0</v>
      </c>
      <c r="R349" s="180" t="s">
        <v>498</v>
      </c>
      <c r="S349" s="180" t="s">
        <v>157</v>
      </c>
      <c r="T349" s="181" t="s">
        <v>158</v>
      </c>
      <c r="U349" s="161">
        <v>1.1869499999999999</v>
      </c>
      <c r="V349" s="161">
        <f>ROUND(E349*U349,2)</f>
        <v>32.06</v>
      </c>
      <c r="W349" s="161"/>
      <c r="X349" s="161" t="s">
        <v>159</v>
      </c>
      <c r="Y349" s="150"/>
      <c r="Z349" s="150"/>
      <c r="AA349" s="150"/>
      <c r="AB349" s="150"/>
      <c r="AC349" s="150"/>
      <c r="AD349" s="150"/>
      <c r="AE349" s="150"/>
      <c r="AF349" s="150"/>
      <c r="AG349" s="150" t="s">
        <v>181</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51" t="s">
        <v>581</v>
      </c>
      <c r="D350" s="252"/>
      <c r="E350" s="252"/>
      <c r="F350" s="252"/>
      <c r="G350" s="252"/>
      <c r="H350" s="161"/>
      <c r="I350" s="161"/>
      <c r="J350" s="161"/>
      <c r="K350" s="161"/>
      <c r="L350" s="161"/>
      <c r="M350" s="161"/>
      <c r="N350" s="161"/>
      <c r="O350" s="161"/>
      <c r="P350" s="161"/>
      <c r="Q350" s="161"/>
      <c r="R350" s="161"/>
      <c r="S350" s="161"/>
      <c r="T350" s="161"/>
      <c r="U350" s="161"/>
      <c r="V350" s="161"/>
      <c r="W350" s="161"/>
      <c r="X350" s="161"/>
      <c r="Y350" s="150"/>
      <c r="Z350" s="150"/>
      <c r="AA350" s="150"/>
      <c r="AB350" s="150"/>
      <c r="AC350" s="150"/>
      <c r="AD350" s="150"/>
      <c r="AE350" s="150"/>
      <c r="AF350" s="150"/>
      <c r="AG350" s="150" t="s">
        <v>173</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60" t="s">
        <v>582</v>
      </c>
      <c r="D351" s="261"/>
      <c r="E351" s="261"/>
      <c r="F351" s="261"/>
      <c r="G351" s="261"/>
      <c r="H351" s="161"/>
      <c r="I351" s="161"/>
      <c r="J351" s="161"/>
      <c r="K351" s="161"/>
      <c r="L351" s="161"/>
      <c r="M351" s="161"/>
      <c r="N351" s="161"/>
      <c r="O351" s="161"/>
      <c r="P351" s="161"/>
      <c r="Q351" s="161"/>
      <c r="R351" s="161"/>
      <c r="S351" s="161"/>
      <c r="T351" s="161"/>
      <c r="U351" s="161"/>
      <c r="V351" s="161"/>
      <c r="W351" s="161"/>
      <c r="X351" s="161"/>
      <c r="Y351" s="150"/>
      <c r="Z351" s="150"/>
      <c r="AA351" s="150"/>
      <c r="AB351" s="150"/>
      <c r="AC351" s="150"/>
      <c r="AD351" s="150"/>
      <c r="AE351" s="150"/>
      <c r="AF351" s="150"/>
      <c r="AG351" s="150" t="s">
        <v>210</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89" t="str">
        <f>C351</f>
        <v>Dodávka a montáž podkladní lepenky, naohýbaného a upraveného svitku včetně spojovacích prostředků a zednické výpomoci.</v>
      </c>
      <c r="BB351" s="150"/>
      <c r="BC351" s="150"/>
      <c r="BD351" s="150"/>
      <c r="BE351" s="150"/>
      <c r="BF351" s="150"/>
      <c r="BG351" s="150"/>
      <c r="BH351" s="150"/>
    </row>
    <row r="352" spans="1:60" outlineLevel="1" x14ac:dyDescent="0.2">
      <c r="A352" s="157"/>
      <c r="B352" s="158"/>
      <c r="C352" s="194" t="s">
        <v>583</v>
      </c>
      <c r="D352" s="163"/>
      <c r="E352" s="164">
        <v>27.01</v>
      </c>
      <c r="F352" s="161"/>
      <c r="G352" s="161"/>
      <c r="H352" s="161"/>
      <c r="I352" s="161"/>
      <c r="J352" s="161"/>
      <c r="K352" s="161"/>
      <c r="L352" s="161"/>
      <c r="M352" s="161"/>
      <c r="N352" s="161"/>
      <c r="O352" s="161"/>
      <c r="P352" s="161"/>
      <c r="Q352" s="161"/>
      <c r="R352" s="161"/>
      <c r="S352" s="161"/>
      <c r="T352" s="161"/>
      <c r="U352" s="161"/>
      <c r="V352" s="161"/>
      <c r="W352" s="161"/>
      <c r="X352" s="161"/>
      <c r="Y352" s="150"/>
      <c r="Z352" s="150"/>
      <c r="AA352" s="150"/>
      <c r="AB352" s="150"/>
      <c r="AC352" s="150"/>
      <c r="AD352" s="150"/>
      <c r="AE352" s="150"/>
      <c r="AF352" s="150"/>
      <c r="AG352" s="150" t="s">
        <v>162</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2.5" outlineLevel="1" x14ac:dyDescent="0.2">
      <c r="A353" s="175">
        <v>109</v>
      </c>
      <c r="B353" s="176" t="s">
        <v>584</v>
      </c>
      <c r="C353" s="193" t="s">
        <v>585</v>
      </c>
      <c r="D353" s="177" t="s">
        <v>292</v>
      </c>
      <c r="E353" s="178">
        <v>31.4</v>
      </c>
      <c r="F353" s="179"/>
      <c r="G353" s="180">
        <f>ROUND(E353*F353,2)</f>
        <v>0</v>
      </c>
      <c r="H353" s="179"/>
      <c r="I353" s="180">
        <f>ROUND(E353*H353,2)</f>
        <v>0</v>
      </c>
      <c r="J353" s="179"/>
      <c r="K353" s="180">
        <f>ROUND(E353*J353,2)</f>
        <v>0</v>
      </c>
      <c r="L353" s="180">
        <v>15</v>
      </c>
      <c r="M353" s="180">
        <f>G353*(1+L353/100)</f>
        <v>0</v>
      </c>
      <c r="N353" s="180">
        <v>7.3999999999999999E-4</v>
      </c>
      <c r="O353" s="180">
        <f>ROUND(E353*N353,2)</f>
        <v>0.02</v>
      </c>
      <c r="P353" s="180">
        <v>0</v>
      </c>
      <c r="Q353" s="180">
        <f>ROUND(E353*P353,2)</f>
        <v>0</v>
      </c>
      <c r="R353" s="180" t="s">
        <v>498</v>
      </c>
      <c r="S353" s="180" t="s">
        <v>157</v>
      </c>
      <c r="T353" s="181" t="s">
        <v>158</v>
      </c>
      <c r="U353" s="161">
        <v>0.28000000000000003</v>
      </c>
      <c r="V353" s="161">
        <f>ROUND(E353*U353,2)</f>
        <v>8.7899999999999991</v>
      </c>
      <c r="W353" s="161"/>
      <c r="X353" s="161" t="s">
        <v>159</v>
      </c>
      <c r="Y353" s="150"/>
      <c r="Z353" s="150"/>
      <c r="AA353" s="150"/>
      <c r="AB353" s="150"/>
      <c r="AC353" s="150"/>
      <c r="AD353" s="150"/>
      <c r="AE353" s="150"/>
      <c r="AF353" s="150"/>
      <c r="AG353" s="150" t="s">
        <v>181</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51" t="s">
        <v>586</v>
      </c>
      <c r="D354" s="252"/>
      <c r="E354" s="252"/>
      <c r="F354" s="252"/>
      <c r="G354" s="252"/>
      <c r="H354" s="161"/>
      <c r="I354" s="161"/>
      <c r="J354" s="161"/>
      <c r="K354" s="161"/>
      <c r="L354" s="161"/>
      <c r="M354" s="161"/>
      <c r="N354" s="161"/>
      <c r="O354" s="161"/>
      <c r="P354" s="161"/>
      <c r="Q354" s="161"/>
      <c r="R354" s="161"/>
      <c r="S354" s="161"/>
      <c r="T354" s="161"/>
      <c r="U354" s="161"/>
      <c r="V354" s="161"/>
      <c r="W354" s="161"/>
      <c r="X354" s="161"/>
      <c r="Y354" s="150"/>
      <c r="Z354" s="150"/>
      <c r="AA354" s="150"/>
      <c r="AB354" s="150"/>
      <c r="AC354" s="150"/>
      <c r="AD354" s="150"/>
      <c r="AE354" s="150"/>
      <c r="AF354" s="150"/>
      <c r="AG354" s="150" t="s">
        <v>173</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94" t="s">
        <v>300</v>
      </c>
      <c r="D355" s="163"/>
      <c r="E355" s="164">
        <v>31.4</v>
      </c>
      <c r="F355" s="161"/>
      <c r="G355" s="161"/>
      <c r="H355" s="161"/>
      <c r="I355" s="161"/>
      <c r="J355" s="161"/>
      <c r="K355" s="161"/>
      <c r="L355" s="161"/>
      <c r="M355" s="161"/>
      <c r="N355" s="161"/>
      <c r="O355" s="161"/>
      <c r="P355" s="161"/>
      <c r="Q355" s="161"/>
      <c r="R355" s="161"/>
      <c r="S355" s="161"/>
      <c r="T355" s="161"/>
      <c r="U355" s="161"/>
      <c r="V355" s="161"/>
      <c r="W355" s="161"/>
      <c r="X355" s="161"/>
      <c r="Y355" s="150"/>
      <c r="Z355" s="150"/>
      <c r="AA355" s="150"/>
      <c r="AB355" s="150"/>
      <c r="AC355" s="150"/>
      <c r="AD355" s="150"/>
      <c r="AE355" s="150"/>
      <c r="AF355" s="150"/>
      <c r="AG355" s="150" t="s">
        <v>162</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5">
        <v>110</v>
      </c>
      <c r="B356" s="176" t="s">
        <v>587</v>
      </c>
      <c r="C356" s="193" t="s">
        <v>588</v>
      </c>
      <c r="D356" s="177" t="s">
        <v>292</v>
      </c>
      <c r="E356" s="178">
        <v>191</v>
      </c>
      <c r="F356" s="179"/>
      <c r="G356" s="180">
        <f>ROUND(E356*F356,2)</f>
        <v>0</v>
      </c>
      <c r="H356" s="179"/>
      <c r="I356" s="180">
        <f>ROUND(E356*H356,2)</f>
        <v>0</v>
      </c>
      <c r="J356" s="179"/>
      <c r="K356" s="180">
        <f>ROUND(E356*J356,2)</f>
        <v>0</v>
      </c>
      <c r="L356" s="180">
        <v>15</v>
      </c>
      <c r="M356" s="180">
        <f>G356*(1+L356/100)</f>
        <v>0</v>
      </c>
      <c r="N356" s="180">
        <v>1.16E-3</v>
      </c>
      <c r="O356" s="180">
        <f>ROUND(E356*N356,2)</f>
        <v>0.22</v>
      </c>
      <c r="P356" s="180">
        <v>0</v>
      </c>
      <c r="Q356" s="180">
        <f>ROUND(E356*P356,2)</f>
        <v>0</v>
      </c>
      <c r="R356" s="180" t="s">
        <v>498</v>
      </c>
      <c r="S356" s="180" t="s">
        <v>157</v>
      </c>
      <c r="T356" s="181" t="s">
        <v>158</v>
      </c>
      <c r="U356" s="161">
        <v>0.21</v>
      </c>
      <c r="V356" s="161">
        <f>ROUND(E356*U356,2)</f>
        <v>40.11</v>
      </c>
      <c r="W356" s="161"/>
      <c r="X356" s="161" t="s">
        <v>159</v>
      </c>
      <c r="Y356" s="150"/>
      <c r="Z356" s="150"/>
      <c r="AA356" s="150"/>
      <c r="AB356" s="150"/>
      <c r="AC356" s="150"/>
      <c r="AD356" s="150"/>
      <c r="AE356" s="150"/>
      <c r="AF356" s="150"/>
      <c r="AG356" s="150" t="s">
        <v>181</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64" t="s">
        <v>589</v>
      </c>
      <c r="D357" s="265"/>
      <c r="E357" s="265"/>
      <c r="F357" s="265"/>
      <c r="G357" s="265"/>
      <c r="H357" s="161"/>
      <c r="I357" s="161"/>
      <c r="J357" s="161"/>
      <c r="K357" s="161"/>
      <c r="L357" s="161"/>
      <c r="M357" s="161"/>
      <c r="N357" s="161"/>
      <c r="O357" s="161"/>
      <c r="P357" s="161"/>
      <c r="Q357" s="161"/>
      <c r="R357" s="161"/>
      <c r="S357" s="161"/>
      <c r="T357" s="161"/>
      <c r="U357" s="161"/>
      <c r="V357" s="161"/>
      <c r="W357" s="161"/>
      <c r="X357" s="161"/>
      <c r="Y357" s="150"/>
      <c r="Z357" s="150"/>
      <c r="AA357" s="150"/>
      <c r="AB357" s="150"/>
      <c r="AC357" s="150"/>
      <c r="AD357" s="150"/>
      <c r="AE357" s="150"/>
      <c r="AF357" s="150"/>
      <c r="AG357" s="150" t="s">
        <v>210</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94" t="s">
        <v>538</v>
      </c>
      <c r="D358" s="163"/>
      <c r="E358" s="164">
        <v>191</v>
      </c>
      <c r="F358" s="161"/>
      <c r="G358" s="161"/>
      <c r="H358" s="161"/>
      <c r="I358" s="161"/>
      <c r="J358" s="161"/>
      <c r="K358" s="161"/>
      <c r="L358" s="161"/>
      <c r="M358" s="161"/>
      <c r="N358" s="161"/>
      <c r="O358" s="161"/>
      <c r="P358" s="161"/>
      <c r="Q358" s="161"/>
      <c r="R358" s="161"/>
      <c r="S358" s="161"/>
      <c r="T358" s="161"/>
      <c r="U358" s="161"/>
      <c r="V358" s="161"/>
      <c r="W358" s="161"/>
      <c r="X358" s="161"/>
      <c r="Y358" s="150"/>
      <c r="Z358" s="150"/>
      <c r="AA358" s="150"/>
      <c r="AB358" s="150"/>
      <c r="AC358" s="150"/>
      <c r="AD358" s="150"/>
      <c r="AE358" s="150"/>
      <c r="AF358" s="150"/>
      <c r="AG358" s="150" t="s">
        <v>162</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ht="22.5" outlineLevel="1" x14ac:dyDescent="0.2">
      <c r="A359" s="175">
        <v>111</v>
      </c>
      <c r="B359" s="176" t="s">
        <v>590</v>
      </c>
      <c r="C359" s="193" t="s">
        <v>591</v>
      </c>
      <c r="D359" s="177" t="s">
        <v>292</v>
      </c>
      <c r="E359" s="178">
        <v>23.8</v>
      </c>
      <c r="F359" s="179"/>
      <c r="G359" s="180">
        <f>ROUND(E359*F359,2)</f>
        <v>0</v>
      </c>
      <c r="H359" s="179"/>
      <c r="I359" s="180">
        <f>ROUND(E359*H359,2)</f>
        <v>0</v>
      </c>
      <c r="J359" s="179"/>
      <c r="K359" s="180">
        <f>ROUND(E359*J359,2)</f>
        <v>0</v>
      </c>
      <c r="L359" s="180">
        <v>15</v>
      </c>
      <c r="M359" s="180">
        <f>G359*(1+L359/100)</f>
        <v>0</v>
      </c>
      <c r="N359" s="180">
        <v>2.0699999999999998E-3</v>
      </c>
      <c r="O359" s="180">
        <f>ROUND(E359*N359,2)</f>
        <v>0.05</v>
      </c>
      <c r="P359" s="180">
        <v>0</v>
      </c>
      <c r="Q359" s="180">
        <f>ROUND(E359*P359,2)</f>
        <v>0</v>
      </c>
      <c r="R359" s="180" t="s">
        <v>498</v>
      </c>
      <c r="S359" s="180" t="s">
        <v>157</v>
      </c>
      <c r="T359" s="181" t="s">
        <v>158</v>
      </c>
      <c r="U359" s="161">
        <v>0.58304999999999996</v>
      </c>
      <c r="V359" s="161">
        <f>ROUND(E359*U359,2)</f>
        <v>13.88</v>
      </c>
      <c r="W359" s="161"/>
      <c r="X359" s="161" t="s">
        <v>159</v>
      </c>
      <c r="Y359" s="150"/>
      <c r="Z359" s="150"/>
      <c r="AA359" s="150"/>
      <c r="AB359" s="150"/>
      <c r="AC359" s="150"/>
      <c r="AD359" s="150"/>
      <c r="AE359" s="150"/>
      <c r="AF359" s="150"/>
      <c r="AG359" s="150" t="s">
        <v>181</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94" t="s">
        <v>592</v>
      </c>
      <c r="D360" s="163"/>
      <c r="E360" s="164">
        <v>23.8</v>
      </c>
      <c r="F360" s="161"/>
      <c r="G360" s="161"/>
      <c r="H360" s="161"/>
      <c r="I360" s="161"/>
      <c r="J360" s="161"/>
      <c r="K360" s="161"/>
      <c r="L360" s="161"/>
      <c r="M360" s="161"/>
      <c r="N360" s="161"/>
      <c r="O360" s="161"/>
      <c r="P360" s="161"/>
      <c r="Q360" s="161"/>
      <c r="R360" s="161"/>
      <c r="S360" s="161"/>
      <c r="T360" s="161"/>
      <c r="U360" s="161"/>
      <c r="V360" s="161"/>
      <c r="W360" s="161"/>
      <c r="X360" s="161"/>
      <c r="Y360" s="150"/>
      <c r="Z360" s="150"/>
      <c r="AA360" s="150"/>
      <c r="AB360" s="150"/>
      <c r="AC360" s="150"/>
      <c r="AD360" s="150"/>
      <c r="AE360" s="150"/>
      <c r="AF360" s="150"/>
      <c r="AG360" s="150" t="s">
        <v>162</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2.5" outlineLevel="1" x14ac:dyDescent="0.2">
      <c r="A361" s="175">
        <v>112</v>
      </c>
      <c r="B361" s="176" t="s">
        <v>593</v>
      </c>
      <c r="C361" s="193" t="s">
        <v>594</v>
      </c>
      <c r="D361" s="177" t="s">
        <v>292</v>
      </c>
      <c r="E361" s="178">
        <v>14.6</v>
      </c>
      <c r="F361" s="179"/>
      <c r="G361" s="180">
        <f>ROUND(E361*F361,2)</f>
        <v>0</v>
      </c>
      <c r="H361" s="179"/>
      <c r="I361" s="180">
        <f>ROUND(E361*H361,2)</f>
        <v>0</v>
      </c>
      <c r="J361" s="179"/>
      <c r="K361" s="180">
        <f>ROUND(E361*J361,2)</f>
        <v>0</v>
      </c>
      <c r="L361" s="180">
        <v>15</v>
      </c>
      <c r="M361" s="180">
        <f>G361*(1+L361/100)</f>
        <v>0</v>
      </c>
      <c r="N361" s="180">
        <v>2.3600000000000001E-3</v>
      </c>
      <c r="O361" s="180">
        <f>ROUND(E361*N361,2)</f>
        <v>0.03</v>
      </c>
      <c r="P361" s="180">
        <v>0</v>
      </c>
      <c r="Q361" s="180">
        <f>ROUND(E361*P361,2)</f>
        <v>0</v>
      </c>
      <c r="R361" s="180" t="s">
        <v>498</v>
      </c>
      <c r="S361" s="180" t="s">
        <v>157</v>
      </c>
      <c r="T361" s="181" t="s">
        <v>158</v>
      </c>
      <c r="U361" s="161">
        <v>0.59138999999999997</v>
      </c>
      <c r="V361" s="161">
        <f>ROUND(E361*U361,2)</f>
        <v>8.6300000000000008</v>
      </c>
      <c r="W361" s="161"/>
      <c r="X361" s="161" t="s">
        <v>159</v>
      </c>
      <c r="Y361" s="150"/>
      <c r="Z361" s="150"/>
      <c r="AA361" s="150"/>
      <c r="AB361" s="150"/>
      <c r="AC361" s="150"/>
      <c r="AD361" s="150"/>
      <c r="AE361" s="150"/>
      <c r="AF361" s="150"/>
      <c r="AG361" s="150" t="s">
        <v>181</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51" t="s">
        <v>595</v>
      </c>
      <c r="D362" s="252"/>
      <c r="E362" s="252"/>
      <c r="F362" s="252"/>
      <c r="G362" s="252"/>
      <c r="H362" s="161"/>
      <c r="I362" s="161"/>
      <c r="J362" s="161"/>
      <c r="K362" s="161"/>
      <c r="L362" s="161"/>
      <c r="M362" s="161"/>
      <c r="N362" s="161"/>
      <c r="O362" s="161"/>
      <c r="P362" s="161"/>
      <c r="Q362" s="161"/>
      <c r="R362" s="161"/>
      <c r="S362" s="161"/>
      <c r="T362" s="161"/>
      <c r="U362" s="161"/>
      <c r="V362" s="161"/>
      <c r="W362" s="161"/>
      <c r="X362" s="161"/>
      <c r="Y362" s="150"/>
      <c r="Z362" s="150"/>
      <c r="AA362" s="150"/>
      <c r="AB362" s="150"/>
      <c r="AC362" s="150"/>
      <c r="AD362" s="150"/>
      <c r="AE362" s="150"/>
      <c r="AF362" s="150"/>
      <c r="AG362" s="150" t="s">
        <v>173</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94" t="s">
        <v>299</v>
      </c>
      <c r="D363" s="163"/>
      <c r="E363" s="164">
        <v>14.6</v>
      </c>
      <c r="F363" s="161"/>
      <c r="G363" s="161"/>
      <c r="H363" s="161"/>
      <c r="I363" s="161"/>
      <c r="J363" s="161"/>
      <c r="K363" s="161"/>
      <c r="L363" s="161"/>
      <c r="M363" s="161"/>
      <c r="N363" s="161"/>
      <c r="O363" s="161"/>
      <c r="P363" s="161"/>
      <c r="Q363" s="161"/>
      <c r="R363" s="161"/>
      <c r="S363" s="161"/>
      <c r="T363" s="161"/>
      <c r="U363" s="161"/>
      <c r="V363" s="161"/>
      <c r="W363" s="161"/>
      <c r="X363" s="161"/>
      <c r="Y363" s="150"/>
      <c r="Z363" s="150"/>
      <c r="AA363" s="150"/>
      <c r="AB363" s="150"/>
      <c r="AC363" s="150"/>
      <c r="AD363" s="150"/>
      <c r="AE363" s="150"/>
      <c r="AF363" s="150"/>
      <c r="AG363" s="150" t="s">
        <v>162</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ht="22.5" outlineLevel="1" x14ac:dyDescent="0.2">
      <c r="A364" s="175">
        <v>113</v>
      </c>
      <c r="B364" s="176" t="s">
        <v>596</v>
      </c>
      <c r="C364" s="193" t="s">
        <v>597</v>
      </c>
      <c r="D364" s="177" t="s">
        <v>292</v>
      </c>
      <c r="E364" s="178">
        <v>2.7</v>
      </c>
      <c r="F364" s="179"/>
      <c r="G364" s="180">
        <f>ROUND(E364*F364,2)</f>
        <v>0</v>
      </c>
      <c r="H364" s="179"/>
      <c r="I364" s="180">
        <f>ROUND(E364*H364,2)</f>
        <v>0</v>
      </c>
      <c r="J364" s="179"/>
      <c r="K364" s="180">
        <f>ROUND(E364*J364,2)</f>
        <v>0</v>
      </c>
      <c r="L364" s="180">
        <v>15</v>
      </c>
      <c r="M364" s="180">
        <f>G364*(1+L364/100)</f>
        <v>0</v>
      </c>
      <c r="N364" s="180">
        <v>2.4199999999999998E-3</v>
      </c>
      <c r="O364" s="180">
        <f>ROUND(E364*N364,2)</f>
        <v>0.01</v>
      </c>
      <c r="P364" s="180">
        <v>0</v>
      </c>
      <c r="Q364" s="180">
        <f>ROUND(E364*P364,2)</f>
        <v>0</v>
      </c>
      <c r="R364" s="180" t="s">
        <v>498</v>
      </c>
      <c r="S364" s="180" t="s">
        <v>157</v>
      </c>
      <c r="T364" s="181" t="s">
        <v>158</v>
      </c>
      <c r="U364" s="161">
        <v>0.28999999999999998</v>
      </c>
      <c r="V364" s="161">
        <f>ROUND(E364*U364,2)</f>
        <v>0.78</v>
      </c>
      <c r="W364" s="161"/>
      <c r="X364" s="161" t="s">
        <v>159</v>
      </c>
      <c r="Y364" s="150"/>
      <c r="Z364" s="150"/>
      <c r="AA364" s="150"/>
      <c r="AB364" s="150"/>
      <c r="AC364" s="150"/>
      <c r="AD364" s="150"/>
      <c r="AE364" s="150"/>
      <c r="AF364" s="150"/>
      <c r="AG364" s="150" t="s">
        <v>181</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51" t="s">
        <v>598</v>
      </c>
      <c r="D365" s="252"/>
      <c r="E365" s="252"/>
      <c r="F365" s="252"/>
      <c r="G365" s="252"/>
      <c r="H365" s="161"/>
      <c r="I365" s="161"/>
      <c r="J365" s="161"/>
      <c r="K365" s="161"/>
      <c r="L365" s="161"/>
      <c r="M365" s="161"/>
      <c r="N365" s="161"/>
      <c r="O365" s="161"/>
      <c r="P365" s="161"/>
      <c r="Q365" s="161"/>
      <c r="R365" s="161"/>
      <c r="S365" s="161"/>
      <c r="T365" s="161"/>
      <c r="U365" s="161"/>
      <c r="V365" s="161"/>
      <c r="W365" s="161"/>
      <c r="X365" s="161"/>
      <c r="Y365" s="150"/>
      <c r="Z365" s="150"/>
      <c r="AA365" s="150"/>
      <c r="AB365" s="150"/>
      <c r="AC365" s="150"/>
      <c r="AD365" s="150"/>
      <c r="AE365" s="150"/>
      <c r="AF365" s="150"/>
      <c r="AG365" s="150" t="s">
        <v>173</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60" t="s">
        <v>599</v>
      </c>
      <c r="D366" s="261"/>
      <c r="E366" s="261"/>
      <c r="F366" s="261"/>
      <c r="G366" s="261"/>
      <c r="H366" s="161"/>
      <c r="I366" s="161"/>
      <c r="J366" s="161"/>
      <c r="K366" s="161"/>
      <c r="L366" s="161"/>
      <c r="M366" s="161"/>
      <c r="N366" s="161"/>
      <c r="O366" s="161"/>
      <c r="P366" s="161"/>
      <c r="Q366" s="161"/>
      <c r="R366" s="161"/>
      <c r="S366" s="161"/>
      <c r="T366" s="161"/>
      <c r="U366" s="161"/>
      <c r="V366" s="161"/>
      <c r="W366" s="161"/>
      <c r="X366" s="161"/>
      <c r="Y366" s="150"/>
      <c r="Z366" s="150"/>
      <c r="AA366" s="150"/>
      <c r="AB366" s="150"/>
      <c r="AC366" s="150"/>
      <c r="AD366" s="150"/>
      <c r="AE366" s="150"/>
      <c r="AF366" s="150"/>
      <c r="AG366" s="150" t="s">
        <v>210</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94" t="s">
        <v>600</v>
      </c>
      <c r="D367" s="163"/>
      <c r="E367" s="164">
        <v>2.7</v>
      </c>
      <c r="F367" s="161"/>
      <c r="G367" s="161"/>
      <c r="H367" s="161"/>
      <c r="I367" s="161"/>
      <c r="J367" s="161"/>
      <c r="K367" s="161"/>
      <c r="L367" s="161"/>
      <c r="M367" s="161"/>
      <c r="N367" s="161"/>
      <c r="O367" s="161"/>
      <c r="P367" s="161"/>
      <c r="Q367" s="161"/>
      <c r="R367" s="161"/>
      <c r="S367" s="161"/>
      <c r="T367" s="161"/>
      <c r="U367" s="161"/>
      <c r="V367" s="161"/>
      <c r="W367" s="161"/>
      <c r="X367" s="161"/>
      <c r="Y367" s="150"/>
      <c r="Z367" s="150"/>
      <c r="AA367" s="150"/>
      <c r="AB367" s="150"/>
      <c r="AC367" s="150"/>
      <c r="AD367" s="150"/>
      <c r="AE367" s="150"/>
      <c r="AF367" s="150"/>
      <c r="AG367" s="150" t="s">
        <v>162</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ht="22.5" outlineLevel="1" x14ac:dyDescent="0.2">
      <c r="A368" s="175">
        <v>114</v>
      </c>
      <c r="B368" s="176" t="s">
        <v>601</v>
      </c>
      <c r="C368" s="193" t="s">
        <v>602</v>
      </c>
      <c r="D368" s="177" t="s">
        <v>292</v>
      </c>
      <c r="E368" s="178">
        <v>573.1</v>
      </c>
      <c r="F368" s="179"/>
      <c r="G368" s="180">
        <f>ROUND(E368*F368,2)</f>
        <v>0</v>
      </c>
      <c r="H368" s="179"/>
      <c r="I368" s="180">
        <f>ROUND(E368*H368,2)</f>
        <v>0</v>
      </c>
      <c r="J368" s="179"/>
      <c r="K368" s="180">
        <f>ROUND(E368*J368,2)</f>
        <v>0</v>
      </c>
      <c r="L368" s="180">
        <v>15</v>
      </c>
      <c r="M368" s="180">
        <f>G368*(1+L368/100)</f>
        <v>0</v>
      </c>
      <c r="N368" s="180">
        <v>2.8700000000000002E-3</v>
      </c>
      <c r="O368" s="180">
        <f>ROUND(E368*N368,2)</f>
        <v>1.64</v>
      </c>
      <c r="P368" s="180">
        <v>0</v>
      </c>
      <c r="Q368" s="180">
        <f>ROUND(E368*P368,2)</f>
        <v>0</v>
      </c>
      <c r="R368" s="180" t="s">
        <v>498</v>
      </c>
      <c r="S368" s="180" t="s">
        <v>157</v>
      </c>
      <c r="T368" s="181" t="s">
        <v>158</v>
      </c>
      <c r="U368" s="161">
        <v>0.42342999999999997</v>
      </c>
      <c r="V368" s="161">
        <f>ROUND(E368*U368,2)</f>
        <v>242.67</v>
      </c>
      <c r="W368" s="161"/>
      <c r="X368" s="161" t="s">
        <v>159</v>
      </c>
      <c r="Y368" s="150"/>
      <c r="Z368" s="150"/>
      <c r="AA368" s="150"/>
      <c r="AB368" s="150"/>
      <c r="AC368" s="150"/>
      <c r="AD368" s="150"/>
      <c r="AE368" s="150"/>
      <c r="AF368" s="150"/>
      <c r="AG368" s="150" t="s">
        <v>181</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51" t="s">
        <v>598</v>
      </c>
      <c r="D369" s="252"/>
      <c r="E369" s="252"/>
      <c r="F369" s="252"/>
      <c r="G369" s="252"/>
      <c r="H369" s="161"/>
      <c r="I369" s="161"/>
      <c r="J369" s="161"/>
      <c r="K369" s="161"/>
      <c r="L369" s="161"/>
      <c r="M369" s="161"/>
      <c r="N369" s="161"/>
      <c r="O369" s="161"/>
      <c r="P369" s="161"/>
      <c r="Q369" s="161"/>
      <c r="R369" s="161"/>
      <c r="S369" s="161"/>
      <c r="T369" s="161"/>
      <c r="U369" s="161"/>
      <c r="V369" s="161"/>
      <c r="W369" s="161"/>
      <c r="X369" s="161"/>
      <c r="Y369" s="150"/>
      <c r="Z369" s="150"/>
      <c r="AA369" s="150"/>
      <c r="AB369" s="150"/>
      <c r="AC369" s="150"/>
      <c r="AD369" s="150"/>
      <c r="AE369" s="150"/>
      <c r="AF369" s="150"/>
      <c r="AG369" s="150" t="s">
        <v>173</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60" t="s">
        <v>603</v>
      </c>
      <c r="D370" s="261"/>
      <c r="E370" s="261"/>
      <c r="F370" s="261"/>
      <c r="G370" s="261"/>
      <c r="H370" s="161"/>
      <c r="I370" s="161"/>
      <c r="J370" s="161"/>
      <c r="K370" s="161"/>
      <c r="L370" s="161"/>
      <c r="M370" s="161"/>
      <c r="N370" s="161"/>
      <c r="O370" s="161"/>
      <c r="P370" s="161"/>
      <c r="Q370" s="161"/>
      <c r="R370" s="161"/>
      <c r="S370" s="161"/>
      <c r="T370" s="161"/>
      <c r="U370" s="161"/>
      <c r="V370" s="161"/>
      <c r="W370" s="161"/>
      <c r="X370" s="161"/>
      <c r="Y370" s="150"/>
      <c r="Z370" s="150"/>
      <c r="AA370" s="150"/>
      <c r="AB370" s="150"/>
      <c r="AC370" s="150"/>
      <c r="AD370" s="150"/>
      <c r="AE370" s="150"/>
      <c r="AF370" s="150"/>
      <c r="AG370" s="150" t="s">
        <v>210</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89" t="str">
        <f>C370</f>
        <v>r.š. 170 mmm, z ocelového pozinkovaného plechu tl.0,75 mm, ohýbaný vč. hliníkových krytek pod omítku, šroubů a čepiček v barvě plechu</v>
      </c>
      <c r="BB370" s="150"/>
      <c r="BC370" s="150"/>
      <c r="BD370" s="150"/>
      <c r="BE370" s="150"/>
      <c r="BF370" s="150"/>
      <c r="BG370" s="150"/>
      <c r="BH370" s="150"/>
    </row>
    <row r="371" spans="1:60" outlineLevel="1" x14ac:dyDescent="0.2">
      <c r="A371" s="157"/>
      <c r="B371" s="158"/>
      <c r="C371" s="260" t="s">
        <v>604</v>
      </c>
      <c r="D371" s="261"/>
      <c r="E371" s="261"/>
      <c r="F371" s="261"/>
      <c r="G371" s="261"/>
      <c r="H371" s="161"/>
      <c r="I371" s="161"/>
      <c r="J371" s="161"/>
      <c r="K371" s="161"/>
      <c r="L371" s="161"/>
      <c r="M371" s="161"/>
      <c r="N371" s="161"/>
      <c r="O371" s="161"/>
      <c r="P371" s="161"/>
      <c r="Q371" s="161"/>
      <c r="R371" s="161"/>
      <c r="S371" s="161"/>
      <c r="T371" s="161"/>
      <c r="U371" s="161"/>
      <c r="V371" s="161"/>
      <c r="W371" s="161"/>
      <c r="X371" s="161"/>
      <c r="Y371" s="150"/>
      <c r="Z371" s="150"/>
      <c r="AA371" s="150"/>
      <c r="AB371" s="150"/>
      <c r="AC371" s="150"/>
      <c r="AD371" s="150"/>
      <c r="AE371" s="150"/>
      <c r="AF371" s="150"/>
      <c r="AG371" s="150" t="s">
        <v>210</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94" t="s">
        <v>605</v>
      </c>
      <c r="D372" s="163"/>
      <c r="E372" s="164"/>
      <c r="F372" s="161"/>
      <c r="G372" s="161"/>
      <c r="H372" s="161"/>
      <c r="I372" s="161"/>
      <c r="J372" s="161"/>
      <c r="K372" s="161"/>
      <c r="L372" s="161"/>
      <c r="M372" s="161"/>
      <c r="N372" s="161"/>
      <c r="O372" s="161"/>
      <c r="P372" s="161"/>
      <c r="Q372" s="161"/>
      <c r="R372" s="161"/>
      <c r="S372" s="161"/>
      <c r="T372" s="161"/>
      <c r="U372" s="161"/>
      <c r="V372" s="161"/>
      <c r="W372" s="161"/>
      <c r="X372" s="161"/>
      <c r="Y372" s="150"/>
      <c r="Z372" s="150"/>
      <c r="AA372" s="150"/>
      <c r="AB372" s="150"/>
      <c r="AC372" s="150"/>
      <c r="AD372" s="150"/>
      <c r="AE372" s="150"/>
      <c r="AF372" s="150"/>
      <c r="AG372" s="150" t="s">
        <v>162</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94" t="s">
        <v>606</v>
      </c>
      <c r="D373" s="163"/>
      <c r="E373" s="164">
        <v>468.1</v>
      </c>
      <c r="F373" s="161"/>
      <c r="G373" s="161"/>
      <c r="H373" s="161"/>
      <c r="I373" s="161"/>
      <c r="J373" s="161"/>
      <c r="K373" s="161"/>
      <c r="L373" s="161"/>
      <c r="M373" s="161"/>
      <c r="N373" s="161"/>
      <c r="O373" s="161"/>
      <c r="P373" s="161"/>
      <c r="Q373" s="161"/>
      <c r="R373" s="161"/>
      <c r="S373" s="161"/>
      <c r="T373" s="161"/>
      <c r="U373" s="161"/>
      <c r="V373" s="161"/>
      <c r="W373" s="161"/>
      <c r="X373" s="161"/>
      <c r="Y373" s="150"/>
      <c r="Z373" s="150"/>
      <c r="AA373" s="150"/>
      <c r="AB373" s="150"/>
      <c r="AC373" s="150"/>
      <c r="AD373" s="150"/>
      <c r="AE373" s="150"/>
      <c r="AF373" s="150"/>
      <c r="AG373" s="150" t="s">
        <v>162</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94" t="s">
        <v>607</v>
      </c>
      <c r="D374" s="163"/>
      <c r="E374" s="164">
        <v>27.56</v>
      </c>
      <c r="F374" s="161"/>
      <c r="G374" s="161"/>
      <c r="H374" s="161"/>
      <c r="I374" s="161"/>
      <c r="J374" s="161"/>
      <c r="K374" s="161"/>
      <c r="L374" s="161"/>
      <c r="M374" s="161"/>
      <c r="N374" s="161"/>
      <c r="O374" s="161"/>
      <c r="P374" s="161"/>
      <c r="Q374" s="161"/>
      <c r="R374" s="161"/>
      <c r="S374" s="161"/>
      <c r="T374" s="161"/>
      <c r="U374" s="161"/>
      <c r="V374" s="161"/>
      <c r="W374" s="161"/>
      <c r="X374" s="161"/>
      <c r="Y374" s="150"/>
      <c r="Z374" s="150"/>
      <c r="AA374" s="150"/>
      <c r="AB374" s="150"/>
      <c r="AC374" s="150"/>
      <c r="AD374" s="150"/>
      <c r="AE374" s="150"/>
      <c r="AF374" s="150"/>
      <c r="AG374" s="150" t="s">
        <v>162</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94" t="s">
        <v>608</v>
      </c>
      <c r="D375" s="163"/>
      <c r="E375" s="164">
        <v>33.92</v>
      </c>
      <c r="F375" s="161"/>
      <c r="G375" s="161"/>
      <c r="H375" s="161"/>
      <c r="I375" s="161"/>
      <c r="J375" s="161"/>
      <c r="K375" s="161"/>
      <c r="L375" s="161"/>
      <c r="M375" s="161"/>
      <c r="N375" s="161"/>
      <c r="O375" s="161"/>
      <c r="P375" s="161"/>
      <c r="Q375" s="161"/>
      <c r="R375" s="161"/>
      <c r="S375" s="161"/>
      <c r="T375" s="161"/>
      <c r="U375" s="161"/>
      <c r="V375" s="161"/>
      <c r="W375" s="161"/>
      <c r="X375" s="161"/>
      <c r="Y375" s="150"/>
      <c r="Z375" s="150"/>
      <c r="AA375" s="150"/>
      <c r="AB375" s="150"/>
      <c r="AC375" s="150"/>
      <c r="AD375" s="150"/>
      <c r="AE375" s="150"/>
      <c r="AF375" s="150"/>
      <c r="AG375" s="150" t="s">
        <v>162</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194" t="s">
        <v>609</v>
      </c>
      <c r="D376" s="163"/>
      <c r="E376" s="164">
        <v>24</v>
      </c>
      <c r="F376" s="161"/>
      <c r="G376" s="161"/>
      <c r="H376" s="161"/>
      <c r="I376" s="161"/>
      <c r="J376" s="161"/>
      <c r="K376" s="161"/>
      <c r="L376" s="161"/>
      <c r="M376" s="161"/>
      <c r="N376" s="161"/>
      <c r="O376" s="161"/>
      <c r="P376" s="161"/>
      <c r="Q376" s="161"/>
      <c r="R376" s="161"/>
      <c r="S376" s="161"/>
      <c r="T376" s="161"/>
      <c r="U376" s="161"/>
      <c r="V376" s="161"/>
      <c r="W376" s="161"/>
      <c r="X376" s="161"/>
      <c r="Y376" s="150"/>
      <c r="Z376" s="150"/>
      <c r="AA376" s="150"/>
      <c r="AB376" s="150"/>
      <c r="AC376" s="150"/>
      <c r="AD376" s="150"/>
      <c r="AE376" s="150"/>
      <c r="AF376" s="150"/>
      <c r="AG376" s="150" t="s">
        <v>162</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94" t="s">
        <v>610</v>
      </c>
      <c r="D377" s="163"/>
      <c r="E377" s="164">
        <v>19.52</v>
      </c>
      <c r="F377" s="161"/>
      <c r="G377" s="161"/>
      <c r="H377" s="161"/>
      <c r="I377" s="161"/>
      <c r="J377" s="161"/>
      <c r="K377" s="161"/>
      <c r="L377" s="161"/>
      <c r="M377" s="161"/>
      <c r="N377" s="161"/>
      <c r="O377" s="161"/>
      <c r="P377" s="161"/>
      <c r="Q377" s="161"/>
      <c r="R377" s="161"/>
      <c r="S377" s="161"/>
      <c r="T377" s="161"/>
      <c r="U377" s="161"/>
      <c r="V377" s="161"/>
      <c r="W377" s="161"/>
      <c r="X377" s="161"/>
      <c r="Y377" s="150"/>
      <c r="Z377" s="150"/>
      <c r="AA377" s="150"/>
      <c r="AB377" s="150"/>
      <c r="AC377" s="150"/>
      <c r="AD377" s="150"/>
      <c r="AE377" s="150"/>
      <c r="AF377" s="150"/>
      <c r="AG377" s="150" t="s">
        <v>162</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75">
        <v>115</v>
      </c>
      <c r="B378" s="176" t="s">
        <v>611</v>
      </c>
      <c r="C378" s="193" t="s">
        <v>612</v>
      </c>
      <c r="D378" s="177" t="s">
        <v>155</v>
      </c>
      <c r="E378" s="178">
        <v>26.52</v>
      </c>
      <c r="F378" s="179"/>
      <c r="G378" s="180">
        <f>ROUND(E378*F378,2)</f>
        <v>0</v>
      </c>
      <c r="H378" s="179"/>
      <c r="I378" s="180">
        <f>ROUND(E378*H378,2)</f>
        <v>0</v>
      </c>
      <c r="J378" s="179"/>
      <c r="K378" s="180">
        <f>ROUND(E378*J378,2)</f>
        <v>0</v>
      </c>
      <c r="L378" s="180">
        <v>15</v>
      </c>
      <c r="M378" s="180">
        <f>G378*(1+L378/100)</f>
        <v>0</v>
      </c>
      <c r="N378" s="180">
        <v>0</v>
      </c>
      <c r="O378" s="180">
        <f>ROUND(E378*N378,2)</f>
        <v>0</v>
      </c>
      <c r="P378" s="180">
        <v>7.3200000000000001E-3</v>
      </c>
      <c r="Q378" s="180">
        <f>ROUND(E378*P378,2)</f>
        <v>0.19</v>
      </c>
      <c r="R378" s="180" t="s">
        <v>498</v>
      </c>
      <c r="S378" s="180" t="s">
        <v>157</v>
      </c>
      <c r="T378" s="181" t="s">
        <v>158</v>
      </c>
      <c r="U378" s="161">
        <v>0.1288</v>
      </c>
      <c r="V378" s="161">
        <f>ROUND(E378*U378,2)</f>
        <v>3.42</v>
      </c>
      <c r="W378" s="161"/>
      <c r="X378" s="161" t="s">
        <v>159</v>
      </c>
      <c r="Y378" s="150"/>
      <c r="Z378" s="150"/>
      <c r="AA378" s="150"/>
      <c r="AB378" s="150"/>
      <c r="AC378" s="150"/>
      <c r="AD378" s="150"/>
      <c r="AE378" s="150"/>
      <c r="AF378" s="150"/>
      <c r="AG378" s="150" t="s">
        <v>160</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94" t="s">
        <v>613</v>
      </c>
      <c r="D379" s="163"/>
      <c r="E379" s="164">
        <v>19.38</v>
      </c>
      <c r="F379" s="161"/>
      <c r="G379" s="161"/>
      <c r="H379" s="161"/>
      <c r="I379" s="161"/>
      <c r="J379" s="161"/>
      <c r="K379" s="161"/>
      <c r="L379" s="161"/>
      <c r="M379" s="161"/>
      <c r="N379" s="161"/>
      <c r="O379" s="161"/>
      <c r="P379" s="161"/>
      <c r="Q379" s="161"/>
      <c r="R379" s="161"/>
      <c r="S379" s="161"/>
      <c r="T379" s="161"/>
      <c r="U379" s="161"/>
      <c r="V379" s="161"/>
      <c r="W379" s="161"/>
      <c r="X379" s="161"/>
      <c r="Y379" s="150"/>
      <c r="Z379" s="150"/>
      <c r="AA379" s="150"/>
      <c r="AB379" s="150"/>
      <c r="AC379" s="150"/>
      <c r="AD379" s="150"/>
      <c r="AE379" s="150"/>
      <c r="AF379" s="150"/>
      <c r="AG379" s="150" t="s">
        <v>162</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94" t="s">
        <v>614</v>
      </c>
      <c r="D380" s="163"/>
      <c r="E380" s="164">
        <v>7.14</v>
      </c>
      <c r="F380" s="161"/>
      <c r="G380" s="161"/>
      <c r="H380" s="161"/>
      <c r="I380" s="161"/>
      <c r="J380" s="161"/>
      <c r="K380" s="161"/>
      <c r="L380" s="161"/>
      <c r="M380" s="161"/>
      <c r="N380" s="161"/>
      <c r="O380" s="161"/>
      <c r="P380" s="161"/>
      <c r="Q380" s="161"/>
      <c r="R380" s="161"/>
      <c r="S380" s="161"/>
      <c r="T380" s="161"/>
      <c r="U380" s="161"/>
      <c r="V380" s="161"/>
      <c r="W380" s="161"/>
      <c r="X380" s="161"/>
      <c r="Y380" s="150"/>
      <c r="Z380" s="150"/>
      <c r="AA380" s="150"/>
      <c r="AB380" s="150"/>
      <c r="AC380" s="150"/>
      <c r="AD380" s="150"/>
      <c r="AE380" s="150"/>
      <c r="AF380" s="150"/>
      <c r="AG380" s="150" t="s">
        <v>162</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ht="22.5" outlineLevel="1" x14ac:dyDescent="0.2">
      <c r="A381" s="175">
        <v>116</v>
      </c>
      <c r="B381" s="176" t="s">
        <v>615</v>
      </c>
      <c r="C381" s="193" t="s">
        <v>616</v>
      </c>
      <c r="D381" s="177" t="s">
        <v>292</v>
      </c>
      <c r="E381" s="178">
        <v>32.6</v>
      </c>
      <c r="F381" s="179"/>
      <c r="G381" s="180">
        <f>ROUND(E381*F381,2)</f>
        <v>0</v>
      </c>
      <c r="H381" s="179"/>
      <c r="I381" s="180">
        <f>ROUND(E381*H381,2)</f>
        <v>0</v>
      </c>
      <c r="J381" s="179"/>
      <c r="K381" s="180">
        <f>ROUND(E381*J381,2)</f>
        <v>0</v>
      </c>
      <c r="L381" s="180">
        <v>15</v>
      </c>
      <c r="M381" s="180">
        <f>G381*(1+L381/100)</f>
        <v>0</v>
      </c>
      <c r="N381" s="180">
        <v>0</v>
      </c>
      <c r="O381" s="180">
        <f>ROUND(E381*N381,2)</f>
        <v>0</v>
      </c>
      <c r="P381" s="180">
        <v>3.47E-3</v>
      </c>
      <c r="Q381" s="180">
        <f>ROUND(E381*P381,2)</f>
        <v>0.11</v>
      </c>
      <c r="R381" s="180" t="s">
        <v>498</v>
      </c>
      <c r="S381" s="180" t="s">
        <v>157</v>
      </c>
      <c r="T381" s="181" t="s">
        <v>158</v>
      </c>
      <c r="U381" s="161">
        <v>7.9350000000000004E-2</v>
      </c>
      <c r="V381" s="161">
        <f>ROUND(E381*U381,2)</f>
        <v>2.59</v>
      </c>
      <c r="W381" s="161"/>
      <c r="X381" s="161" t="s">
        <v>159</v>
      </c>
      <c r="Y381" s="150"/>
      <c r="Z381" s="150"/>
      <c r="AA381" s="150"/>
      <c r="AB381" s="150"/>
      <c r="AC381" s="150"/>
      <c r="AD381" s="150"/>
      <c r="AE381" s="150"/>
      <c r="AF381" s="150"/>
      <c r="AG381" s="150" t="s">
        <v>181</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94" t="s">
        <v>617</v>
      </c>
      <c r="D382" s="163"/>
      <c r="E382" s="164">
        <v>32.6</v>
      </c>
      <c r="F382" s="161"/>
      <c r="G382" s="161"/>
      <c r="H382" s="161"/>
      <c r="I382" s="161"/>
      <c r="J382" s="161"/>
      <c r="K382" s="161"/>
      <c r="L382" s="161"/>
      <c r="M382" s="161"/>
      <c r="N382" s="161"/>
      <c r="O382" s="161"/>
      <c r="P382" s="161"/>
      <c r="Q382" s="161"/>
      <c r="R382" s="161"/>
      <c r="S382" s="161"/>
      <c r="T382" s="161"/>
      <c r="U382" s="161"/>
      <c r="V382" s="161"/>
      <c r="W382" s="161"/>
      <c r="X382" s="161"/>
      <c r="Y382" s="150"/>
      <c r="Z382" s="150"/>
      <c r="AA382" s="150"/>
      <c r="AB382" s="150"/>
      <c r="AC382" s="150"/>
      <c r="AD382" s="150"/>
      <c r="AE382" s="150"/>
      <c r="AF382" s="150"/>
      <c r="AG382" s="150" t="s">
        <v>162</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75">
        <v>117</v>
      </c>
      <c r="B383" s="176" t="s">
        <v>500</v>
      </c>
      <c r="C383" s="193" t="s">
        <v>501</v>
      </c>
      <c r="D383" s="177" t="s">
        <v>292</v>
      </c>
      <c r="E383" s="178">
        <v>85.6</v>
      </c>
      <c r="F383" s="179"/>
      <c r="G383" s="180">
        <f>ROUND(E383*F383,2)</f>
        <v>0</v>
      </c>
      <c r="H383" s="179"/>
      <c r="I383" s="180">
        <f>ROUND(E383*H383,2)</f>
        <v>0</v>
      </c>
      <c r="J383" s="179"/>
      <c r="K383" s="180">
        <f>ROUND(E383*J383,2)</f>
        <v>0</v>
      </c>
      <c r="L383" s="180">
        <v>15</v>
      </c>
      <c r="M383" s="180">
        <f>G383*(1+L383/100)</f>
        <v>0</v>
      </c>
      <c r="N383" s="180">
        <v>0</v>
      </c>
      <c r="O383" s="180">
        <f>ROUND(E383*N383,2)</f>
        <v>0</v>
      </c>
      <c r="P383" s="180">
        <v>1.64E-3</v>
      </c>
      <c r="Q383" s="180">
        <f>ROUND(E383*P383,2)</f>
        <v>0.14000000000000001</v>
      </c>
      <c r="R383" s="180" t="s">
        <v>498</v>
      </c>
      <c r="S383" s="180" t="s">
        <v>157</v>
      </c>
      <c r="T383" s="181" t="s">
        <v>158</v>
      </c>
      <c r="U383" s="161">
        <v>5.7500000000000002E-2</v>
      </c>
      <c r="V383" s="161">
        <f>ROUND(E383*U383,2)</f>
        <v>4.92</v>
      </c>
      <c r="W383" s="161"/>
      <c r="X383" s="161" t="s">
        <v>159</v>
      </c>
      <c r="Y383" s="150"/>
      <c r="Z383" s="150"/>
      <c r="AA383" s="150"/>
      <c r="AB383" s="150"/>
      <c r="AC383" s="150"/>
      <c r="AD383" s="150"/>
      <c r="AE383" s="150"/>
      <c r="AF383" s="150"/>
      <c r="AG383" s="150" t="s">
        <v>160</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94" t="s">
        <v>618</v>
      </c>
      <c r="D384" s="163"/>
      <c r="E384" s="164">
        <v>85.6</v>
      </c>
      <c r="F384" s="161"/>
      <c r="G384" s="161"/>
      <c r="H384" s="161"/>
      <c r="I384" s="161"/>
      <c r="J384" s="161"/>
      <c r="K384" s="161"/>
      <c r="L384" s="161"/>
      <c r="M384" s="161"/>
      <c r="N384" s="161"/>
      <c r="O384" s="161"/>
      <c r="P384" s="161"/>
      <c r="Q384" s="161"/>
      <c r="R384" s="161"/>
      <c r="S384" s="161"/>
      <c r="T384" s="161"/>
      <c r="U384" s="161"/>
      <c r="V384" s="161"/>
      <c r="W384" s="161"/>
      <c r="X384" s="161"/>
      <c r="Y384" s="150"/>
      <c r="Z384" s="150"/>
      <c r="AA384" s="150"/>
      <c r="AB384" s="150"/>
      <c r="AC384" s="150"/>
      <c r="AD384" s="150"/>
      <c r="AE384" s="150"/>
      <c r="AF384" s="150"/>
      <c r="AG384" s="150" t="s">
        <v>162</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75">
        <v>118</v>
      </c>
      <c r="B385" s="176" t="s">
        <v>619</v>
      </c>
      <c r="C385" s="193" t="s">
        <v>620</v>
      </c>
      <c r="D385" s="177" t="s">
        <v>292</v>
      </c>
      <c r="E385" s="178">
        <v>611.85</v>
      </c>
      <c r="F385" s="179"/>
      <c r="G385" s="180">
        <f>ROUND(E385*F385,2)</f>
        <v>0</v>
      </c>
      <c r="H385" s="179"/>
      <c r="I385" s="180">
        <f>ROUND(E385*H385,2)</f>
        <v>0</v>
      </c>
      <c r="J385" s="179"/>
      <c r="K385" s="180">
        <f>ROUND(E385*J385,2)</f>
        <v>0</v>
      </c>
      <c r="L385" s="180">
        <v>15</v>
      </c>
      <c r="M385" s="180">
        <f>G385*(1+L385/100)</f>
        <v>0</v>
      </c>
      <c r="N385" s="180">
        <v>0</v>
      </c>
      <c r="O385" s="180">
        <f>ROUND(E385*N385,2)</f>
        <v>0</v>
      </c>
      <c r="P385" s="180">
        <v>1.3500000000000001E-3</v>
      </c>
      <c r="Q385" s="180">
        <f>ROUND(E385*P385,2)</f>
        <v>0.83</v>
      </c>
      <c r="R385" s="180" t="s">
        <v>498</v>
      </c>
      <c r="S385" s="180" t="s">
        <v>157</v>
      </c>
      <c r="T385" s="181" t="s">
        <v>158</v>
      </c>
      <c r="U385" s="161">
        <v>9.1999999999999998E-2</v>
      </c>
      <c r="V385" s="161">
        <f>ROUND(E385*U385,2)</f>
        <v>56.29</v>
      </c>
      <c r="W385" s="161"/>
      <c r="X385" s="161" t="s">
        <v>159</v>
      </c>
      <c r="Y385" s="150"/>
      <c r="Z385" s="150"/>
      <c r="AA385" s="150"/>
      <c r="AB385" s="150"/>
      <c r="AC385" s="150"/>
      <c r="AD385" s="150"/>
      <c r="AE385" s="150"/>
      <c r="AF385" s="150"/>
      <c r="AG385" s="150" t="s">
        <v>160</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94" t="s">
        <v>475</v>
      </c>
      <c r="D386" s="163"/>
      <c r="E386" s="164">
        <v>3.6</v>
      </c>
      <c r="F386" s="161"/>
      <c r="G386" s="161"/>
      <c r="H386" s="161"/>
      <c r="I386" s="161"/>
      <c r="J386" s="161"/>
      <c r="K386" s="161"/>
      <c r="L386" s="161"/>
      <c r="M386" s="161"/>
      <c r="N386" s="161"/>
      <c r="O386" s="161"/>
      <c r="P386" s="161"/>
      <c r="Q386" s="161"/>
      <c r="R386" s="161"/>
      <c r="S386" s="161"/>
      <c r="T386" s="161"/>
      <c r="U386" s="161"/>
      <c r="V386" s="161"/>
      <c r="W386" s="161"/>
      <c r="X386" s="161"/>
      <c r="Y386" s="150"/>
      <c r="Z386" s="150"/>
      <c r="AA386" s="150"/>
      <c r="AB386" s="150"/>
      <c r="AC386" s="150"/>
      <c r="AD386" s="150"/>
      <c r="AE386" s="150"/>
      <c r="AF386" s="150"/>
      <c r="AG386" s="150" t="s">
        <v>162</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94" t="s">
        <v>621</v>
      </c>
      <c r="D387" s="163"/>
      <c r="E387" s="164">
        <v>515.45000000000005</v>
      </c>
      <c r="F387" s="161"/>
      <c r="G387" s="161"/>
      <c r="H387" s="161"/>
      <c r="I387" s="161"/>
      <c r="J387" s="161"/>
      <c r="K387" s="161"/>
      <c r="L387" s="161"/>
      <c r="M387" s="161"/>
      <c r="N387" s="161"/>
      <c r="O387" s="161"/>
      <c r="P387" s="161"/>
      <c r="Q387" s="161"/>
      <c r="R387" s="161"/>
      <c r="S387" s="161"/>
      <c r="T387" s="161"/>
      <c r="U387" s="161"/>
      <c r="V387" s="161"/>
      <c r="W387" s="161"/>
      <c r="X387" s="161"/>
      <c r="Y387" s="150"/>
      <c r="Z387" s="150"/>
      <c r="AA387" s="150"/>
      <c r="AB387" s="150"/>
      <c r="AC387" s="150"/>
      <c r="AD387" s="150"/>
      <c r="AE387" s="150"/>
      <c r="AF387" s="150"/>
      <c r="AG387" s="150" t="s">
        <v>162</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94" t="s">
        <v>622</v>
      </c>
      <c r="D388" s="163"/>
      <c r="E388" s="164">
        <v>68.8</v>
      </c>
      <c r="F388" s="161"/>
      <c r="G388" s="161"/>
      <c r="H388" s="161"/>
      <c r="I388" s="161"/>
      <c r="J388" s="161"/>
      <c r="K388" s="161"/>
      <c r="L388" s="161"/>
      <c r="M388" s="161"/>
      <c r="N388" s="161"/>
      <c r="O388" s="161"/>
      <c r="P388" s="161"/>
      <c r="Q388" s="161"/>
      <c r="R388" s="161"/>
      <c r="S388" s="161"/>
      <c r="T388" s="161"/>
      <c r="U388" s="161"/>
      <c r="V388" s="161"/>
      <c r="W388" s="161"/>
      <c r="X388" s="161"/>
      <c r="Y388" s="150"/>
      <c r="Z388" s="150"/>
      <c r="AA388" s="150"/>
      <c r="AB388" s="150"/>
      <c r="AC388" s="150"/>
      <c r="AD388" s="150"/>
      <c r="AE388" s="150"/>
      <c r="AF388" s="150"/>
      <c r="AG388" s="150" t="s">
        <v>162</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94" t="s">
        <v>623</v>
      </c>
      <c r="D389" s="163"/>
      <c r="E389" s="164">
        <v>24</v>
      </c>
      <c r="F389" s="161"/>
      <c r="G389" s="161"/>
      <c r="H389" s="161"/>
      <c r="I389" s="161"/>
      <c r="J389" s="161"/>
      <c r="K389" s="161"/>
      <c r="L389" s="161"/>
      <c r="M389" s="161"/>
      <c r="N389" s="161"/>
      <c r="O389" s="161"/>
      <c r="P389" s="161"/>
      <c r="Q389" s="161"/>
      <c r="R389" s="161"/>
      <c r="S389" s="161"/>
      <c r="T389" s="161"/>
      <c r="U389" s="161"/>
      <c r="V389" s="161"/>
      <c r="W389" s="161"/>
      <c r="X389" s="161"/>
      <c r="Y389" s="150"/>
      <c r="Z389" s="150"/>
      <c r="AA389" s="150"/>
      <c r="AB389" s="150"/>
      <c r="AC389" s="150"/>
      <c r="AD389" s="150"/>
      <c r="AE389" s="150"/>
      <c r="AF389" s="150"/>
      <c r="AG389" s="150" t="s">
        <v>162</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5">
        <v>119</v>
      </c>
      <c r="B390" s="176" t="s">
        <v>624</v>
      </c>
      <c r="C390" s="193" t="s">
        <v>625</v>
      </c>
      <c r="D390" s="177" t="s">
        <v>292</v>
      </c>
      <c r="E390" s="178">
        <v>31.4</v>
      </c>
      <c r="F390" s="179"/>
      <c r="G390" s="180">
        <f>ROUND(E390*F390,2)</f>
        <v>0</v>
      </c>
      <c r="H390" s="179"/>
      <c r="I390" s="180">
        <f>ROUND(E390*H390,2)</f>
        <v>0</v>
      </c>
      <c r="J390" s="179"/>
      <c r="K390" s="180">
        <f>ROUND(E390*J390,2)</f>
        <v>0</v>
      </c>
      <c r="L390" s="180">
        <v>15</v>
      </c>
      <c r="M390" s="180">
        <f>G390*(1+L390/100)</f>
        <v>0</v>
      </c>
      <c r="N390" s="180">
        <v>0</v>
      </c>
      <c r="O390" s="180">
        <f>ROUND(E390*N390,2)</f>
        <v>0</v>
      </c>
      <c r="P390" s="180">
        <v>1.75E-3</v>
      </c>
      <c r="Q390" s="180">
        <f>ROUND(E390*P390,2)</f>
        <v>0.05</v>
      </c>
      <c r="R390" s="180" t="s">
        <v>498</v>
      </c>
      <c r="S390" s="180" t="s">
        <v>157</v>
      </c>
      <c r="T390" s="181" t="s">
        <v>158</v>
      </c>
      <c r="U390" s="161">
        <v>8.0500000000000002E-2</v>
      </c>
      <c r="V390" s="161">
        <f>ROUND(E390*U390,2)</f>
        <v>2.5299999999999998</v>
      </c>
      <c r="W390" s="161"/>
      <c r="X390" s="161" t="s">
        <v>159</v>
      </c>
      <c r="Y390" s="150"/>
      <c r="Z390" s="150"/>
      <c r="AA390" s="150"/>
      <c r="AB390" s="150"/>
      <c r="AC390" s="150"/>
      <c r="AD390" s="150"/>
      <c r="AE390" s="150"/>
      <c r="AF390" s="150"/>
      <c r="AG390" s="150" t="s">
        <v>181</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94" t="s">
        <v>300</v>
      </c>
      <c r="D391" s="163"/>
      <c r="E391" s="164">
        <v>31.4</v>
      </c>
      <c r="F391" s="161"/>
      <c r="G391" s="161"/>
      <c r="H391" s="161"/>
      <c r="I391" s="161"/>
      <c r="J391" s="161"/>
      <c r="K391" s="161"/>
      <c r="L391" s="161"/>
      <c r="M391" s="161"/>
      <c r="N391" s="161"/>
      <c r="O391" s="161"/>
      <c r="P391" s="161"/>
      <c r="Q391" s="161"/>
      <c r="R391" s="161"/>
      <c r="S391" s="161"/>
      <c r="T391" s="161"/>
      <c r="U391" s="161"/>
      <c r="V391" s="161"/>
      <c r="W391" s="161"/>
      <c r="X391" s="161"/>
      <c r="Y391" s="150"/>
      <c r="Z391" s="150"/>
      <c r="AA391" s="150"/>
      <c r="AB391" s="150"/>
      <c r="AC391" s="150"/>
      <c r="AD391" s="150"/>
      <c r="AE391" s="150"/>
      <c r="AF391" s="150"/>
      <c r="AG391" s="150" t="s">
        <v>162</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5">
        <v>120</v>
      </c>
      <c r="B392" s="176" t="s">
        <v>626</v>
      </c>
      <c r="C392" s="193" t="s">
        <v>627</v>
      </c>
      <c r="D392" s="177" t="s">
        <v>292</v>
      </c>
      <c r="E392" s="178">
        <v>246</v>
      </c>
      <c r="F392" s="179"/>
      <c r="G392" s="180">
        <f>ROUND(E392*F392,2)</f>
        <v>0</v>
      </c>
      <c r="H392" s="179"/>
      <c r="I392" s="180">
        <f>ROUND(E392*H392,2)</f>
        <v>0</v>
      </c>
      <c r="J392" s="179"/>
      <c r="K392" s="180">
        <f>ROUND(E392*J392,2)</f>
        <v>0</v>
      </c>
      <c r="L392" s="180">
        <v>15</v>
      </c>
      <c r="M392" s="180">
        <f>G392*(1+L392/100)</f>
        <v>0</v>
      </c>
      <c r="N392" s="180">
        <v>0</v>
      </c>
      <c r="O392" s="180">
        <f>ROUND(E392*N392,2)</f>
        <v>0</v>
      </c>
      <c r="P392" s="180">
        <v>2.5200000000000001E-3</v>
      </c>
      <c r="Q392" s="180">
        <f>ROUND(E392*P392,2)</f>
        <v>0.62</v>
      </c>
      <c r="R392" s="180" t="s">
        <v>498</v>
      </c>
      <c r="S392" s="180" t="s">
        <v>157</v>
      </c>
      <c r="T392" s="181" t="s">
        <v>158</v>
      </c>
      <c r="U392" s="161">
        <v>9.1999999999999998E-2</v>
      </c>
      <c r="V392" s="161">
        <f>ROUND(E392*U392,2)</f>
        <v>22.63</v>
      </c>
      <c r="W392" s="161"/>
      <c r="X392" s="161" t="s">
        <v>159</v>
      </c>
      <c r="Y392" s="150"/>
      <c r="Z392" s="150"/>
      <c r="AA392" s="150"/>
      <c r="AB392" s="150"/>
      <c r="AC392" s="150"/>
      <c r="AD392" s="150"/>
      <c r="AE392" s="150"/>
      <c r="AF392" s="150"/>
      <c r="AG392" s="150" t="s">
        <v>181</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94" t="s">
        <v>628</v>
      </c>
      <c r="D393" s="163"/>
      <c r="E393" s="164">
        <v>18</v>
      </c>
      <c r="F393" s="161"/>
      <c r="G393" s="161"/>
      <c r="H393" s="161"/>
      <c r="I393" s="161"/>
      <c r="J393" s="161"/>
      <c r="K393" s="161"/>
      <c r="L393" s="161"/>
      <c r="M393" s="161"/>
      <c r="N393" s="161"/>
      <c r="O393" s="161"/>
      <c r="P393" s="161"/>
      <c r="Q393" s="161"/>
      <c r="R393" s="161"/>
      <c r="S393" s="161"/>
      <c r="T393" s="161"/>
      <c r="U393" s="161"/>
      <c r="V393" s="161"/>
      <c r="W393" s="161"/>
      <c r="X393" s="161"/>
      <c r="Y393" s="150"/>
      <c r="Z393" s="150"/>
      <c r="AA393" s="150"/>
      <c r="AB393" s="150"/>
      <c r="AC393" s="150"/>
      <c r="AD393" s="150"/>
      <c r="AE393" s="150"/>
      <c r="AF393" s="150"/>
      <c r="AG393" s="150" t="s">
        <v>162</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94" t="s">
        <v>629</v>
      </c>
      <c r="D394" s="163"/>
      <c r="E394" s="164">
        <v>37</v>
      </c>
      <c r="F394" s="161"/>
      <c r="G394" s="161"/>
      <c r="H394" s="161"/>
      <c r="I394" s="161"/>
      <c r="J394" s="161"/>
      <c r="K394" s="161"/>
      <c r="L394" s="161"/>
      <c r="M394" s="161"/>
      <c r="N394" s="161"/>
      <c r="O394" s="161"/>
      <c r="P394" s="161"/>
      <c r="Q394" s="161"/>
      <c r="R394" s="161"/>
      <c r="S394" s="161"/>
      <c r="T394" s="161"/>
      <c r="U394" s="161"/>
      <c r="V394" s="161"/>
      <c r="W394" s="161"/>
      <c r="X394" s="161"/>
      <c r="Y394" s="150"/>
      <c r="Z394" s="150"/>
      <c r="AA394" s="150"/>
      <c r="AB394" s="150"/>
      <c r="AC394" s="150"/>
      <c r="AD394" s="150"/>
      <c r="AE394" s="150"/>
      <c r="AF394" s="150"/>
      <c r="AG394" s="150" t="s">
        <v>162</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94" t="s">
        <v>538</v>
      </c>
      <c r="D395" s="163"/>
      <c r="E395" s="164">
        <v>191</v>
      </c>
      <c r="F395" s="161"/>
      <c r="G395" s="161"/>
      <c r="H395" s="161"/>
      <c r="I395" s="161"/>
      <c r="J395" s="161"/>
      <c r="K395" s="161"/>
      <c r="L395" s="161"/>
      <c r="M395" s="161"/>
      <c r="N395" s="161"/>
      <c r="O395" s="161"/>
      <c r="P395" s="161"/>
      <c r="Q395" s="161"/>
      <c r="R395" s="161"/>
      <c r="S395" s="161"/>
      <c r="T395" s="161"/>
      <c r="U395" s="161"/>
      <c r="V395" s="161"/>
      <c r="W395" s="161"/>
      <c r="X395" s="161"/>
      <c r="Y395" s="150"/>
      <c r="Z395" s="150"/>
      <c r="AA395" s="150"/>
      <c r="AB395" s="150"/>
      <c r="AC395" s="150"/>
      <c r="AD395" s="150"/>
      <c r="AE395" s="150"/>
      <c r="AF395" s="150"/>
      <c r="AG395" s="150" t="s">
        <v>162</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75">
        <v>121</v>
      </c>
      <c r="B396" s="176" t="s">
        <v>630</v>
      </c>
      <c r="C396" s="193" t="s">
        <v>631</v>
      </c>
      <c r="D396" s="177" t="s">
        <v>292</v>
      </c>
      <c r="E396" s="178">
        <v>188</v>
      </c>
      <c r="F396" s="179"/>
      <c r="G396" s="180">
        <f>ROUND(E396*F396,2)</f>
        <v>0</v>
      </c>
      <c r="H396" s="179"/>
      <c r="I396" s="180">
        <f>ROUND(E396*H396,2)</f>
        <v>0</v>
      </c>
      <c r="J396" s="179"/>
      <c r="K396" s="180">
        <f>ROUND(E396*J396,2)</f>
        <v>0</v>
      </c>
      <c r="L396" s="180">
        <v>15</v>
      </c>
      <c r="M396" s="180">
        <f>G396*(1+L396/100)</f>
        <v>0</v>
      </c>
      <c r="N396" s="180">
        <v>0</v>
      </c>
      <c r="O396" s="180">
        <f>ROUND(E396*N396,2)</f>
        <v>0</v>
      </c>
      <c r="P396" s="180">
        <v>1.42E-3</v>
      </c>
      <c r="Q396" s="180">
        <f>ROUND(E396*P396,2)</f>
        <v>0.27</v>
      </c>
      <c r="R396" s="180" t="s">
        <v>498</v>
      </c>
      <c r="S396" s="180" t="s">
        <v>157</v>
      </c>
      <c r="T396" s="181" t="s">
        <v>158</v>
      </c>
      <c r="U396" s="161">
        <v>9.1999999999999998E-2</v>
      </c>
      <c r="V396" s="161">
        <f>ROUND(E396*U396,2)</f>
        <v>17.3</v>
      </c>
      <c r="W396" s="161"/>
      <c r="X396" s="161" t="s">
        <v>159</v>
      </c>
      <c r="Y396" s="150"/>
      <c r="Z396" s="150"/>
      <c r="AA396" s="150"/>
      <c r="AB396" s="150"/>
      <c r="AC396" s="150"/>
      <c r="AD396" s="150"/>
      <c r="AE396" s="150"/>
      <c r="AF396" s="150"/>
      <c r="AG396" s="150" t="s">
        <v>160</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94" t="s">
        <v>632</v>
      </c>
      <c r="D397" s="163"/>
      <c r="E397" s="164">
        <v>50</v>
      </c>
      <c r="F397" s="161"/>
      <c r="G397" s="161"/>
      <c r="H397" s="161"/>
      <c r="I397" s="161"/>
      <c r="J397" s="161"/>
      <c r="K397" s="161"/>
      <c r="L397" s="161"/>
      <c r="M397" s="161"/>
      <c r="N397" s="161"/>
      <c r="O397" s="161"/>
      <c r="P397" s="161"/>
      <c r="Q397" s="161"/>
      <c r="R397" s="161"/>
      <c r="S397" s="161"/>
      <c r="T397" s="161"/>
      <c r="U397" s="161"/>
      <c r="V397" s="161"/>
      <c r="W397" s="161"/>
      <c r="X397" s="161"/>
      <c r="Y397" s="150"/>
      <c r="Z397" s="150"/>
      <c r="AA397" s="150"/>
      <c r="AB397" s="150"/>
      <c r="AC397" s="150"/>
      <c r="AD397" s="150"/>
      <c r="AE397" s="150"/>
      <c r="AF397" s="150"/>
      <c r="AG397" s="150" t="s">
        <v>162</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94" t="s">
        <v>633</v>
      </c>
      <c r="D398" s="163"/>
      <c r="E398" s="164">
        <v>138</v>
      </c>
      <c r="F398" s="161"/>
      <c r="G398" s="161"/>
      <c r="H398" s="161"/>
      <c r="I398" s="161"/>
      <c r="J398" s="161"/>
      <c r="K398" s="161"/>
      <c r="L398" s="161"/>
      <c r="M398" s="161"/>
      <c r="N398" s="161"/>
      <c r="O398" s="161"/>
      <c r="P398" s="161"/>
      <c r="Q398" s="161"/>
      <c r="R398" s="161"/>
      <c r="S398" s="161"/>
      <c r="T398" s="161"/>
      <c r="U398" s="161"/>
      <c r="V398" s="161"/>
      <c r="W398" s="161"/>
      <c r="X398" s="161"/>
      <c r="Y398" s="150"/>
      <c r="Z398" s="150"/>
      <c r="AA398" s="150"/>
      <c r="AB398" s="150"/>
      <c r="AC398" s="150"/>
      <c r="AD398" s="150"/>
      <c r="AE398" s="150"/>
      <c r="AF398" s="150"/>
      <c r="AG398" s="150" t="s">
        <v>162</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5">
        <v>122</v>
      </c>
      <c r="B399" s="176" t="s">
        <v>634</v>
      </c>
      <c r="C399" s="193" t="s">
        <v>635</v>
      </c>
      <c r="D399" s="177" t="s">
        <v>292</v>
      </c>
      <c r="E399" s="178">
        <v>29.4</v>
      </c>
      <c r="F399" s="179"/>
      <c r="G399" s="180">
        <f>ROUND(E399*F399,2)</f>
        <v>0</v>
      </c>
      <c r="H399" s="179"/>
      <c r="I399" s="180">
        <f>ROUND(E399*H399,2)</f>
        <v>0</v>
      </c>
      <c r="J399" s="179"/>
      <c r="K399" s="180">
        <f>ROUND(E399*J399,2)</f>
        <v>0</v>
      </c>
      <c r="L399" s="180">
        <v>15</v>
      </c>
      <c r="M399" s="180">
        <f>G399*(1+L399/100)</f>
        <v>0</v>
      </c>
      <c r="N399" s="180">
        <v>0</v>
      </c>
      <c r="O399" s="180">
        <f>ROUND(E399*N399,2)</f>
        <v>0</v>
      </c>
      <c r="P399" s="180">
        <v>3.3800000000000002E-3</v>
      </c>
      <c r="Q399" s="180">
        <f>ROUND(E399*P399,2)</f>
        <v>0.1</v>
      </c>
      <c r="R399" s="180" t="s">
        <v>498</v>
      </c>
      <c r="S399" s="180" t="s">
        <v>157</v>
      </c>
      <c r="T399" s="181" t="s">
        <v>158</v>
      </c>
      <c r="U399" s="161">
        <v>5.7500000000000002E-2</v>
      </c>
      <c r="V399" s="161">
        <f>ROUND(E399*U399,2)</f>
        <v>1.69</v>
      </c>
      <c r="W399" s="161"/>
      <c r="X399" s="161" t="s">
        <v>159</v>
      </c>
      <c r="Y399" s="150"/>
      <c r="Z399" s="150"/>
      <c r="AA399" s="150"/>
      <c r="AB399" s="150"/>
      <c r="AC399" s="150"/>
      <c r="AD399" s="150"/>
      <c r="AE399" s="150"/>
      <c r="AF399" s="150"/>
      <c r="AG399" s="150" t="s">
        <v>181</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94" t="s">
        <v>636</v>
      </c>
      <c r="D400" s="163"/>
      <c r="E400" s="164">
        <v>29.4</v>
      </c>
      <c r="F400" s="161"/>
      <c r="G400" s="161"/>
      <c r="H400" s="161"/>
      <c r="I400" s="161"/>
      <c r="J400" s="161"/>
      <c r="K400" s="161"/>
      <c r="L400" s="161"/>
      <c r="M400" s="161"/>
      <c r="N400" s="161"/>
      <c r="O400" s="161"/>
      <c r="P400" s="161"/>
      <c r="Q400" s="161"/>
      <c r="R400" s="161"/>
      <c r="S400" s="161"/>
      <c r="T400" s="161"/>
      <c r="U400" s="161"/>
      <c r="V400" s="161"/>
      <c r="W400" s="161"/>
      <c r="X400" s="161"/>
      <c r="Y400" s="150"/>
      <c r="Z400" s="150"/>
      <c r="AA400" s="150"/>
      <c r="AB400" s="150"/>
      <c r="AC400" s="150"/>
      <c r="AD400" s="150"/>
      <c r="AE400" s="150"/>
      <c r="AF400" s="150"/>
      <c r="AG400" s="150" t="s">
        <v>162</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82">
        <v>123</v>
      </c>
      <c r="B401" s="183" t="s">
        <v>637</v>
      </c>
      <c r="C401" s="195" t="s">
        <v>638</v>
      </c>
      <c r="D401" s="184" t="s">
        <v>639</v>
      </c>
      <c r="E401" s="185">
        <v>48</v>
      </c>
      <c r="F401" s="186"/>
      <c r="G401" s="187">
        <f t="shared" ref="G401:G406" si="7">ROUND(E401*F401,2)</f>
        <v>0</v>
      </c>
      <c r="H401" s="186"/>
      <c r="I401" s="187">
        <f t="shared" ref="I401:I406" si="8">ROUND(E401*H401,2)</f>
        <v>0</v>
      </c>
      <c r="J401" s="186"/>
      <c r="K401" s="187">
        <f t="shared" ref="K401:K406" si="9">ROUND(E401*J401,2)</f>
        <v>0</v>
      </c>
      <c r="L401" s="187">
        <v>15</v>
      </c>
      <c r="M401" s="187">
        <f t="shared" ref="M401:M406" si="10">G401*(1+L401/100)</f>
        <v>0</v>
      </c>
      <c r="N401" s="187">
        <v>0</v>
      </c>
      <c r="O401" s="187">
        <f t="shared" ref="O401:O406" si="11">ROUND(E401*N401,2)</f>
        <v>0</v>
      </c>
      <c r="P401" s="187">
        <v>0</v>
      </c>
      <c r="Q401" s="187">
        <f t="shared" ref="Q401:Q406" si="12">ROUND(E401*P401,2)</f>
        <v>0</v>
      </c>
      <c r="R401" s="187"/>
      <c r="S401" s="187" t="s">
        <v>157</v>
      </c>
      <c r="T401" s="188" t="s">
        <v>385</v>
      </c>
      <c r="U401" s="161">
        <v>0</v>
      </c>
      <c r="V401" s="161">
        <f t="shared" ref="V401:V406" si="13">ROUND(E401*U401,2)</f>
        <v>0</v>
      </c>
      <c r="W401" s="161"/>
      <c r="X401" s="161" t="s">
        <v>386</v>
      </c>
      <c r="Y401" s="150"/>
      <c r="Z401" s="150"/>
      <c r="AA401" s="150"/>
      <c r="AB401" s="150"/>
      <c r="AC401" s="150"/>
      <c r="AD401" s="150"/>
      <c r="AE401" s="150"/>
      <c r="AF401" s="150"/>
      <c r="AG401" s="150" t="s">
        <v>387</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82">
        <v>124</v>
      </c>
      <c r="B402" s="183" t="s">
        <v>640</v>
      </c>
      <c r="C402" s="195" t="s">
        <v>641</v>
      </c>
      <c r="D402" s="184" t="s">
        <v>642</v>
      </c>
      <c r="E402" s="185">
        <v>350</v>
      </c>
      <c r="F402" s="186"/>
      <c r="G402" s="187">
        <f t="shared" si="7"/>
        <v>0</v>
      </c>
      <c r="H402" s="186"/>
      <c r="I402" s="187">
        <f t="shared" si="8"/>
        <v>0</v>
      </c>
      <c r="J402" s="186"/>
      <c r="K402" s="187">
        <f t="shared" si="9"/>
        <v>0</v>
      </c>
      <c r="L402" s="187">
        <v>15</v>
      </c>
      <c r="M402" s="187">
        <f t="shared" si="10"/>
        <v>0</v>
      </c>
      <c r="N402" s="187">
        <v>0</v>
      </c>
      <c r="O402" s="187">
        <f t="shared" si="11"/>
        <v>0</v>
      </c>
      <c r="P402" s="187">
        <v>0</v>
      </c>
      <c r="Q402" s="187">
        <f t="shared" si="12"/>
        <v>0</v>
      </c>
      <c r="R402" s="187"/>
      <c r="S402" s="187" t="s">
        <v>157</v>
      </c>
      <c r="T402" s="188" t="s">
        <v>385</v>
      </c>
      <c r="U402" s="161">
        <v>0</v>
      </c>
      <c r="V402" s="161">
        <f t="shared" si="13"/>
        <v>0</v>
      </c>
      <c r="W402" s="161"/>
      <c r="X402" s="161" t="s">
        <v>386</v>
      </c>
      <c r="Y402" s="150"/>
      <c r="Z402" s="150"/>
      <c r="AA402" s="150"/>
      <c r="AB402" s="150"/>
      <c r="AC402" s="150"/>
      <c r="AD402" s="150"/>
      <c r="AE402" s="150"/>
      <c r="AF402" s="150"/>
      <c r="AG402" s="150" t="s">
        <v>387</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82">
        <v>125</v>
      </c>
      <c r="B403" s="183" t="s">
        <v>643</v>
      </c>
      <c r="C403" s="195" t="s">
        <v>644</v>
      </c>
      <c r="D403" s="184" t="s">
        <v>642</v>
      </c>
      <c r="E403" s="185">
        <v>430</v>
      </c>
      <c r="F403" s="186"/>
      <c r="G403" s="187">
        <f t="shared" si="7"/>
        <v>0</v>
      </c>
      <c r="H403" s="186"/>
      <c r="I403" s="187">
        <f t="shared" si="8"/>
        <v>0</v>
      </c>
      <c r="J403" s="186"/>
      <c r="K403" s="187">
        <f t="shared" si="9"/>
        <v>0</v>
      </c>
      <c r="L403" s="187">
        <v>15</v>
      </c>
      <c r="M403" s="187">
        <f t="shared" si="10"/>
        <v>0</v>
      </c>
      <c r="N403" s="187">
        <v>0</v>
      </c>
      <c r="O403" s="187">
        <f t="shared" si="11"/>
        <v>0</v>
      </c>
      <c r="P403" s="187">
        <v>0</v>
      </c>
      <c r="Q403" s="187">
        <f t="shared" si="12"/>
        <v>0</v>
      </c>
      <c r="R403" s="187"/>
      <c r="S403" s="187" t="s">
        <v>157</v>
      </c>
      <c r="T403" s="188" t="s">
        <v>385</v>
      </c>
      <c r="U403" s="161">
        <v>0</v>
      </c>
      <c r="V403" s="161">
        <f t="shared" si="13"/>
        <v>0</v>
      </c>
      <c r="W403" s="161"/>
      <c r="X403" s="161" t="s">
        <v>386</v>
      </c>
      <c r="Y403" s="150"/>
      <c r="Z403" s="150"/>
      <c r="AA403" s="150"/>
      <c r="AB403" s="150"/>
      <c r="AC403" s="150"/>
      <c r="AD403" s="150"/>
      <c r="AE403" s="150"/>
      <c r="AF403" s="150"/>
      <c r="AG403" s="150" t="s">
        <v>387</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82">
        <v>126</v>
      </c>
      <c r="B404" s="183" t="s">
        <v>645</v>
      </c>
      <c r="C404" s="195" t="s">
        <v>646</v>
      </c>
      <c r="D404" s="184" t="s">
        <v>642</v>
      </c>
      <c r="E404" s="185">
        <v>780</v>
      </c>
      <c r="F404" s="186"/>
      <c r="G404" s="187">
        <f t="shared" si="7"/>
        <v>0</v>
      </c>
      <c r="H404" s="186"/>
      <c r="I404" s="187">
        <f t="shared" si="8"/>
        <v>0</v>
      </c>
      <c r="J404" s="186"/>
      <c r="K404" s="187">
        <f t="shared" si="9"/>
        <v>0</v>
      </c>
      <c r="L404" s="187">
        <v>15</v>
      </c>
      <c r="M404" s="187">
        <f t="shared" si="10"/>
        <v>0</v>
      </c>
      <c r="N404" s="187">
        <v>0</v>
      </c>
      <c r="O404" s="187">
        <f t="shared" si="11"/>
        <v>0</v>
      </c>
      <c r="P404" s="187">
        <v>0</v>
      </c>
      <c r="Q404" s="187">
        <f t="shared" si="12"/>
        <v>0</v>
      </c>
      <c r="R404" s="187"/>
      <c r="S404" s="187" t="s">
        <v>157</v>
      </c>
      <c r="T404" s="188" t="s">
        <v>385</v>
      </c>
      <c r="U404" s="161">
        <v>0</v>
      </c>
      <c r="V404" s="161">
        <f t="shared" si="13"/>
        <v>0</v>
      </c>
      <c r="W404" s="161"/>
      <c r="X404" s="161" t="s">
        <v>386</v>
      </c>
      <c r="Y404" s="150"/>
      <c r="Z404" s="150"/>
      <c r="AA404" s="150"/>
      <c r="AB404" s="150"/>
      <c r="AC404" s="150"/>
      <c r="AD404" s="150"/>
      <c r="AE404" s="150"/>
      <c r="AF404" s="150"/>
      <c r="AG404" s="150" t="s">
        <v>387</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82">
        <v>127</v>
      </c>
      <c r="B405" s="183" t="s">
        <v>647</v>
      </c>
      <c r="C405" s="195" t="s">
        <v>648</v>
      </c>
      <c r="D405" s="184" t="s">
        <v>642</v>
      </c>
      <c r="E405" s="185">
        <v>80</v>
      </c>
      <c r="F405" s="186"/>
      <c r="G405" s="187">
        <f t="shared" si="7"/>
        <v>0</v>
      </c>
      <c r="H405" s="186"/>
      <c r="I405" s="187">
        <f t="shared" si="8"/>
        <v>0</v>
      </c>
      <c r="J405" s="186"/>
      <c r="K405" s="187">
        <f t="shared" si="9"/>
        <v>0</v>
      </c>
      <c r="L405" s="187">
        <v>15</v>
      </c>
      <c r="M405" s="187">
        <f t="shared" si="10"/>
        <v>0</v>
      </c>
      <c r="N405" s="187">
        <v>0</v>
      </c>
      <c r="O405" s="187">
        <f t="shared" si="11"/>
        <v>0</v>
      </c>
      <c r="P405" s="187">
        <v>0</v>
      </c>
      <c r="Q405" s="187">
        <f t="shared" si="12"/>
        <v>0</v>
      </c>
      <c r="R405" s="187"/>
      <c r="S405" s="187" t="s">
        <v>157</v>
      </c>
      <c r="T405" s="188" t="s">
        <v>385</v>
      </c>
      <c r="U405" s="161">
        <v>0</v>
      </c>
      <c r="V405" s="161">
        <f t="shared" si="13"/>
        <v>0</v>
      </c>
      <c r="W405" s="161"/>
      <c r="X405" s="161" t="s">
        <v>386</v>
      </c>
      <c r="Y405" s="150"/>
      <c r="Z405" s="150"/>
      <c r="AA405" s="150"/>
      <c r="AB405" s="150"/>
      <c r="AC405" s="150"/>
      <c r="AD405" s="150"/>
      <c r="AE405" s="150"/>
      <c r="AF405" s="150"/>
      <c r="AG405" s="150" t="s">
        <v>387</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75">
        <v>128</v>
      </c>
      <c r="B406" s="176" t="s">
        <v>649</v>
      </c>
      <c r="C406" s="193" t="s">
        <v>650</v>
      </c>
      <c r="D406" s="177" t="s">
        <v>292</v>
      </c>
      <c r="E406" s="178">
        <v>243</v>
      </c>
      <c r="F406" s="179"/>
      <c r="G406" s="180">
        <f t="shared" si="7"/>
        <v>0</v>
      </c>
      <c r="H406" s="179"/>
      <c r="I406" s="180">
        <f t="shared" si="8"/>
        <v>0</v>
      </c>
      <c r="J406" s="179"/>
      <c r="K406" s="180">
        <f t="shared" si="9"/>
        <v>0</v>
      </c>
      <c r="L406" s="180">
        <v>15</v>
      </c>
      <c r="M406" s="180">
        <f t="shared" si="10"/>
        <v>0</v>
      </c>
      <c r="N406" s="180">
        <v>0</v>
      </c>
      <c r="O406" s="180">
        <f t="shared" si="11"/>
        <v>0</v>
      </c>
      <c r="P406" s="180">
        <v>2.3E-3</v>
      </c>
      <c r="Q406" s="180">
        <f t="shared" si="12"/>
        <v>0.56000000000000005</v>
      </c>
      <c r="R406" s="180" t="s">
        <v>651</v>
      </c>
      <c r="S406" s="180" t="s">
        <v>157</v>
      </c>
      <c r="T406" s="181" t="s">
        <v>158</v>
      </c>
      <c r="U406" s="161">
        <v>0.10992</v>
      </c>
      <c r="V406" s="161">
        <f t="shared" si="13"/>
        <v>26.71</v>
      </c>
      <c r="W406" s="161"/>
      <c r="X406" s="161" t="s">
        <v>386</v>
      </c>
      <c r="Y406" s="150"/>
      <c r="Z406" s="150"/>
      <c r="AA406" s="150"/>
      <c r="AB406" s="150"/>
      <c r="AC406" s="150"/>
      <c r="AD406" s="150"/>
      <c r="AE406" s="150"/>
      <c r="AF406" s="150"/>
      <c r="AG406" s="150" t="s">
        <v>387</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ht="22.5" outlineLevel="1" x14ac:dyDescent="0.2">
      <c r="A407" s="157"/>
      <c r="B407" s="158"/>
      <c r="C407" s="264" t="s">
        <v>652</v>
      </c>
      <c r="D407" s="265"/>
      <c r="E407" s="265"/>
      <c r="F407" s="265"/>
      <c r="G407" s="265"/>
      <c r="H407" s="161"/>
      <c r="I407" s="161"/>
      <c r="J407" s="161"/>
      <c r="K407" s="161"/>
      <c r="L407" s="161"/>
      <c r="M407" s="161"/>
      <c r="N407" s="161"/>
      <c r="O407" s="161"/>
      <c r="P407" s="161"/>
      <c r="Q407" s="161"/>
      <c r="R407" s="161"/>
      <c r="S407" s="161"/>
      <c r="T407" s="161"/>
      <c r="U407" s="161"/>
      <c r="V407" s="161"/>
      <c r="W407" s="161"/>
      <c r="X407" s="161"/>
      <c r="Y407" s="150"/>
      <c r="Z407" s="150"/>
      <c r="AA407" s="150"/>
      <c r="AB407" s="150"/>
      <c r="AC407" s="150"/>
      <c r="AD407" s="150"/>
      <c r="AE407" s="150"/>
      <c r="AF407" s="150"/>
      <c r="AG407" s="150" t="s">
        <v>210</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89" t="str">
        <f>C407</f>
        <v>Svislé přemístění ze 2. NP, nebo 1. PP, vodorovné vnitrostaveništní přemístění do 30 m, odvoz na skládku do 10 km. Bez poplatku za skládku.</v>
      </c>
      <c r="BB407" s="150"/>
      <c r="BC407" s="150"/>
      <c r="BD407" s="150"/>
      <c r="BE407" s="150"/>
      <c r="BF407" s="150"/>
      <c r="BG407" s="150"/>
      <c r="BH407" s="150"/>
    </row>
    <row r="408" spans="1:60" outlineLevel="1" x14ac:dyDescent="0.2">
      <c r="A408" s="157"/>
      <c r="B408" s="158"/>
      <c r="C408" s="194" t="s">
        <v>653</v>
      </c>
      <c r="D408" s="163"/>
      <c r="E408" s="164">
        <v>243</v>
      </c>
      <c r="F408" s="161"/>
      <c r="G408" s="161"/>
      <c r="H408" s="161"/>
      <c r="I408" s="161"/>
      <c r="J408" s="161"/>
      <c r="K408" s="161"/>
      <c r="L408" s="161"/>
      <c r="M408" s="161"/>
      <c r="N408" s="161"/>
      <c r="O408" s="161"/>
      <c r="P408" s="161"/>
      <c r="Q408" s="161"/>
      <c r="R408" s="161"/>
      <c r="S408" s="161"/>
      <c r="T408" s="161"/>
      <c r="U408" s="161"/>
      <c r="V408" s="161"/>
      <c r="W408" s="161"/>
      <c r="X408" s="161"/>
      <c r="Y408" s="150"/>
      <c r="Z408" s="150"/>
      <c r="AA408" s="150"/>
      <c r="AB408" s="150"/>
      <c r="AC408" s="150"/>
      <c r="AD408" s="150"/>
      <c r="AE408" s="150"/>
      <c r="AF408" s="150"/>
      <c r="AG408" s="150" t="s">
        <v>162</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5">
        <v>129</v>
      </c>
      <c r="B409" s="176" t="s">
        <v>654</v>
      </c>
      <c r="C409" s="193" t="s">
        <v>655</v>
      </c>
      <c r="D409" s="177" t="s">
        <v>377</v>
      </c>
      <c r="E409" s="178">
        <v>11</v>
      </c>
      <c r="F409" s="179"/>
      <c r="G409" s="180">
        <f>ROUND(E409*F409,2)</f>
        <v>0</v>
      </c>
      <c r="H409" s="179"/>
      <c r="I409" s="180">
        <f>ROUND(E409*H409,2)</f>
        <v>0</v>
      </c>
      <c r="J409" s="179"/>
      <c r="K409" s="180">
        <f>ROUND(E409*J409,2)</f>
        <v>0</v>
      </c>
      <c r="L409" s="180">
        <v>15</v>
      </c>
      <c r="M409" s="180">
        <f>G409*(1+L409/100)</f>
        <v>0</v>
      </c>
      <c r="N409" s="180">
        <v>0</v>
      </c>
      <c r="O409" s="180">
        <f>ROUND(E409*N409,2)</f>
        <v>0</v>
      </c>
      <c r="P409" s="180">
        <v>0</v>
      </c>
      <c r="Q409" s="180">
        <f>ROUND(E409*P409,2)</f>
        <v>0</v>
      </c>
      <c r="R409" s="180" t="s">
        <v>378</v>
      </c>
      <c r="S409" s="180" t="s">
        <v>157</v>
      </c>
      <c r="T409" s="181" t="s">
        <v>158</v>
      </c>
      <c r="U409" s="161">
        <v>1</v>
      </c>
      <c r="V409" s="161">
        <f>ROUND(E409*U409,2)</f>
        <v>11</v>
      </c>
      <c r="W409" s="161"/>
      <c r="X409" s="161" t="s">
        <v>379</v>
      </c>
      <c r="Y409" s="150"/>
      <c r="Z409" s="150"/>
      <c r="AA409" s="150"/>
      <c r="AB409" s="150"/>
      <c r="AC409" s="150"/>
      <c r="AD409" s="150"/>
      <c r="AE409" s="150"/>
      <c r="AF409" s="150"/>
      <c r="AG409" s="150" t="s">
        <v>380</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94" t="s">
        <v>656</v>
      </c>
      <c r="D410" s="163"/>
      <c r="E410" s="164">
        <v>6</v>
      </c>
      <c r="F410" s="161"/>
      <c r="G410" s="161"/>
      <c r="H410" s="161"/>
      <c r="I410" s="161"/>
      <c r="J410" s="161"/>
      <c r="K410" s="161"/>
      <c r="L410" s="161"/>
      <c r="M410" s="161"/>
      <c r="N410" s="161"/>
      <c r="O410" s="161"/>
      <c r="P410" s="161"/>
      <c r="Q410" s="161"/>
      <c r="R410" s="161"/>
      <c r="S410" s="161"/>
      <c r="T410" s="161"/>
      <c r="U410" s="161"/>
      <c r="V410" s="161"/>
      <c r="W410" s="161"/>
      <c r="X410" s="161"/>
      <c r="Y410" s="150"/>
      <c r="Z410" s="150"/>
      <c r="AA410" s="150"/>
      <c r="AB410" s="150"/>
      <c r="AC410" s="150"/>
      <c r="AD410" s="150"/>
      <c r="AE410" s="150"/>
      <c r="AF410" s="150"/>
      <c r="AG410" s="150" t="s">
        <v>162</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94" t="s">
        <v>657</v>
      </c>
      <c r="D411" s="163"/>
      <c r="E411" s="164">
        <v>5</v>
      </c>
      <c r="F411" s="161"/>
      <c r="G411" s="161"/>
      <c r="H411" s="161"/>
      <c r="I411" s="161"/>
      <c r="J411" s="161"/>
      <c r="K411" s="161"/>
      <c r="L411" s="161"/>
      <c r="M411" s="161"/>
      <c r="N411" s="161"/>
      <c r="O411" s="161"/>
      <c r="P411" s="161"/>
      <c r="Q411" s="161"/>
      <c r="R411" s="161"/>
      <c r="S411" s="161"/>
      <c r="T411" s="161"/>
      <c r="U411" s="161"/>
      <c r="V411" s="161"/>
      <c r="W411" s="161"/>
      <c r="X411" s="161"/>
      <c r="Y411" s="150"/>
      <c r="Z411" s="150"/>
      <c r="AA411" s="150"/>
      <c r="AB411" s="150"/>
      <c r="AC411" s="150"/>
      <c r="AD411" s="150"/>
      <c r="AE411" s="150"/>
      <c r="AF411" s="150"/>
      <c r="AG411" s="150" t="s">
        <v>162</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5">
        <v>130</v>
      </c>
      <c r="B412" s="176" t="s">
        <v>658</v>
      </c>
      <c r="C412" s="193" t="s">
        <v>659</v>
      </c>
      <c r="D412" s="177" t="s">
        <v>292</v>
      </c>
      <c r="E412" s="178">
        <v>89.46</v>
      </c>
      <c r="F412" s="179"/>
      <c r="G412" s="180">
        <f>ROUND(E412*F412,2)</f>
        <v>0</v>
      </c>
      <c r="H412" s="179"/>
      <c r="I412" s="180">
        <f>ROUND(E412*H412,2)</f>
        <v>0</v>
      </c>
      <c r="J412" s="179"/>
      <c r="K412" s="180">
        <f>ROUND(E412*J412,2)</f>
        <v>0</v>
      </c>
      <c r="L412" s="180">
        <v>15</v>
      </c>
      <c r="M412" s="180">
        <f>G412*(1+L412/100)</f>
        <v>0</v>
      </c>
      <c r="N412" s="180">
        <v>4.2000000000000002E-4</v>
      </c>
      <c r="O412" s="180">
        <f>ROUND(E412*N412,2)</f>
        <v>0.04</v>
      </c>
      <c r="P412" s="180">
        <v>0</v>
      </c>
      <c r="Q412" s="180">
        <f>ROUND(E412*P412,2)</f>
        <v>0</v>
      </c>
      <c r="R412" s="180" t="s">
        <v>347</v>
      </c>
      <c r="S412" s="180" t="s">
        <v>157</v>
      </c>
      <c r="T412" s="181" t="s">
        <v>158</v>
      </c>
      <c r="U412" s="161">
        <v>0</v>
      </c>
      <c r="V412" s="161">
        <f>ROUND(E412*U412,2)</f>
        <v>0</v>
      </c>
      <c r="W412" s="161"/>
      <c r="X412" s="161" t="s">
        <v>348</v>
      </c>
      <c r="Y412" s="150"/>
      <c r="Z412" s="150"/>
      <c r="AA412" s="150"/>
      <c r="AB412" s="150"/>
      <c r="AC412" s="150"/>
      <c r="AD412" s="150"/>
      <c r="AE412" s="150"/>
      <c r="AF412" s="150"/>
      <c r="AG412" s="150" t="s">
        <v>349</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94" t="s">
        <v>660</v>
      </c>
      <c r="D413" s="163"/>
      <c r="E413" s="164">
        <v>89.46</v>
      </c>
      <c r="F413" s="161"/>
      <c r="G413" s="161"/>
      <c r="H413" s="161"/>
      <c r="I413" s="161"/>
      <c r="J413" s="161"/>
      <c r="K413" s="161"/>
      <c r="L413" s="161"/>
      <c r="M413" s="161"/>
      <c r="N413" s="161"/>
      <c r="O413" s="161"/>
      <c r="P413" s="161"/>
      <c r="Q413" s="161"/>
      <c r="R413" s="161"/>
      <c r="S413" s="161"/>
      <c r="T413" s="161"/>
      <c r="U413" s="161"/>
      <c r="V413" s="161"/>
      <c r="W413" s="161"/>
      <c r="X413" s="161"/>
      <c r="Y413" s="150"/>
      <c r="Z413" s="150"/>
      <c r="AA413" s="150"/>
      <c r="AB413" s="150"/>
      <c r="AC413" s="150"/>
      <c r="AD413" s="150"/>
      <c r="AE413" s="150"/>
      <c r="AF413" s="150"/>
      <c r="AG413" s="150" t="s">
        <v>162</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v>131</v>
      </c>
      <c r="B414" s="158" t="s">
        <v>661</v>
      </c>
      <c r="C414" s="197" t="s">
        <v>662</v>
      </c>
      <c r="D414" s="159" t="s">
        <v>0</v>
      </c>
      <c r="E414" s="190"/>
      <c r="F414" s="162"/>
      <c r="G414" s="161">
        <f>ROUND(E414*F414,2)</f>
        <v>0</v>
      </c>
      <c r="H414" s="162"/>
      <c r="I414" s="161">
        <f>ROUND(E414*H414,2)</f>
        <v>0</v>
      </c>
      <c r="J414" s="162"/>
      <c r="K414" s="161">
        <f>ROUND(E414*J414,2)</f>
        <v>0</v>
      </c>
      <c r="L414" s="161">
        <v>15</v>
      </c>
      <c r="M414" s="161">
        <f>G414*(1+L414/100)</f>
        <v>0</v>
      </c>
      <c r="N414" s="161">
        <v>0</v>
      </c>
      <c r="O414" s="161">
        <f>ROUND(E414*N414,2)</f>
        <v>0</v>
      </c>
      <c r="P414" s="161">
        <v>0</v>
      </c>
      <c r="Q414" s="161">
        <f>ROUND(E414*P414,2)</f>
        <v>0</v>
      </c>
      <c r="R414" s="161" t="s">
        <v>498</v>
      </c>
      <c r="S414" s="161" t="s">
        <v>157</v>
      </c>
      <c r="T414" s="161" t="s">
        <v>158</v>
      </c>
      <c r="U414" s="161">
        <v>0</v>
      </c>
      <c r="V414" s="161">
        <f>ROUND(E414*U414,2)</f>
        <v>0</v>
      </c>
      <c r="W414" s="161"/>
      <c r="X414" s="161" t="s">
        <v>511</v>
      </c>
      <c r="Y414" s="150"/>
      <c r="Z414" s="150"/>
      <c r="AA414" s="150"/>
      <c r="AB414" s="150"/>
      <c r="AC414" s="150"/>
      <c r="AD414" s="150"/>
      <c r="AE414" s="150"/>
      <c r="AF414" s="150"/>
      <c r="AG414" s="150" t="s">
        <v>512</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62" t="s">
        <v>557</v>
      </c>
      <c r="D415" s="263"/>
      <c r="E415" s="263"/>
      <c r="F415" s="263"/>
      <c r="G415" s="263"/>
      <c r="H415" s="161"/>
      <c r="I415" s="161"/>
      <c r="J415" s="161"/>
      <c r="K415" s="161"/>
      <c r="L415" s="161"/>
      <c r="M415" s="161"/>
      <c r="N415" s="161"/>
      <c r="O415" s="161"/>
      <c r="P415" s="161"/>
      <c r="Q415" s="161"/>
      <c r="R415" s="161"/>
      <c r="S415" s="161"/>
      <c r="T415" s="161"/>
      <c r="U415" s="161"/>
      <c r="V415" s="161"/>
      <c r="W415" s="161"/>
      <c r="X415" s="161"/>
      <c r="Y415" s="150"/>
      <c r="Z415" s="150"/>
      <c r="AA415" s="150"/>
      <c r="AB415" s="150"/>
      <c r="AC415" s="150"/>
      <c r="AD415" s="150"/>
      <c r="AE415" s="150"/>
      <c r="AF415" s="150"/>
      <c r="AG415" s="150" t="s">
        <v>173</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x14ac:dyDescent="0.2">
      <c r="A416" s="169" t="s">
        <v>151</v>
      </c>
      <c r="B416" s="170" t="s">
        <v>102</v>
      </c>
      <c r="C416" s="192" t="s">
        <v>103</v>
      </c>
      <c r="D416" s="171"/>
      <c r="E416" s="172"/>
      <c r="F416" s="173"/>
      <c r="G416" s="173">
        <f>SUMIF(AG417:AG442,"&lt;&gt;NOR",G417:G442)</f>
        <v>0</v>
      </c>
      <c r="H416" s="173"/>
      <c r="I416" s="173">
        <f>SUM(I417:I442)</f>
        <v>0</v>
      </c>
      <c r="J416" s="173"/>
      <c r="K416" s="173">
        <f>SUM(K417:K442)</f>
        <v>0</v>
      </c>
      <c r="L416" s="173"/>
      <c r="M416" s="173">
        <f>SUM(M417:M442)</f>
        <v>0</v>
      </c>
      <c r="N416" s="173"/>
      <c r="O416" s="173">
        <f>SUM(O417:O442)</f>
        <v>1.25</v>
      </c>
      <c r="P416" s="173"/>
      <c r="Q416" s="173">
        <f>SUM(Q417:Q442)</f>
        <v>0.62</v>
      </c>
      <c r="R416" s="173"/>
      <c r="S416" s="173"/>
      <c r="T416" s="174"/>
      <c r="U416" s="168"/>
      <c r="V416" s="168">
        <f>SUM(V417:V442)</f>
        <v>566.71</v>
      </c>
      <c r="W416" s="168"/>
      <c r="X416" s="168"/>
      <c r="AG416" t="s">
        <v>152</v>
      </c>
    </row>
    <row r="417" spans="1:60" ht="22.5" outlineLevel="1" x14ac:dyDescent="0.2">
      <c r="A417" s="175">
        <v>132</v>
      </c>
      <c r="B417" s="176" t="s">
        <v>663</v>
      </c>
      <c r="C417" s="193" t="s">
        <v>664</v>
      </c>
      <c r="D417" s="177" t="s">
        <v>196</v>
      </c>
      <c r="E417" s="178">
        <v>1778</v>
      </c>
      <c r="F417" s="179"/>
      <c r="G417" s="180">
        <f>ROUND(E417*F417,2)</f>
        <v>0</v>
      </c>
      <c r="H417" s="179"/>
      <c r="I417" s="180">
        <f>ROUND(E417*H417,2)</f>
        <v>0</v>
      </c>
      <c r="J417" s="179"/>
      <c r="K417" s="180">
        <f>ROUND(E417*J417,2)</f>
        <v>0</v>
      </c>
      <c r="L417" s="180">
        <v>15</v>
      </c>
      <c r="M417" s="180">
        <f>G417*(1+L417/100)</f>
        <v>0</v>
      </c>
      <c r="N417" s="180">
        <v>6.0000000000000002E-5</v>
      </c>
      <c r="O417" s="180">
        <f>ROUND(E417*N417,2)</f>
        <v>0.11</v>
      </c>
      <c r="P417" s="180">
        <v>0</v>
      </c>
      <c r="Q417" s="180">
        <f>ROUND(E417*P417,2)</f>
        <v>0</v>
      </c>
      <c r="R417" s="180" t="s">
        <v>665</v>
      </c>
      <c r="S417" s="180" t="s">
        <v>157</v>
      </c>
      <c r="T417" s="181" t="s">
        <v>158</v>
      </c>
      <c r="U417" s="161">
        <v>0.05</v>
      </c>
      <c r="V417" s="161">
        <f>ROUND(E417*U417,2)</f>
        <v>88.9</v>
      </c>
      <c r="W417" s="161"/>
      <c r="X417" s="161" t="s">
        <v>159</v>
      </c>
      <c r="Y417" s="150"/>
      <c r="Z417" s="150"/>
      <c r="AA417" s="150"/>
      <c r="AB417" s="150"/>
      <c r="AC417" s="150"/>
      <c r="AD417" s="150"/>
      <c r="AE417" s="150"/>
      <c r="AF417" s="150"/>
      <c r="AG417" s="150" t="s">
        <v>181</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94" t="s">
        <v>666</v>
      </c>
      <c r="D418" s="163"/>
      <c r="E418" s="164">
        <v>1778</v>
      </c>
      <c r="F418" s="161"/>
      <c r="G418" s="161"/>
      <c r="H418" s="161"/>
      <c r="I418" s="161"/>
      <c r="J418" s="161"/>
      <c r="K418" s="161"/>
      <c r="L418" s="161"/>
      <c r="M418" s="161"/>
      <c r="N418" s="161"/>
      <c r="O418" s="161"/>
      <c r="P418" s="161"/>
      <c r="Q418" s="161"/>
      <c r="R418" s="161"/>
      <c r="S418" s="161"/>
      <c r="T418" s="161"/>
      <c r="U418" s="161"/>
      <c r="V418" s="161"/>
      <c r="W418" s="161"/>
      <c r="X418" s="161"/>
      <c r="Y418" s="150"/>
      <c r="Z418" s="150"/>
      <c r="AA418" s="150"/>
      <c r="AB418" s="150"/>
      <c r="AC418" s="150"/>
      <c r="AD418" s="150"/>
      <c r="AE418" s="150"/>
      <c r="AF418" s="150"/>
      <c r="AG418" s="150" t="s">
        <v>162</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75">
        <v>133</v>
      </c>
      <c r="B419" s="176" t="s">
        <v>667</v>
      </c>
      <c r="C419" s="193" t="s">
        <v>668</v>
      </c>
      <c r="D419" s="177" t="s">
        <v>155</v>
      </c>
      <c r="E419" s="178">
        <v>14.677199999999999</v>
      </c>
      <c r="F419" s="179"/>
      <c r="G419" s="180">
        <f>ROUND(E419*F419,2)</f>
        <v>0</v>
      </c>
      <c r="H419" s="179"/>
      <c r="I419" s="180">
        <f>ROUND(E419*H419,2)</f>
        <v>0</v>
      </c>
      <c r="J419" s="179"/>
      <c r="K419" s="180">
        <f>ROUND(E419*J419,2)</f>
        <v>0</v>
      </c>
      <c r="L419" s="180">
        <v>15</v>
      </c>
      <c r="M419" s="180">
        <f>G419*(1+L419/100)</f>
        <v>0</v>
      </c>
      <c r="N419" s="180">
        <v>5.0000000000000001E-4</v>
      </c>
      <c r="O419" s="180">
        <f>ROUND(E419*N419,2)</f>
        <v>0.01</v>
      </c>
      <c r="P419" s="180">
        <v>0</v>
      </c>
      <c r="Q419" s="180">
        <f>ROUND(E419*P419,2)</f>
        <v>0</v>
      </c>
      <c r="R419" s="180" t="s">
        <v>665</v>
      </c>
      <c r="S419" s="180" t="s">
        <v>157</v>
      </c>
      <c r="T419" s="181" t="s">
        <v>158</v>
      </c>
      <c r="U419" s="161">
        <v>0.46</v>
      </c>
      <c r="V419" s="161">
        <f>ROUND(E419*U419,2)</f>
        <v>6.75</v>
      </c>
      <c r="W419" s="161"/>
      <c r="X419" s="161" t="s">
        <v>159</v>
      </c>
      <c r="Y419" s="150"/>
      <c r="Z419" s="150"/>
      <c r="AA419" s="150"/>
      <c r="AB419" s="150"/>
      <c r="AC419" s="150"/>
      <c r="AD419" s="150"/>
      <c r="AE419" s="150"/>
      <c r="AF419" s="150"/>
      <c r="AG419" s="150" t="s">
        <v>160</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64" t="s">
        <v>669</v>
      </c>
      <c r="D420" s="265"/>
      <c r="E420" s="265"/>
      <c r="F420" s="265"/>
      <c r="G420" s="265"/>
      <c r="H420" s="161"/>
      <c r="I420" s="161"/>
      <c r="J420" s="161"/>
      <c r="K420" s="161"/>
      <c r="L420" s="161"/>
      <c r="M420" s="161"/>
      <c r="N420" s="161"/>
      <c r="O420" s="161"/>
      <c r="P420" s="161"/>
      <c r="Q420" s="161"/>
      <c r="R420" s="161"/>
      <c r="S420" s="161"/>
      <c r="T420" s="161"/>
      <c r="U420" s="161"/>
      <c r="V420" s="161"/>
      <c r="W420" s="161"/>
      <c r="X420" s="161"/>
      <c r="Y420" s="150"/>
      <c r="Z420" s="150"/>
      <c r="AA420" s="150"/>
      <c r="AB420" s="150"/>
      <c r="AC420" s="150"/>
      <c r="AD420" s="150"/>
      <c r="AE420" s="150"/>
      <c r="AF420" s="150"/>
      <c r="AG420" s="150" t="s">
        <v>210</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94" t="s">
        <v>670</v>
      </c>
      <c r="D421" s="163"/>
      <c r="E421" s="164">
        <v>14.677199999999999</v>
      </c>
      <c r="F421" s="161"/>
      <c r="G421" s="161"/>
      <c r="H421" s="161"/>
      <c r="I421" s="161"/>
      <c r="J421" s="161"/>
      <c r="K421" s="161"/>
      <c r="L421" s="161"/>
      <c r="M421" s="161"/>
      <c r="N421" s="161"/>
      <c r="O421" s="161"/>
      <c r="P421" s="161"/>
      <c r="Q421" s="161"/>
      <c r="R421" s="161"/>
      <c r="S421" s="161"/>
      <c r="T421" s="161"/>
      <c r="U421" s="161"/>
      <c r="V421" s="161"/>
      <c r="W421" s="161"/>
      <c r="X421" s="161"/>
      <c r="Y421" s="150"/>
      <c r="Z421" s="150"/>
      <c r="AA421" s="150"/>
      <c r="AB421" s="150"/>
      <c r="AC421" s="150"/>
      <c r="AD421" s="150"/>
      <c r="AE421" s="150"/>
      <c r="AF421" s="150"/>
      <c r="AG421" s="150" t="s">
        <v>162</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ht="22.5" outlineLevel="1" x14ac:dyDescent="0.2">
      <c r="A422" s="175">
        <v>134</v>
      </c>
      <c r="B422" s="176" t="s">
        <v>671</v>
      </c>
      <c r="C422" s="193" t="s">
        <v>672</v>
      </c>
      <c r="D422" s="177" t="s">
        <v>549</v>
      </c>
      <c r="E422" s="178">
        <v>620</v>
      </c>
      <c r="F422" s="179"/>
      <c r="G422" s="180">
        <f>ROUND(E422*F422,2)</f>
        <v>0</v>
      </c>
      <c r="H422" s="179"/>
      <c r="I422" s="180">
        <f>ROUND(E422*H422,2)</f>
        <v>0</v>
      </c>
      <c r="J422" s="179"/>
      <c r="K422" s="180">
        <f>ROUND(E422*J422,2)</f>
        <v>0</v>
      </c>
      <c r="L422" s="180">
        <v>15</v>
      </c>
      <c r="M422" s="180">
        <f>G422*(1+L422/100)</f>
        <v>0</v>
      </c>
      <c r="N422" s="180">
        <v>5.0000000000000002E-5</v>
      </c>
      <c r="O422" s="180">
        <f>ROUND(E422*N422,2)</f>
        <v>0.03</v>
      </c>
      <c r="P422" s="180">
        <v>1E-3</v>
      </c>
      <c r="Q422" s="180">
        <f>ROUND(E422*P422,2)</f>
        <v>0.62</v>
      </c>
      <c r="R422" s="180" t="s">
        <v>665</v>
      </c>
      <c r="S422" s="180" t="s">
        <v>157</v>
      </c>
      <c r="T422" s="181" t="s">
        <v>158</v>
      </c>
      <c r="U422" s="161">
        <v>0.05</v>
      </c>
      <c r="V422" s="161">
        <f>ROUND(E422*U422,2)</f>
        <v>31</v>
      </c>
      <c r="W422" s="161"/>
      <c r="X422" s="161" t="s">
        <v>159</v>
      </c>
      <c r="Y422" s="150"/>
      <c r="Z422" s="150"/>
      <c r="AA422" s="150"/>
      <c r="AB422" s="150"/>
      <c r="AC422" s="150"/>
      <c r="AD422" s="150"/>
      <c r="AE422" s="150"/>
      <c r="AF422" s="150"/>
      <c r="AG422" s="150" t="s">
        <v>181</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94" t="s">
        <v>673</v>
      </c>
      <c r="D423" s="163"/>
      <c r="E423" s="164">
        <v>620</v>
      </c>
      <c r="F423" s="161"/>
      <c r="G423" s="161"/>
      <c r="H423" s="161"/>
      <c r="I423" s="161"/>
      <c r="J423" s="161"/>
      <c r="K423" s="161"/>
      <c r="L423" s="161"/>
      <c r="M423" s="161"/>
      <c r="N423" s="161"/>
      <c r="O423" s="161"/>
      <c r="P423" s="161"/>
      <c r="Q423" s="161"/>
      <c r="R423" s="161"/>
      <c r="S423" s="161"/>
      <c r="T423" s="161"/>
      <c r="U423" s="161"/>
      <c r="V423" s="161"/>
      <c r="W423" s="161"/>
      <c r="X423" s="161"/>
      <c r="Y423" s="150"/>
      <c r="Z423" s="150"/>
      <c r="AA423" s="150"/>
      <c r="AB423" s="150"/>
      <c r="AC423" s="150"/>
      <c r="AD423" s="150"/>
      <c r="AE423" s="150"/>
      <c r="AF423" s="150"/>
      <c r="AG423" s="150" t="s">
        <v>162</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75">
        <v>135</v>
      </c>
      <c r="B424" s="176" t="s">
        <v>674</v>
      </c>
      <c r="C424" s="193" t="s">
        <v>675</v>
      </c>
      <c r="D424" s="177" t="s">
        <v>196</v>
      </c>
      <c r="E424" s="178">
        <v>1813.56</v>
      </c>
      <c r="F424" s="179"/>
      <c r="G424" s="180">
        <f>ROUND(E424*F424,2)</f>
        <v>0</v>
      </c>
      <c r="H424" s="179"/>
      <c r="I424" s="180">
        <f>ROUND(E424*H424,2)</f>
        <v>0</v>
      </c>
      <c r="J424" s="179"/>
      <c r="K424" s="180">
        <f>ROUND(E424*J424,2)</f>
        <v>0</v>
      </c>
      <c r="L424" s="180">
        <v>15</v>
      </c>
      <c r="M424" s="180">
        <f>G424*(1+L424/100)</f>
        <v>0</v>
      </c>
      <c r="N424" s="180">
        <v>0</v>
      </c>
      <c r="O424" s="180">
        <f>ROUND(E424*N424,2)</f>
        <v>0</v>
      </c>
      <c r="P424" s="180">
        <v>0</v>
      </c>
      <c r="Q424" s="180">
        <f>ROUND(E424*P424,2)</f>
        <v>0</v>
      </c>
      <c r="R424" s="180"/>
      <c r="S424" s="180" t="s">
        <v>341</v>
      </c>
      <c r="T424" s="181" t="s">
        <v>342</v>
      </c>
      <c r="U424" s="161">
        <v>0</v>
      </c>
      <c r="V424" s="161">
        <f>ROUND(E424*U424,2)</f>
        <v>0</v>
      </c>
      <c r="W424" s="161"/>
      <c r="X424" s="161" t="s">
        <v>159</v>
      </c>
      <c r="Y424" s="150"/>
      <c r="Z424" s="150"/>
      <c r="AA424" s="150"/>
      <c r="AB424" s="150"/>
      <c r="AC424" s="150"/>
      <c r="AD424" s="150"/>
      <c r="AE424" s="150"/>
      <c r="AF424" s="150"/>
      <c r="AG424" s="150" t="s">
        <v>181</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64" t="s">
        <v>676</v>
      </c>
      <c r="D425" s="265"/>
      <c r="E425" s="265"/>
      <c r="F425" s="265"/>
      <c r="G425" s="265"/>
      <c r="H425" s="161"/>
      <c r="I425" s="161"/>
      <c r="J425" s="161"/>
      <c r="K425" s="161"/>
      <c r="L425" s="161"/>
      <c r="M425" s="161"/>
      <c r="N425" s="161"/>
      <c r="O425" s="161"/>
      <c r="P425" s="161"/>
      <c r="Q425" s="161"/>
      <c r="R425" s="161"/>
      <c r="S425" s="161"/>
      <c r="T425" s="161"/>
      <c r="U425" s="161"/>
      <c r="V425" s="161"/>
      <c r="W425" s="161"/>
      <c r="X425" s="161"/>
      <c r="Y425" s="150"/>
      <c r="Z425" s="150"/>
      <c r="AA425" s="150"/>
      <c r="AB425" s="150"/>
      <c r="AC425" s="150"/>
      <c r="AD425" s="150"/>
      <c r="AE425" s="150"/>
      <c r="AF425" s="150"/>
      <c r="AG425" s="150" t="s">
        <v>210</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94" t="s">
        <v>677</v>
      </c>
      <c r="D426" s="163"/>
      <c r="E426" s="164">
        <v>1813.56</v>
      </c>
      <c r="F426" s="161"/>
      <c r="G426" s="161"/>
      <c r="H426" s="161"/>
      <c r="I426" s="161"/>
      <c r="J426" s="161"/>
      <c r="K426" s="161"/>
      <c r="L426" s="161"/>
      <c r="M426" s="161"/>
      <c r="N426" s="161"/>
      <c r="O426" s="161"/>
      <c r="P426" s="161"/>
      <c r="Q426" s="161"/>
      <c r="R426" s="161"/>
      <c r="S426" s="161"/>
      <c r="T426" s="161"/>
      <c r="U426" s="161"/>
      <c r="V426" s="161"/>
      <c r="W426" s="161"/>
      <c r="X426" s="161"/>
      <c r="Y426" s="150"/>
      <c r="Z426" s="150"/>
      <c r="AA426" s="150"/>
      <c r="AB426" s="150"/>
      <c r="AC426" s="150"/>
      <c r="AD426" s="150"/>
      <c r="AE426" s="150"/>
      <c r="AF426" s="150"/>
      <c r="AG426" s="150" t="s">
        <v>162</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5">
        <v>136</v>
      </c>
      <c r="B427" s="176" t="s">
        <v>678</v>
      </c>
      <c r="C427" s="193" t="s">
        <v>679</v>
      </c>
      <c r="D427" s="177" t="s">
        <v>384</v>
      </c>
      <c r="E427" s="178">
        <v>50.49</v>
      </c>
      <c r="F427" s="179"/>
      <c r="G427" s="180">
        <f>ROUND(E427*F427,2)</f>
        <v>0</v>
      </c>
      <c r="H427" s="179"/>
      <c r="I427" s="180">
        <f>ROUND(E427*H427,2)</f>
        <v>0</v>
      </c>
      <c r="J427" s="179"/>
      <c r="K427" s="180">
        <f>ROUND(E427*J427,2)</f>
        <v>0</v>
      </c>
      <c r="L427" s="180">
        <v>15</v>
      </c>
      <c r="M427" s="180">
        <f>G427*(1+L427/100)</f>
        <v>0</v>
      </c>
      <c r="N427" s="180">
        <v>0</v>
      </c>
      <c r="O427" s="180">
        <f>ROUND(E427*N427,2)</f>
        <v>0</v>
      </c>
      <c r="P427" s="180">
        <v>0</v>
      </c>
      <c r="Q427" s="180">
        <f>ROUND(E427*P427,2)</f>
        <v>0</v>
      </c>
      <c r="R427" s="180"/>
      <c r="S427" s="180" t="s">
        <v>157</v>
      </c>
      <c r="T427" s="181" t="s">
        <v>385</v>
      </c>
      <c r="U427" s="161">
        <v>0</v>
      </c>
      <c r="V427" s="161">
        <f>ROUND(E427*U427,2)</f>
        <v>0</v>
      </c>
      <c r="W427" s="161"/>
      <c r="X427" s="161" t="s">
        <v>386</v>
      </c>
      <c r="Y427" s="150"/>
      <c r="Z427" s="150"/>
      <c r="AA427" s="150"/>
      <c r="AB427" s="150"/>
      <c r="AC427" s="150"/>
      <c r="AD427" s="150"/>
      <c r="AE427" s="150"/>
      <c r="AF427" s="150"/>
      <c r="AG427" s="150" t="s">
        <v>387</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94" t="s">
        <v>680</v>
      </c>
      <c r="D428" s="163"/>
      <c r="E428" s="164">
        <v>50.49</v>
      </c>
      <c r="F428" s="161"/>
      <c r="G428" s="161"/>
      <c r="H428" s="161"/>
      <c r="I428" s="161"/>
      <c r="J428" s="161"/>
      <c r="K428" s="161"/>
      <c r="L428" s="161"/>
      <c r="M428" s="161"/>
      <c r="N428" s="161"/>
      <c r="O428" s="161"/>
      <c r="P428" s="161"/>
      <c r="Q428" s="161"/>
      <c r="R428" s="161"/>
      <c r="S428" s="161"/>
      <c r="T428" s="161"/>
      <c r="U428" s="161"/>
      <c r="V428" s="161"/>
      <c r="W428" s="161"/>
      <c r="X428" s="161"/>
      <c r="Y428" s="150"/>
      <c r="Z428" s="150"/>
      <c r="AA428" s="150"/>
      <c r="AB428" s="150"/>
      <c r="AC428" s="150"/>
      <c r="AD428" s="150"/>
      <c r="AE428" s="150"/>
      <c r="AF428" s="150"/>
      <c r="AG428" s="150" t="s">
        <v>162</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5">
        <v>137</v>
      </c>
      <c r="B429" s="176" t="s">
        <v>681</v>
      </c>
      <c r="C429" s="193" t="s">
        <v>682</v>
      </c>
      <c r="D429" s="177" t="s">
        <v>155</v>
      </c>
      <c r="E429" s="178">
        <v>1.256</v>
      </c>
      <c r="F429" s="179"/>
      <c r="G429" s="180">
        <f>ROUND(E429*F429,2)</f>
        <v>0</v>
      </c>
      <c r="H429" s="179"/>
      <c r="I429" s="180">
        <f>ROUND(E429*H429,2)</f>
        <v>0</v>
      </c>
      <c r="J429" s="179"/>
      <c r="K429" s="180">
        <f>ROUND(E429*J429,2)</f>
        <v>0</v>
      </c>
      <c r="L429" s="180">
        <v>15</v>
      </c>
      <c r="M429" s="180">
        <f>G429*(1+L429/100)</f>
        <v>0</v>
      </c>
      <c r="N429" s="180">
        <v>1.2030000000000001E-2</v>
      </c>
      <c r="O429" s="180">
        <f>ROUND(E429*N429,2)</f>
        <v>0.02</v>
      </c>
      <c r="P429" s="180">
        <v>0</v>
      </c>
      <c r="Q429" s="180">
        <f>ROUND(E429*P429,2)</f>
        <v>0</v>
      </c>
      <c r="R429" s="180" t="s">
        <v>651</v>
      </c>
      <c r="S429" s="180" t="s">
        <v>157</v>
      </c>
      <c r="T429" s="181" t="s">
        <v>158</v>
      </c>
      <c r="U429" s="161">
        <v>1.0312699999999999</v>
      </c>
      <c r="V429" s="161">
        <f>ROUND(E429*U429,2)</f>
        <v>1.3</v>
      </c>
      <c r="W429" s="161"/>
      <c r="X429" s="161" t="s">
        <v>386</v>
      </c>
      <c r="Y429" s="150"/>
      <c r="Z429" s="150"/>
      <c r="AA429" s="150"/>
      <c r="AB429" s="150"/>
      <c r="AC429" s="150"/>
      <c r="AD429" s="150"/>
      <c r="AE429" s="150"/>
      <c r="AF429" s="150"/>
      <c r="AG429" s="150" t="s">
        <v>387</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94" t="s">
        <v>683</v>
      </c>
      <c r="D430" s="163"/>
      <c r="E430" s="164">
        <v>1.256</v>
      </c>
      <c r="F430" s="161"/>
      <c r="G430" s="161"/>
      <c r="H430" s="161"/>
      <c r="I430" s="161"/>
      <c r="J430" s="161"/>
      <c r="K430" s="161"/>
      <c r="L430" s="161"/>
      <c r="M430" s="161"/>
      <c r="N430" s="161"/>
      <c r="O430" s="161"/>
      <c r="P430" s="161"/>
      <c r="Q430" s="161"/>
      <c r="R430" s="161"/>
      <c r="S430" s="161"/>
      <c r="T430" s="161"/>
      <c r="U430" s="161"/>
      <c r="V430" s="161"/>
      <c r="W430" s="161"/>
      <c r="X430" s="161"/>
      <c r="Y430" s="150"/>
      <c r="Z430" s="150"/>
      <c r="AA430" s="150"/>
      <c r="AB430" s="150"/>
      <c r="AC430" s="150"/>
      <c r="AD430" s="150"/>
      <c r="AE430" s="150"/>
      <c r="AF430" s="150"/>
      <c r="AG430" s="150" t="s">
        <v>162</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5">
        <v>138</v>
      </c>
      <c r="B431" s="176" t="s">
        <v>684</v>
      </c>
      <c r="C431" s="193" t="s">
        <v>685</v>
      </c>
      <c r="D431" s="177" t="s">
        <v>549</v>
      </c>
      <c r="E431" s="178">
        <v>406</v>
      </c>
      <c r="F431" s="179"/>
      <c r="G431" s="180">
        <f>ROUND(E431*F431,2)</f>
        <v>0</v>
      </c>
      <c r="H431" s="179"/>
      <c r="I431" s="180">
        <f>ROUND(E431*H431,2)</f>
        <v>0</v>
      </c>
      <c r="J431" s="179"/>
      <c r="K431" s="180">
        <f>ROUND(E431*J431,2)</f>
        <v>0</v>
      </c>
      <c r="L431" s="180">
        <v>15</v>
      </c>
      <c r="M431" s="180">
        <f>G431*(1+L431/100)</f>
        <v>0</v>
      </c>
      <c r="N431" s="180">
        <v>1.06E-3</v>
      </c>
      <c r="O431" s="180">
        <f>ROUND(E431*N431,2)</f>
        <v>0.43</v>
      </c>
      <c r="P431" s="180">
        <v>0</v>
      </c>
      <c r="Q431" s="180">
        <f>ROUND(E431*P431,2)</f>
        <v>0</v>
      </c>
      <c r="R431" s="180" t="s">
        <v>651</v>
      </c>
      <c r="S431" s="180" t="s">
        <v>157</v>
      </c>
      <c r="T431" s="181" t="s">
        <v>158</v>
      </c>
      <c r="U431" s="161">
        <v>0.30718000000000001</v>
      </c>
      <c r="V431" s="161">
        <f>ROUND(E431*U431,2)</f>
        <v>124.72</v>
      </c>
      <c r="W431" s="161"/>
      <c r="X431" s="161" t="s">
        <v>386</v>
      </c>
      <c r="Y431" s="150"/>
      <c r="Z431" s="150"/>
      <c r="AA431" s="150"/>
      <c r="AB431" s="150"/>
      <c r="AC431" s="150"/>
      <c r="AD431" s="150"/>
      <c r="AE431" s="150"/>
      <c r="AF431" s="150"/>
      <c r="AG431" s="150" t="s">
        <v>387</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94" t="s">
        <v>686</v>
      </c>
      <c r="D432" s="163"/>
      <c r="E432" s="164"/>
      <c r="F432" s="161"/>
      <c r="G432" s="161"/>
      <c r="H432" s="161"/>
      <c r="I432" s="161"/>
      <c r="J432" s="161"/>
      <c r="K432" s="161"/>
      <c r="L432" s="161"/>
      <c r="M432" s="161"/>
      <c r="N432" s="161"/>
      <c r="O432" s="161"/>
      <c r="P432" s="161"/>
      <c r="Q432" s="161"/>
      <c r="R432" s="161"/>
      <c r="S432" s="161"/>
      <c r="T432" s="161"/>
      <c r="U432" s="161"/>
      <c r="V432" s="161"/>
      <c r="W432" s="161"/>
      <c r="X432" s="161"/>
      <c r="Y432" s="150"/>
      <c r="Z432" s="150"/>
      <c r="AA432" s="150"/>
      <c r="AB432" s="150"/>
      <c r="AC432" s="150"/>
      <c r="AD432" s="150"/>
      <c r="AE432" s="150"/>
      <c r="AF432" s="150"/>
      <c r="AG432" s="150" t="s">
        <v>162</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194" t="s">
        <v>687</v>
      </c>
      <c r="D433" s="163"/>
      <c r="E433" s="164">
        <v>182</v>
      </c>
      <c r="F433" s="161"/>
      <c r="G433" s="161"/>
      <c r="H433" s="161"/>
      <c r="I433" s="161"/>
      <c r="J433" s="161"/>
      <c r="K433" s="161"/>
      <c r="L433" s="161"/>
      <c r="M433" s="161"/>
      <c r="N433" s="161"/>
      <c r="O433" s="161"/>
      <c r="P433" s="161"/>
      <c r="Q433" s="161"/>
      <c r="R433" s="161"/>
      <c r="S433" s="161"/>
      <c r="T433" s="161"/>
      <c r="U433" s="161"/>
      <c r="V433" s="161"/>
      <c r="W433" s="161"/>
      <c r="X433" s="161"/>
      <c r="Y433" s="150"/>
      <c r="Z433" s="150"/>
      <c r="AA433" s="150"/>
      <c r="AB433" s="150"/>
      <c r="AC433" s="150"/>
      <c r="AD433" s="150"/>
      <c r="AE433" s="150"/>
      <c r="AF433" s="150"/>
      <c r="AG433" s="150" t="s">
        <v>162</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94" t="s">
        <v>688</v>
      </c>
      <c r="D434" s="163"/>
      <c r="E434" s="164">
        <v>224</v>
      </c>
      <c r="F434" s="161"/>
      <c r="G434" s="161"/>
      <c r="H434" s="161"/>
      <c r="I434" s="161"/>
      <c r="J434" s="161"/>
      <c r="K434" s="161"/>
      <c r="L434" s="161"/>
      <c r="M434" s="161"/>
      <c r="N434" s="161"/>
      <c r="O434" s="161"/>
      <c r="P434" s="161"/>
      <c r="Q434" s="161"/>
      <c r="R434" s="161"/>
      <c r="S434" s="161"/>
      <c r="T434" s="161"/>
      <c r="U434" s="161"/>
      <c r="V434" s="161"/>
      <c r="W434" s="161"/>
      <c r="X434" s="161"/>
      <c r="Y434" s="150"/>
      <c r="Z434" s="150"/>
      <c r="AA434" s="150"/>
      <c r="AB434" s="150"/>
      <c r="AC434" s="150"/>
      <c r="AD434" s="150"/>
      <c r="AE434" s="150"/>
      <c r="AF434" s="150"/>
      <c r="AG434" s="150" t="s">
        <v>162</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75">
        <v>139</v>
      </c>
      <c r="B435" s="176" t="s">
        <v>689</v>
      </c>
      <c r="C435" s="193" t="s">
        <v>690</v>
      </c>
      <c r="D435" s="177" t="s">
        <v>549</v>
      </c>
      <c r="E435" s="178">
        <v>620</v>
      </c>
      <c r="F435" s="179"/>
      <c r="G435" s="180">
        <f>ROUND(E435*F435,2)</f>
        <v>0</v>
      </c>
      <c r="H435" s="179"/>
      <c r="I435" s="180">
        <f>ROUND(E435*H435,2)</f>
        <v>0</v>
      </c>
      <c r="J435" s="179"/>
      <c r="K435" s="180">
        <f>ROUND(E435*J435,2)</f>
        <v>0</v>
      </c>
      <c r="L435" s="180">
        <v>15</v>
      </c>
      <c r="M435" s="180">
        <f>G435*(1+L435/100)</f>
        <v>0</v>
      </c>
      <c r="N435" s="180">
        <v>1.0499999999999999E-3</v>
      </c>
      <c r="O435" s="180">
        <f>ROUND(E435*N435,2)</f>
        <v>0.65</v>
      </c>
      <c r="P435" s="180">
        <v>0</v>
      </c>
      <c r="Q435" s="180">
        <f>ROUND(E435*P435,2)</f>
        <v>0</v>
      </c>
      <c r="R435" s="180" t="s">
        <v>651</v>
      </c>
      <c r="S435" s="180" t="s">
        <v>157</v>
      </c>
      <c r="T435" s="181" t="s">
        <v>158</v>
      </c>
      <c r="U435" s="161">
        <v>8.7160000000000001E-2</v>
      </c>
      <c r="V435" s="161">
        <f>ROUND(E435*U435,2)</f>
        <v>54.04</v>
      </c>
      <c r="W435" s="161"/>
      <c r="X435" s="161" t="s">
        <v>386</v>
      </c>
      <c r="Y435" s="150"/>
      <c r="Z435" s="150"/>
      <c r="AA435" s="150"/>
      <c r="AB435" s="150"/>
      <c r="AC435" s="150"/>
      <c r="AD435" s="150"/>
      <c r="AE435" s="150"/>
      <c r="AF435" s="150"/>
      <c r="AG435" s="150" t="s">
        <v>387</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64" t="s">
        <v>691</v>
      </c>
      <c r="D436" s="265"/>
      <c r="E436" s="265"/>
      <c r="F436" s="265"/>
      <c r="G436" s="265"/>
      <c r="H436" s="161"/>
      <c r="I436" s="161"/>
      <c r="J436" s="161"/>
      <c r="K436" s="161"/>
      <c r="L436" s="161"/>
      <c r="M436" s="161"/>
      <c r="N436" s="161"/>
      <c r="O436" s="161"/>
      <c r="P436" s="161"/>
      <c r="Q436" s="161"/>
      <c r="R436" s="161"/>
      <c r="S436" s="161"/>
      <c r="T436" s="161"/>
      <c r="U436" s="161"/>
      <c r="V436" s="161"/>
      <c r="W436" s="161"/>
      <c r="X436" s="161"/>
      <c r="Y436" s="150"/>
      <c r="Z436" s="150"/>
      <c r="AA436" s="150"/>
      <c r="AB436" s="150"/>
      <c r="AC436" s="150"/>
      <c r="AD436" s="150"/>
      <c r="AE436" s="150"/>
      <c r="AF436" s="150"/>
      <c r="AG436" s="150" t="s">
        <v>210</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5">
        <v>140</v>
      </c>
      <c r="B437" s="176" t="s">
        <v>692</v>
      </c>
      <c r="C437" s="193" t="s">
        <v>693</v>
      </c>
      <c r="D437" s="177" t="s">
        <v>377</v>
      </c>
      <c r="E437" s="178">
        <v>260</v>
      </c>
      <c r="F437" s="179"/>
      <c r="G437" s="180">
        <f>ROUND(E437*F437,2)</f>
        <v>0</v>
      </c>
      <c r="H437" s="179"/>
      <c r="I437" s="180">
        <f>ROUND(E437*H437,2)</f>
        <v>0</v>
      </c>
      <c r="J437" s="179"/>
      <c r="K437" s="180">
        <f>ROUND(E437*J437,2)</f>
        <v>0</v>
      </c>
      <c r="L437" s="180">
        <v>15</v>
      </c>
      <c r="M437" s="180">
        <f>G437*(1+L437/100)</f>
        <v>0</v>
      </c>
      <c r="N437" s="180">
        <v>0</v>
      </c>
      <c r="O437" s="180">
        <f>ROUND(E437*N437,2)</f>
        <v>0</v>
      </c>
      <c r="P437" s="180">
        <v>0</v>
      </c>
      <c r="Q437" s="180">
        <f>ROUND(E437*P437,2)</f>
        <v>0</v>
      </c>
      <c r="R437" s="180" t="s">
        <v>378</v>
      </c>
      <c r="S437" s="180" t="s">
        <v>157</v>
      </c>
      <c r="T437" s="181" t="s">
        <v>158</v>
      </c>
      <c r="U437" s="161">
        <v>1</v>
      </c>
      <c r="V437" s="161">
        <f>ROUND(E437*U437,2)</f>
        <v>260</v>
      </c>
      <c r="W437" s="161"/>
      <c r="X437" s="161" t="s">
        <v>379</v>
      </c>
      <c r="Y437" s="150"/>
      <c r="Z437" s="150"/>
      <c r="AA437" s="150"/>
      <c r="AB437" s="150"/>
      <c r="AC437" s="150"/>
      <c r="AD437" s="150"/>
      <c r="AE437" s="150"/>
      <c r="AF437" s="150"/>
      <c r="AG437" s="150" t="s">
        <v>380</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94" t="s">
        <v>694</v>
      </c>
      <c r="D438" s="163"/>
      <c r="E438" s="164">
        <v>20</v>
      </c>
      <c r="F438" s="161"/>
      <c r="G438" s="161"/>
      <c r="H438" s="161"/>
      <c r="I438" s="161"/>
      <c r="J438" s="161"/>
      <c r="K438" s="161"/>
      <c r="L438" s="161"/>
      <c r="M438" s="161"/>
      <c r="N438" s="161"/>
      <c r="O438" s="161"/>
      <c r="P438" s="161"/>
      <c r="Q438" s="161"/>
      <c r="R438" s="161"/>
      <c r="S438" s="161"/>
      <c r="T438" s="161"/>
      <c r="U438" s="161"/>
      <c r="V438" s="161"/>
      <c r="W438" s="161"/>
      <c r="X438" s="161"/>
      <c r="Y438" s="150"/>
      <c r="Z438" s="150"/>
      <c r="AA438" s="150"/>
      <c r="AB438" s="150"/>
      <c r="AC438" s="150"/>
      <c r="AD438" s="150"/>
      <c r="AE438" s="150"/>
      <c r="AF438" s="150"/>
      <c r="AG438" s="150" t="s">
        <v>162</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94" t="s">
        <v>695</v>
      </c>
      <c r="D439" s="163"/>
      <c r="E439" s="164">
        <v>6</v>
      </c>
      <c r="F439" s="161"/>
      <c r="G439" s="161"/>
      <c r="H439" s="161"/>
      <c r="I439" s="161"/>
      <c r="J439" s="161"/>
      <c r="K439" s="161"/>
      <c r="L439" s="161"/>
      <c r="M439" s="161"/>
      <c r="N439" s="161"/>
      <c r="O439" s="161"/>
      <c r="P439" s="161"/>
      <c r="Q439" s="161"/>
      <c r="R439" s="161"/>
      <c r="S439" s="161"/>
      <c r="T439" s="161"/>
      <c r="U439" s="161"/>
      <c r="V439" s="161"/>
      <c r="W439" s="161"/>
      <c r="X439" s="161"/>
      <c r="Y439" s="150"/>
      <c r="Z439" s="150"/>
      <c r="AA439" s="150"/>
      <c r="AB439" s="150"/>
      <c r="AC439" s="150"/>
      <c r="AD439" s="150"/>
      <c r="AE439" s="150"/>
      <c r="AF439" s="150"/>
      <c r="AG439" s="150" t="s">
        <v>162</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94" t="s">
        <v>696</v>
      </c>
      <c r="D440" s="163"/>
      <c r="E440" s="164">
        <v>234</v>
      </c>
      <c r="F440" s="161"/>
      <c r="G440" s="161"/>
      <c r="H440" s="161"/>
      <c r="I440" s="161"/>
      <c r="J440" s="161"/>
      <c r="K440" s="161"/>
      <c r="L440" s="161"/>
      <c r="M440" s="161"/>
      <c r="N440" s="161"/>
      <c r="O440" s="161"/>
      <c r="P440" s="161"/>
      <c r="Q440" s="161"/>
      <c r="R440" s="161"/>
      <c r="S440" s="161"/>
      <c r="T440" s="161"/>
      <c r="U440" s="161"/>
      <c r="V440" s="161"/>
      <c r="W440" s="161"/>
      <c r="X440" s="161"/>
      <c r="Y440" s="150"/>
      <c r="Z440" s="150"/>
      <c r="AA440" s="150"/>
      <c r="AB440" s="150"/>
      <c r="AC440" s="150"/>
      <c r="AD440" s="150"/>
      <c r="AE440" s="150"/>
      <c r="AF440" s="150"/>
      <c r="AG440" s="150" t="s">
        <v>162</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v>141</v>
      </c>
      <c r="B441" s="158" t="s">
        <v>697</v>
      </c>
      <c r="C441" s="197" t="s">
        <v>698</v>
      </c>
      <c r="D441" s="159" t="s">
        <v>0</v>
      </c>
      <c r="E441" s="190"/>
      <c r="F441" s="162"/>
      <c r="G441" s="161">
        <f>ROUND(E441*F441,2)</f>
        <v>0</v>
      </c>
      <c r="H441" s="162"/>
      <c r="I441" s="161">
        <f>ROUND(E441*H441,2)</f>
        <v>0</v>
      </c>
      <c r="J441" s="162"/>
      <c r="K441" s="161">
        <f>ROUND(E441*J441,2)</f>
        <v>0</v>
      </c>
      <c r="L441" s="161">
        <v>15</v>
      </c>
      <c r="M441" s="161">
        <f>G441*(1+L441/100)</f>
        <v>0</v>
      </c>
      <c r="N441" s="161">
        <v>0</v>
      </c>
      <c r="O441" s="161">
        <f>ROUND(E441*N441,2)</f>
        <v>0</v>
      </c>
      <c r="P441" s="161">
        <v>0</v>
      </c>
      <c r="Q441" s="161">
        <f>ROUND(E441*P441,2)</f>
        <v>0</v>
      </c>
      <c r="R441" s="161" t="s">
        <v>665</v>
      </c>
      <c r="S441" s="161" t="s">
        <v>157</v>
      </c>
      <c r="T441" s="161" t="s">
        <v>158</v>
      </c>
      <c r="U441" s="161">
        <v>0</v>
      </c>
      <c r="V441" s="161">
        <f>ROUND(E441*U441,2)</f>
        <v>0</v>
      </c>
      <c r="W441" s="161"/>
      <c r="X441" s="161" t="s">
        <v>511</v>
      </c>
      <c r="Y441" s="150"/>
      <c r="Z441" s="150"/>
      <c r="AA441" s="150"/>
      <c r="AB441" s="150"/>
      <c r="AC441" s="150"/>
      <c r="AD441" s="150"/>
      <c r="AE441" s="150"/>
      <c r="AF441" s="150"/>
      <c r="AG441" s="150" t="s">
        <v>512</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62" t="s">
        <v>557</v>
      </c>
      <c r="D442" s="263"/>
      <c r="E442" s="263"/>
      <c r="F442" s="263"/>
      <c r="G442" s="263"/>
      <c r="H442" s="161"/>
      <c r="I442" s="161"/>
      <c r="J442" s="161"/>
      <c r="K442" s="161"/>
      <c r="L442" s="161"/>
      <c r="M442" s="161"/>
      <c r="N442" s="161"/>
      <c r="O442" s="161"/>
      <c r="P442" s="161"/>
      <c r="Q442" s="161"/>
      <c r="R442" s="161"/>
      <c r="S442" s="161"/>
      <c r="T442" s="161"/>
      <c r="U442" s="161"/>
      <c r="V442" s="161"/>
      <c r="W442" s="161"/>
      <c r="X442" s="161"/>
      <c r="Y442" s="150"/>
      <c r="Z442" s="150"/>
      <c r="AA442" s="150"/>
      <c r="AB442" s="150"/>
      <c r="AC442" s="150"/>
      <c r="AD442" s="150"/>
      <c r="AE442" s="150"/>
      <c r="AF442" s="150"/>
      <c r="AG442" s="150" t="s">
        <v>173</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x14ac:dyDescent="0.2">
      <c r="A443" s="169" t="s">
        <v>151</v>
      </c>
      <c r="B443" s="170" t="s">
        <v>104</v>
      </c>
      <c r="C443" s="192" t="s">
        <v>105</v>
      </c>
      <c r="D443" s="171"/>
      <c r="E443" s="172"/>
      <c r="F443" s="173"/>
      <c r="G443" s="173">
        <f>SUMIF(AG444:AG460,"&lt;&gt;NOR",G444:G460)</f>
        <v>0</v>
      </c>
      <c r="H443" s="173"/>
      <c r="I443" s="173">
        <f>SUM(I444:I460)</f>
        <v>0</v>
      </c>
      <c r="J443" s="173"/>
      <c r="K443" s="173">
        <f>SUM(K444:K460)</f>
        <v>0</v>
      </c>
      <c r="L443" s="173"/>
      <c r="M443" s="173">
        <f>SUM(M444:M460)</f>
        <v>0</v>
      </c>
      <c r="N443" s="173"/>
      <c r="O443" s="173">
        <f>SUM(O444:O460)</f>
        <v>3.05</v>
      </c>
      <c r="P443" s="173"/>
      <c r="Q443" s="173">
        <f>SUM(Q444:Q460)</f>
        <v>0</v>
      </c>
      <c r="R443" s="173"/>
      <c r="S443" s="173"/>
      <c r="T443" s="174"/>
      <c r="U443" s="168"/>
      <c r="V443" s="168">
        <f>SUM(V444:V460)</f>
        <v>191.01999999999998</v>
      </c>
      <c r="W443" s="168"/>
      <c r="X443" s="168"/>
      <c r="AG443" t="s">
        <v>152</v>
      </c>
    </row>
    <row r="444" spans="1:60" ht="22.5" outlineLevel="1" x14ac:dyDescent="0.2">
      <c r="A444" s="175">
        <v>142</v>
      </c>
      <c r="B444" s="176" t="s">
        <v>699</v>
      </c>
      <c r="C444" s="193" t="s">
        <v>700</v>
      </c>
      <c r="D444" s="177" t="s">
        <v>292</v>
      </c>
      <c r="E444" s="178">
        <v>151.9</v>
      </c>
      <c r="F444" s="179"/>
      <c r="G444" s="180">
        <f>ROUND(E444*F444,2)</f>
        <v>0</v>
      </c>
      <c r="H444" s="179"/>
      <c r="I444" s="180">
        <f>ROUND(E444*H444,2)</f>
        <v>0</v>
      </c>
      <c r="J444" s="179"/>
      <c r="K444" s="180">
        <f>ROUND(E444*J444,2)</f>
        <v>0</v>
      </c>
      <c r="L444" s="180">
        <v>15</v>
      </c>
      <c r="M444" s="180">
        <f>G444*(1+L444/100)</f>
        <v>0</v>
      </c>
      <c r="N444" s="180">
        <v>3.2000000000000003E-4</v>
      </c>
      <c r="O444" s="180">
        <f>ROUND(E444*N444,2)</f>
        <v>0.05</v>
      </c>
      <c r="P444" s="180">
        <v>0</v>
      </c>
      <c r="Q444" s="180">
        <f>ROUND(E444*P444,2)</f>
        <v>0</v>
      </c>
      <c r="R444" s="180" t="s">
        <v>701</v>
      </c>
      <c r="S444" s="180" t="s">
        <v>157</v>
      </c>
      <c r="T444" s="181" t="s">
        <v>158</v>
      </c>
      <c r="U444" s="161">
        <v>0.23599999999999999</v>
      </c>
      <c r="V444" s="161">
        <f>ROUND(E444*U444,2)</f>
        <v>35.85</v>
      </c>
      <c r="W444" s="161"/>
      <c r="X444" s="161" t="s">
        <v>159</v>
      </c>
      <c r="Y444" s="150"/>
      <c r="Z444" s="150"/>
      <c r="AA444" s="150"/>
      <c r="AB444" s="150"/>
      <c r="AC444" s="150"/>
      <c r="AD444" s="150"/>
      <c r="AE444" s="150"/>
      <c r="AF444" s="150"/>
      <c r="AG444" s="150" t="s">
        <v>517</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94" t="s">
        <v>702</v>
      </c>
      <c r="D445" s="163"/>
      <c r="E445" s="164">
        <v>76.7</v>
      </c>
      <c r="F445" s="161"/>
      <c r="G445" s="161"/>
      <c r="H445" s="161"/>
      <c r="I445" s="161"/>
      <c r="J445" s="161"/>
      <c r="K445" s="161"/>
      <c r="L445" s="161"/>
      <c r="M445" s="161"/>
      <c r="N445" s="161"/>
      <c r="O445" s="161"/>
      <c r="P445" s="161"/>
      <c r="Q445" s="161"/>
      <c r="R445" s="161"/>
      <c r="S445" s="161"/>
      <c r="T445" s="161"/>
      <c r="U445" s="161"/>
      <c r="V445" s="161"/>
      <c r="W445" s="161"/>
      <c r="X445" s="161"/>
      <c r="Y445" s="150"/>
      <c r="Z445" s="150"/>
      <c r="AA445" s="150"/>
      <c r="AB445" s="150"/>
      <c r="AC445" s="150"/>
      <c r="AD445" s="150"/>
      <c r="AE445" s="150"/>
      <c r="AF445" s="150"/>
      <c r="AG445" s="150" t="s">
        <v>162</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94" t="s">
        <v>703</v>
      </c>
      <c r="D446" s="163"/>
      <c r="E446" s="164">
        <v>75.2</v>
      </c>
      <c r="F446" s="161"/>
      <c r="G446" s="161"/>
      <c r="H446" s="161"/>
      <c r="I446" s="161"/>
      <c r="J446" s="161"/>
      <c r="K446" s="161"/>
      <c r="L446" s="161"/>
      <c r="M446" s="161"/>
      <c r="N446" s="161"/>
      <c r="O446" s="161"/>
      <c r="P446" s="161"/>
      <c r="Q446" s="161"/>
      <c r="R446" s="161"/>
      <c r="S446" s="161"/>
      <c r="T446" s="161"/>
      <c r="U446" s="161"/>
      <c r="V446" s="161"/>
      <c r="W446" s="161"/>
      <c r="X446" s="161"/>
      <c r="Y446" s="150"/>
      <c r="Z446" s="150"/>
      <c r="AA446" s="150"/>
      <c r="AB446" s="150"/>
      <c r="AC446" s="150"/>
      <c r="AD446" s="150"/>
      <c r="AE446" s="150"/>
      <c r="AF446" s="150"/>
      <c r="AG446" s="150" t="s">
        <v>162</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82">
        <v>143</v>
      </c>
      <c r="B447" s="183" t="s">
        <v>704</v>
      </c>
      <c r="C447" s="195" t="s">
        <v>705</v>
      </c>
      <c r="D447" s="184" t="s">
        <v>292</v>
      </c>
      <c r="E447" s="185">
        <v>151.9</v>
      </c>
      <c r="F447" s="186"/>
      <c r="G447" s="187">
        <f>ROUND(E447*F447,2)</f>
        <v>0</v>
      </c>
      <c r="H447" s="186"/>
      <c r="I447" s="187">
        <f>ROUND(E447*H447,2)</f>
        <v>0</v>
      </c>
      <c r="J447" s="186"/>
      <c r="K447" s="187">
        <f>ROUND(E447*J447,2)</f>
        <v>0</v>
      </c>
      <c r="L447" s="187">
        <v>15</v>
      </c>
      <c r="M447" s="187">
        <f>G447*(1+L447/100)</f>
        <v>0</v>
      </c>
      <c r="N447" s="187">
        <v>0</v>
      </c>
      <c r="O447" s="187">
        <f>ROUND(E447*N447,2)</f>
        <v>0</v>
      </c>
      <c r="P447" s="187">
        <v>0</v>
      </c>
      <c r="Q447" s="187">
        <f>ROUND(E447*P447,2)</f>
        <v>0</v>
      </c>
      <c r="R447" s="187" t="s">
        <v>701</v>
      </c>
      <c r="S447" s="187" t="s">
        <v>157</v>
      </c>
      <c r="T447" s="188" t="s">
        <v>158</v>
      </c>
      <c r="U447" s="161">
        <v>0.154</v>
      </c>
      <c r="V447" s="161">
        <f>ROUND(E447*U447,2)</f>
        <v>23.39</v>
      </c>
      <c r="W447" s="161"/>
      <c r="X447" s="161" t="s">
        <v>159</v>
      </c>
      <c r="Y447" s="150"/>
      <c r="Z447" s="150"/>
      <c r="AA447" s="150"/>
      <c r="AB447" s="150"/>
      <c r="AC447" s="150"/>
      <c r="AD447" s="150"/>
      <c r="AE447" s="150"/>
      <c r="AF447" s="150"/>
      <c r="AG447" s="150" t="s">
        <v>517</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ht="22.5" outlineLevel="1" x14ac:dyDescent="0.2">
      <c r="A448" s="175">
        <v>144</v>
      </c>
      <c r="B448" s="176" t="s">
        <v>706</v>
      </c>
      <c r="C448" s="193" t="s">
        <v>707</v>
      </c>
      <c r="D448" s="177" t="s">
        <v>155</v>
      </c>
      <c r="E448" s="178">
        <v>102.11</v>
      </c>
      <c r="F448" s="179"/>
      <c r="G448" s="180">
        <f>ROUND(E448*F448,2)</f>
        <v>0</v>
      </c>
      <c r="H448" s="179"/>
      <c r="I448" s="180">
        <f>ROUND(E448*H448,2)</f>
        <v>0</v>
      </c>
      <c r="J448" s="179"/>
      <c r="K448" s="180">
        <f>ROUND(E448*J448,2)</f>
        <v>0</v>
      </c>
      <c r="L448" s="180">
        <v>15</v>
      </c>
      <c r="M448" s="180">
        <f>G448*(1+L448/100)</f>
        <v>0</v>
      </c>
      <c r="N448" s="180">
        <v>5.0400000000000002E-3</v>
      </c>
      <c r="O448" s="180">
        <f>ROUND(E448*N448,2)</f>
        <v>0.51</v>
      </c>
      <c r="P448" s="180">
        <v>0</v>
      </c>
      <c r="Q448" s="180">
        <f>ROUND(E448*P448,2)</f>
        <v>0</v>
      </c>
      <c r="R448" s="180" t="s">
        <v>701</v>
      </c>
      <c r="S448" s="180" t="s">
        <v>157</v>
      </c>
      <c r="T448" s="181" t="s">
        <v>158</v>
      </c>
      <c r="U448" s="161">
        <v>0.97799999999999998</v>
      </c>
      <c r="V448" s="161">
        <f>ROUND(E448*U448,2)</f>
        <v>99.86</v>
      </c>
      <c r="W448" s="161"/>
      <c r="X448" s="161" t="s">
        <v>159</v>
      </c>
      <c r="Y448" s="150"/>
      <c r="Z448" s="150"/>
      <c r="AA448" s="150"/>
      <c r="AB448" s="150"/>
      <c r="AC448" s="150"/>
      <c r="AD448" s="150"/>
      <c r="AE448" s="150"/>
      <c r="AF448" s="150"/>
      <c r="AG448" s="150" t="s">
        <v>517</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94" t="s">
        <v>708</v>
      </c>
      <c r="D449" s="163"/>
      <c r="E449" s="164">
        <v>102.11</v>
      </c>
      <c r="F449" s="161"/>
      <c r="G449" s="161"/>
      <c r="H449" s="161"/>
      <c r="I449" s="161"/>
      <c r="J449" s="161"/>
      <c r="K449" s="161"/>
      <c r="L449" s="161"/>
      <c r="M449" s="161"/>
      <c r="N449" s="161"/>
      <c r="O449" s="161"/>
      <c r="P449" s="161"/>
      <c r="Q449" s="161"/>
      <c r="R449" s="161"/>
      <c r="S449" s="161"/>
      <c r="T449" s="161"/>
      <c r="U449" s="161"/>
      <c r="V449" s="161"/>
      <c r="W449" s="161"/>
      <c r="X449" s="161"/>
      <c r="Y449" s="150"/>
      <c r="Z449" s="150"/>
      <c r="AA449" s="150"/>
      <c r="AB449" s="150"/>
      <c r="AC449" s="150"/>
      <c r="AD449" s="150"/>
      <c r="AE449" s="150"/>
      <c r="AF449" s="150"/>
      <c r="AG449" s="150" t="s">
        <v>162</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75">
        <v>145</v>
      </c>
      <c r="B450" s="176" t="s">
        <v>709</v>
      </c>
      <c r="C450" s="193" t="s">
        <v>710</v>
      </c>
      <c r="D450" s="177" t="s">
        <v>292</v>
      </c>
      <c r="E450" s="178">
        <v>151.9</v>
      </c>
      <c r="F450" s="179"/>
      <c r="G450" s="180">
        <f>ROUND(E450*F450,2)</f>
        <v>0</v>
      </c>
      <c r="H450" s="179"/>
      <c r="I450" s="180">
        <f>ROUND(E450*H450,2)</f>
        <v>0</v>
      </c>
      <c r="J450" s="179"/>
      <c r="K450" s="180">
        <f>ROUND(E450*J450,2)</f>
        <v>0</v>
      </c>
      <c r="L450" s="180">
        <v>15</v>
      </c>
      <c r="M450" s="180">
        <f>G450*(1+L450/100)</f>
        <v>0</v>
      </c>
      <c r="N450" s="180">
        <v>4.0000000000000003E-5</v>
      </c>
      <c r="O450" s="180">
        <f>ROUND(E450*N450,2)</f>
        <v>0.01</v>
      </c>
      <c r="P450" s="180">
        <v>0</v>
      </c>
      <c r="Q450" s="180">
        <f>ROUND(E450*P450,2)</f>
        <v>0</v>
      </c>
      <c r="R450" s="180" t="s">
        <v>701</v>
      </c>
      <c r="S450" s="180" t="s">
        <v>157</v>
      </c>
      <c r="T450" s="181" t="s">
        <v>158</v>
      </c>
      <c r="U450" s="161">
        <v>7.0000000000000007E-2</v>
      </c>
      <c r="V450" s="161">
        <f>ROUND(E450*U450,2)</f>
        <v>10.63</v>
      </c>
      <c r="W450" s="161"/>
      <c r="X450" s="161" t="s">
        <v>159</v>
      </c>
      <c r="Y450" s="150"/>
      <c r="Z450" s="150"/>
      <c r="AA450" s="150"/>
      <c r="AB450" s="150"/>
      <c r="AC450" s="150"/>
      <c r="AD450" s="150"/>
      <c r="AE450" s="150"/>
      <c r="AF450" s="150"/>
      <c r="AG450" s="150" t="s">
        <v>517</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64" t="s">
        <v>711</v>
      </c>
      <c r="D451" s="265"/>
      <c r="E451" s="265"/>
      <c r="F451" s="265"/>
      <c r="G451" s="265"/>
      <c r="H451" s="161"/>
      <c r="I451" s="161"/>
      <c r="J451" s="161"/>
      <c r="K451" s="161"/>
      <c r="L451" s="161"/>
      <c r="M451" s="161"/>
      <c r="N451" s="161"/>
      <c r="O451" s="161"/>
      <c r="P451" s="161"/>
      <c r="Q451" s="161"/>
      <c r="R451" s="161"/>
      <c r="S451" s="161"/>
      <c r="T451" s="161"/>
      <c r="U451" s="161"/>
      <c r="V451" s="161"/>
      <c r="W451" s="161"/>
      <c r="X451" s="161"/>
      <c r="Y451" s="150"/>
      <c r="Z451" s="150"/>
      <c r="AA451" s="150"/>
      <c r="AB451" s="150"/>
      <c r="AC451" s="150"/>
      <c r="AD451" s="150"/>
      <c r="AE451" s="150"/>
      <c r="AF451" s="150"/>
      <c r="AG451" s="150" t="s">
        <v>210</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ht="22.5" outlineLevel="1" x14ac:dyDescent="0.2">
      <c r="A452" s="182">
        <v>146</v>
      </c>
      <c r="B452" s="183" t="s">
        <v>712</v>
      </c>
      <c r="C452" s="195" t="s">
        <v>713</v>
      </c>
      <c r="D452" s="184" t="s">
        <v>155</v>
      </c>
      <c r="E452" s="185">
        <v>102.11</v>
      </c>
      <c r="F452" s="186"/>
      <c r="G452" s="187">
        <f>ROUND(E452*F452,2)</f>
        <v>0</v>
      </c>
      <c r="H452" s="186"/>
      <c r="I452" s="187">
        <f>ROUND(E452*H452,2)</f>
        <v>0</v>
      </c>
      <c r="J452" s="186"/>
      <c r="K452" s="187">
        <f>ROUND(E452*J452,2)</f>
        <v>0</v>
      </c>
      <c r="L452" s="187">
        <v>15</v>
      </c>
      <c r="M452" s="187">
        <f>G452*(1+L452/100)</f>
        <v>0</v>
      </c>
      <c r="N452" s="187">
        <v>0</v>
      </c>
      <c r="O452" s="187">
        <f>ROUND(E452*N452,2)</f>
        <v>0</v>
      </c>
      <c r="P452" s="187">
        <v>0</v>
      </c>
      <c r="Q452" s="187">
        <f>ROUND(E452*P452,2)</f>
        <v>0</v>
      </c>
      <c r="R452" s="187" t="s">
        <v>701</v>
      </c>
      <c r="S452" s="187" t="s">
        <v>157</v>
      </c>
      <c r="T452" s="188" t="s">
        <v>158</v>
      </c>
      <c r="U452" s="161">
        <v>0.03</v>
      </c>
      <c r="V452" s="161">
        <f>ROUND(E452*U452,2)</f>
        <v>3.06</v>
      </c>
      <c r="W452" s="161"/>
      <c r="X452" s="161" t="s">
        <v>159</v>
      </c>
      <c r="Y452" s="150"/>
      <c r="Z452" s="150"/>
      <c r="AA452" s="150"/>
      <c r="AB452" s="150"/>
      <c r="AC452" s="150"/>
      <c r="AD452" s="150"/>
      <c r="AE452" s="150"/>
      <c r="AF452" s="150"/>
      <c r="AG452" s="150" t="s">
        <v>517</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ht="22.5" outlineLevel="1" x14ac:dyDescent="0.2">
      <c r="A453" s="182">
        <v>147</v>
      </c>
      <c r="B453" s="183" t="s">
        <v>714</v>
      </c>
      <c r="C453" s="195" t="s">
        <v>715</v>
      </c>
      <c r="D453" s="184" t="s">
        <v>155</v>
      </c>
      <c r="E453" s="185">
        <v>102.11</v>
      </c>
      <c r="F453" s="186"/>
      <c r="G453" s="187">
        <f>ROUND(E453*F453,2)</f>
        <v>0</v>
      </c>
      <c r="H453" s="186"/>
      <c r="I453" s="187">
        <f>ROUND(E453*H453,2)</f>
        <v>0</v>
      </c>
      <c r="J453" s="186"/>
      <c r="K453" s="187">
        <f>ROUND(E453*J453,2)</f>
        <v>0</v>
      </c>
      <c r="L453" s="187">
        <v>15</v>
      </c>
      <c r="M453" s="187">
        <f>G453*(1+L453/100)</f>
        <v>0</v>
      </c>
      <c r="N453" s="187">
        <v>8.0000000000000004E-4</v>
      </c>
      <c r="O453" s="187">
        <f>ROUND(E453*N453,2)</f>
        <v>0.08</v>
      </c>
      <c r="P453" s="187">
        <v>0</v>
      </c>
      <c r="Q453" s="187">
        <f>ROUND(E453*P453,2)</f>
        <v>0</v>
      </c>
      <c r="R453" s="187" t="s">
        <v>701</v>
      </c>
      <c r="S453" s="187" t="s">
        <v>157</v>
      </c>
      <c r="T453" s="188" t="s">
        <v>158</v>
      </c>
      <c r="U453" s="161">
        <v>0</v>
      </c>
      <c r="V453" s="161">
        <f>ROUND(E453*U453,2)</f>
        <v>0</v>
      </c>
      <c r="W453" s="161"/>
      <c r="X453" s="161" t="s">
        <v>159</v>
      </c>
      <c r="Y453" s="150"/>
      <c r="Z453" s="150"/>
      <c r="AA453" s="150"/>
      <c r="AB453" s="150"/>
      <c r="AC453" s="150"/>
      <c r="AD453" s="150"/>
      <c r="AE453" s="150"/>
      <c r="AF453" s="150"/>
      <c r="AG453" s="150" t="s">
        <v>517</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75">
        <v>148</v>
      </c>
      <c r="B454" s="176" t="s">
        <v>716</v>
      </c>
      <c r="C454" s="193" t="s">
        <v>717</v>
      </c>
      <c r="D454" s="177" t="s">
        <v>292</v>
      </c>
      <c r="E454" s="178">
        <v>151.9</v>
      </c>
      <c r="F454" s="179"/>
      <c r="G454" s="180">
        <f>ROUND(E454*F454,2)</f>
        <v>0</v>
      </c>
      <c r="H454" s="179"/>
      <c r="I454" s="180">
        <f>ROUND(E454*H454,2)</f>
        <v>0</v>
      </c>
      <c r="J454" s="179"/>
      <c r="K454" s="180">
        <f>ROUND(E454*J454,2)</f>
        <v>0</v>
      </c>
      <c r="L454" s="180">
        <v>15</v>
      </c>
      <c r="M454" s="180">
        <f>G454*(1+L454/100)</f>
        <v>0</v>
      </c>
      <c r="N454" s="180">
        <v>1E-4</v>
      </c>
      <c r="O454" s="180">
        <f>ROUND(E454*N454,2)</f>
        <v>0.02</v>
      </c>
      <c r="P454" s="180">
        <v>0</v>
      </c>
      <c r="Q454" s="180">
        <f>ROUND(E454*P454,2)</f>
        <v>0</v>
      </c>
      <c r="R454" s="180" t="s">
        <v>701</v>
      </c>
      <c r="S454" s="180" t="s">
        <v>157</v>
      </c>
      <c r="T454" s="181" t="s">
        <v>158</v>
      </c>
      <c r="U454" s="161">
        <v>0.12</v>
      </c>
      <c r="V454" s="161">
        <f>ROUND(E454*U454,2)</f>
        <v>18.23</v>
      </c>
      <c r="W454" s="161"/>
      <c r="X454" s="161" t="s">
        <v>159</v>
      </c>
      <c r="Y454" s="150"/>
      <c r="Z454" s="150"/>
      <c r="AA454" s="150"/>
      <c r="AB454" s="150"/>
      <c r="AC454" s="150"/>
      <c r="AD454" s="150"/>
      <c r="AE454" s="150"/>
      <c r="AF454" s="150"/>
      <c r="AG454" s="150" t="s">
        <v>517</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64" t="s">
        <v>718</v>
      </c>
      <c r="D455" s="265"/>
      <c r="E455" s="265"/>
      <c r="F455" s="265"/>
      <c r="G455" s="265"/>
      <c r="H455" s="161"/>
      <c r="I455" s="161"/>
      <c r="J455" s="161"/>
      <c r="K455" s="161"/>
      <c r="L455" s="161"/>
      <c r="M455" s="161"/>
      <c r="N455" s="161"/>
      <c r="O455" s="161"/>
      <c r="P455" s="161"/>
      <c r="Q455" s="161"/>
      <c r="R455" s="161"/>
      <c r="S455" s="161"/>
      <c r="T455" s="161"/>
      <c r="U455" s="161"/>
      <c r="V455" s="161"/>
      <c r="W455" s="161"/>
      <c r="X455" s="161"/>
      <c r="Y455" s="150"/>
      <c r="Z455" s="150"/>
      <c r="AA455" s="150"/>
      <c r="AB455" s="150"/>
      <c r="AC455" s="150"/>
      <c r="AD455" s="150"/>
      <c r="AE455" s="150"/>
      <c r="AF455" s="150"/>
      <c r="AG455" s="150" t="s">
        <v>210</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ht="22.5" outlineLevel="1" x14ac:dyDescent="0.2">
      <c r="A456" s="175">
        <v>149</v>
      </c>
      <c r="B456" s="176" t="s">
        <v>719</v>
      </c>
      <c r="C456" s="193" t="s">
        <v>720</v>
      </c>
      <c r="D456" s="177" t="s">
        <v>155</v>
      </c>
      <c r="E456" s="178">
        <v>123.92449999999999</v>
      </c>
      <c r="F456" s="179"/>
      <c r="G456" s="180">
        <f>ROUND(E456*F456,2)</f>
        <v>0</v>
      </c>
      <c r="H456" s="179"/>
      <c r="I456" s="180">
        <f>ROUND(E456*H456,2)</f>
        <v>0</v>
      </c>
      <c r="J456" s="179"/>
      <c r="K456" s="180">
        <f>ROUND(E456*J456,2)</f>
        <v>0</v>
      </c>
      <c r="L456" s="180">
        <v>15</v>
      </c>
      <c r="M456" s="180">
        <f>G456*(1+L456/100)</f>
        <v>0</v>
      </c>
      <c r="N456" s="180">
        <v>1.9199999999999998E-2</v>
      </c>
      <c r="O456" s="180">
        <f>ROUND(E456*N456,2)</f>
        <v>2.38</v>
      </c>
      <c r="P456" s="180">
        <v>0</v>
      </c>
      <c r="Q456" s="180">
        <f>ROUND(E456*P456,2)</f>
        <v>0</v>
      </c>
      <c r="R456" s="180" t="s">
        <v>347</v>
      </c>
      <c r="S456" s="180" t="s">
        <v>157</v>
      </c>
      <c r="T456" s="181" t="s">
        <v>158</v>
      </c>
      <c r="U456" s="161">
        <v>0</v>
      </c>
      <c r="V456" s="161">
        <f>ROUND(E456*U456,2)</f>
        <v>0</v>
      </c>
      <c r="W456" s="161"/>
      <c r="X456" s="161" t="s">
        <v>348</v>
      </c>
      <c r="Y456" s="150"/>
      <c r="Z456" s="150"/>
      <c r="AA456" s="150"/>
      <c r="AB456" s="150"/>
      <c r="AC456" s="150"/>
      <c r="AD456" s="150"/>
      <c r="AE456" s="150"/>
      <c r="AF456" s="150"/>
      <c r="AG456" s="150" t="s">
        <v>349</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94" t="s">
        <v>721</v>
      </c>
      <c r="D457" s="163"/>
      <c r="E457" s="164">
        <v>107.21550000000001</v>
      </c>
      <c r="F457" s="161"/>
      <c r="G457" s="161"/>
      <c r="H457" s="161"/>
      <c r="I457" s="161"/>
      <c r="J457" s="161"/>
      <c r="K457" s="161"/>
      <c r="L457" s="161"/>
      <c r="M457" s="161"/>
      <c r="N457" s="161"/>
      <c r="O457" s="161"/>
      <c r="P457" s="161"/>
      <c r="Q457" s="161"/>
      <c r="R457" s="161"/>
      <c r="S457" s="161"/>
      <c r="T457" s="161"/>
      <c r="U457" s="161"/>
      <c r="V457" s="161"/>
      <c r="W457" s="161"/>
      <c r="X457" s="161"/>
      <c r="Y457" s="150"/>
      <c r="Z457" s="150"/>
      <c r="AA457" s="150"/>
      <c r="AB457" s="150"/>
      <c r="AC457" s="150"/>
      <c r="AD457" s="150"/>
      <c r="AE457" s="150"/>
      <c r="AF457" s="150"/>
      <c r="AG457" s="150" t="s">
        <v>162</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94" t="s">
        <v>722</v>
      </c>
      <c r="D458" s="163"/>
      <c r="E458" s="164">
        <v>16.709</v>
      </c>
      <c r="F458" s="161"/>
      <c r="G458" s="161"/>
      <c r="H458" s="161"/>
      <c r="I458" s="161"/>
      <c r="J458" s="161"/>
      <c r="K458" s="161"/>
      <c r="L458" s="161"/>
      <c r="M458" s="161"/>
      <c r="N458" s="161"/>
      <c r="O458" s="161"/>
      <c r="P458" s="161"/>
      <c r="Q458" s="161"/>
      <c r="R458" s="161"/>
      <c r="S458" s="161"/>
      <c r="T458" s="161"/>
      <c r="U458" s="161"/>
      <c r="V458" s="161"/>
      <c r="W458" s="161"/>
      <c r="X458" s="161"/>
      <c r="Y458" s="150"/>
      <c r="Z458" s="150"/>
      <c r="AA458" s="150"/>
      <c r="AB458" s="150"/>
      <c r="AC458" s="150"/>
      <c r="AD458" s="150"/>
      <c r="AE458" s="150"/>
      <c r="AF458" s="150"/>
      <c r="AG458" s="150" t="s">
        <v>162</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v>150</v>
      </c>
      <c r="B459" s="158" t="s">
        <v>723</v>
      </c>
      <c r="C459" s="197" t="s">
        <v>724</v>
      </c>
      <c r="D459" s="159" t="s">
        <v>0</v>
      </c>
      <c r="E459" s="190"/>
      <c r="F459" s="162"/>
      <c r="G459" s="161">
        <f>ROUND(E459*F459,2)</f>
        <v>0</v>
      </c>
      <c r="H459" s="162"/>
      <c r="I459" s="161">
        <f>ROUND(E459*H459,2)</f>
        <v>0</v>
      </c>
      <c r="J459" s="162"/>
      <c r="K459" s="161">
        <f>ROUND(E459*J459,2)</f>
        <v>0</v>
      </c>
      <c r="L459" s="161">
        <v>15</v>
      </c>
      <c r="M459" s="161">
        <f>G459*(1+L459/100)</f>
        <v>0</v>
      </c>
      <c r="N459" s="161">
        <v>0</v>
      </c>
      <c r="O459" s="161">
        <f>ROUND(E459*N459,2)</f>
        <v>0</v>
      </c>
      <c r="P459" s="161">
        <v>0</v>
      </c>
      <c r="Q459" s="161">
        <f>ROUND(E459*P459,2)</f>
        <v>0</v>
      </c>
      <c r="R459" s="161" t="s">
        <v>701</v>
      </c>
      <c r="S459" s="161" t="s">
        <v>157</v>
      </c>
      <c r="T459" s="161" t="s">
        <v>158</v>
      </c>
      <c r="U459" s="161">
        <v>0</v>
      </c>
      <c r="V459" s="161">
        <f>ROUND(E459*U459,2)</f>
        <v>0</v>
      </c>
      <c r="W459" s="161"/>
      <c r="X459" s="161" t="s">
        <v>511</v>
      </c>
      <c r="Y459" s="150"/>
      <c r="Z459" s="150"/>
      <c r="AA459" s="150"/>
      <c r="AB459" s="150"/>
      <c r="AC459" s="150"/>
      <c r="AD459" s="150"/>
      <c r="AE459" s="150"/>
      <c r="AF459" s="150"/>
      <c r="AG459" s="150" t="s">
        <v>512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62" t="s">
        <v>557</v>
      </c>
      <c r="D460" s="263"/>
      <c r="E460" s="263"/>
      <c r="F460" s="263"/>
      <c r="G460" s="263"/>
      <c r="H460" s="161"/>
      <c r="I460" s="161"/>
      <c r="J460" s="161"/>
      <c r="K460" s="161"/>
      <c r="L460" s="161"/>
      <c r="M460" s="161"/>
      <c r="N460" s="161"/>
      <c r="O460" s="161"/>
      <c r="P460" s="161"/>
      <c r="Q460" s="161"/>
      <c r="R460" s="161"/>
      <c r="S460" s="161"/>
      <c r="T460" s="161"/>
      <c r="U460" s="161"/>
      <c r="V460" s="161"/>
      <c r="W460" s="161"/>
      <c r="X460" s="161"/>
      <c r="Y460" s="150"/>
      <c r="Z460" s="150"/>
      <c r="AA460" s="150"/>
      <c r="AB460" s="150"/>
      <c r="AC460" s="150"/>
      <c r="AD460" s="150"/>
      <c r="AE460" s="150"/>
      <c r="AF460" s="150"/>
      <c r="AG460" s="150" t="s">
        <v>173</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x14ac:dyDescent="0.2">
      <c r="A461" s="169" t="s">
        <v>151</v>
      </c>
      <c r="B461" s="170" t="s">
        <v>106</v>
      </c>
      <c r="C461" s="192" t="s">
        <v>107</v>
      </c>
      <c r="D461" s="171"/>
      <c r="E461" s="172"/>
      <c r="F461" s="173"/>
      <c r="G461" s="173">
        <f>SUMIF(AG462:AG466,"&lt;&gt;NOR",G462:G466)</f>
        <v>0</v>
      </c>
      <c r="H461" s="173"/>
      <c r="I461" s="173">
        <f>SUM(I462:I466)</f>
        <v>0</v>
      </c>
      <c r="J461" s="173"/>
      <c r="K461" s="173">
        <f>SUM(K462:K466)</f>
        <v>0</v>
      </c>
      <c r="L461" s="173"/>
      <c r="M461" s="173">
        <f>SUM(M462:M466)</f>
        <v>0</v>
      </c>
      <c r="N461" s="173"/>
      <c r="O461" s="173">
        <f>SUM(O462:O466)</f>
        <v>0</v>
      </c>
      <c r="P461" s="173"/>
      <c r="Q461" s="173">
        <f>SUM(Q462:Q466)</f>
        <v>0.11</v>
      </c>
      <c r="R461" s="173"/>
      <c r="S461" s="173"/>
      <c r="T461" s="174"/>
      <c r="U461" s="168"/>
      <c r="V461" s="168">
        <f>SUM(V462:V466)</f>
        <v>1.69</v>
      </c>
      <c r="W461" s="168"/>
      <c r="X461" s="168"/>
      <c r="AG461" t="s">
        <v>152</v>
      </c>
    </row>
    <row r="462" spans="1:60" outlineLevel="1" x14ac:dyDescent="0.2">
      <c r="A462" s="175">
        <v>151</v>
      </c>
      <c r="B462" s="176" t="s">
        <v>725</v>
      </c>
      <c r="C462" s="193" t="s">
        <v>726</v>
      </c>
      <c r="D462" s="177" t="s">
        <v>155</v>
      </c>
      <c r="E462" s="178">
        <v>112.68</v>
      </c>
      <c r="F462" s="179"/>
      <c r="G462" s="180">
        <f>ROUND(E462*F462,2)</f>
        <v>0</v>
      </c>
      <c r="H462" s="179"/>
      <c r="I462" s="180">
        <f>ROUND(E462*H462,2)</f>
        <v>0</v>
      </c>
      <c r="J462" s="179"/>
      <c r="K462" s="180">
        <f>ROUND(E462*J462,2)</f>
        <v>0</v>
      </c>
      <c r="L462" s="180">
        <v>15</v>
      </c>
      <c r="M462" s="180">
        <f>G462*(1+L462/100)</f>
        <v>0</v>
      </c>
      <c r="N462" s="180">
        <v>0</v>
      </c>
      <c r="O462" s="180">
        <f>ROUND(E462*N462,2)</f>
        <v>0</v>
      </c>
      <c r="P462" s="180">
        <v>1E-3</v>
      </c>
      <c r="Q462" s="180">
        <f>ROUND(E462*P462,2)</f>
        <v>0.11</v>
      </c>
      <c r="R462" s="180" t="s">
        <v>727</v>
      </c>
      <c r="S462" s="180" t="s">
        <v>157</v>
      </c>
      <c r="T462" s="181" t="s">
        <v>158</v>
      </c>
      <c r="U462" s="161">
        <v>1.4999999999999999E-2</v>
      </c>
      <c r="V462" s="161">
        <f>ROUND(E462*U462,2)</f>
        <v>1.69</v>
      </c>
      <c r="W462" s="161"/>
      <c r="X462" s="161" t="s">
        <v>159</v>
      </c>
      <c r="Y462" s="150"/>
      <c r="Z462" s="150"/>
      <c r="AA462" s="150"/>
      <c r="AB462" s="150"/>
      <c r="AC462" s="150"/>
      <c r="AD462" s="150"/>
      <c r="AE462" s="150"/>
      <c r="AF462" s="150"/>
      <c r="AG462" s="150" t="s">
        <v>160</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94" t="s">
        <v>728</v>
      </c>
      <c r="D463" s="163"/>
      <c r="E463" s="164"/>
      <c r="F463" s="161"/>
      <c r="G463" s="161"/>
      <c r="H463" s="161"/>
      <c r="I463" s="161"/>
      <c r="J463" s="161"/>
      <c r="K463" s="161"/>
      <c r="L463" s="161"/>
      <c r="M463" s="161"/>
      <c r="N463" s="161"/>
      <c r="O463" s="161"/>
      <c r="P463" s="161"/>
      <c r="Q463" s="161"/>
      <c r="R463" s="161"/>
      <c r="S463" s="161"/>
      <c r="T463" s="161"/>
      <c r="U463" s="161"/>
      <c r="V463" s="161"/>
      <c r="W463" s="161"/>
      <c r="X463" s="161"/>
      <c r="Y463" s="150"/>
      <c r="Z463" s="150"/>
      <c r="AA463" s="150"/>
      <c r="AB463" s="150"/>
      <c r="AC463" s="150"/>
      <c r="AD463" s="150"/>
      <c r="AE463" s="150"/>
      <c r="AF463" s="150"/>
      <c r="AG463" s="150" t="s">
        <v>162</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94" t="s">
        <v>729</v>
      </c>
      <c r="D464" s="163"/>
      <c r="E464" s="164">
        <v>58.5</v>
      </c>
      <c r="F464" s="161"/>
      <c r="G464" s="161"/>
      <c r="H464" s="161"/>
      <c r="I464" s="161"/>
      <c r="J464" s="161"/>
      <c r="K464" s="161"/>
      <c r="L464" s="161"/>
      <c r="M464" s="161"/>
      <c r="N464" s="161"/>
      <c r="O464" s="161"/>
      <c r="P464" s="161"/>
      <c r="Q464" s="161"/>
      <c r="R464" s="161"/>
      <c r="S464" s="161"/>
      <c r="T464" s="161"/>
      <c r="U464" s="161"/>
      <c r="V464" s="161"/>
      <c r="W464" s="161"/>
      <c r="X464" s="161"/>
      <c r="Y464" s="150"/>
      <c r="Z464" s="150"/>
      <c r="AA464" s="150"/>
      <c r="AB464" s="150"/>
      <c r="AC464" s="150"/>
      <c r="AD464" s="150"/>
      <c r="AE464" s="150"/>
      <c r="AF464" s="150"/>
      <c r="AG464" s="150" t="s">
        <v>162</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94" t="s">
        <v>730</v>
      </c>
      <c r="D465" s="163"/>
      <c r="E465" s="164">
        <v>48.96</v>
      </c>
      <c r="F465" s="161"/>
      <c r="G465" s="161"/>
      <c r="H465" s="161"/>
      <c r="I465" s="161"/>
      <c r="J465" s="161"/>
      <c r="K465" s="161"/>
      <c r="L465" s="161"/>
      <c r="M465" s="161"/>
      <c r="N465" s="161"/>
      <c r="O465" s="161"/>
      <c r="P465" s="161"/>
      <c r="Q465" s="161"/>
      <c r="R465" s="161"/>
      <c r="S465" s="161"/>
      <c r="T465" s="161"/>
      <c r="U465" s="161"/>
      <c r="V465" s="161"/>
      <c r="W465" s="161"/>
      <c r="X465" s="161"/>
      <c r="Y465" s="150"/>
      <c r="Z465" s="150"/>
      <c r="AA465" s="150"/>
      <c r="AB465" s="150"/>
      <c r="AC465" s="150"/>
      <c r="AD465" s="150"/>
      <c r="AE465" s="150"/>
      <c r="AF465" s="150"/>
      <c r="AG465" s="150" t="s">
        <v>162</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94" t="s">
        <v>731</v>
      </c>
      <c r="D466" s="163"/>
      <c r="E466" s="164">
        <v>5.22</v>
      </c>
      <c r="F466" s="161"/>
      <c r="G466" s="161"/>
      <c r="H466" s="161"/>
      <c r="I466" s="161"/>
      <c r="J466" s="161"/>
      <c r="K466" s="161"/>
      <c r="L466" s="161"/>
      <c r="M466" s="161"/>
      <c r="N466" s="161"/>
      <c r="O466" s="161"/>
      <c r="P466" s="161"/>
      <c r="Q466" s="161"/>
      <c r="R466" s="161"/>
      <c r="S466" s="161"/>
      <c r="T466" s="161"/>
      <c r="U466" s="161"/>
      <c r="V466" s="161"/>
      <c r="W466" s="161"/>
      <c r="X466" s="161"/>
      <c r="Y466" s="150"/>
      <c r="Z466" s="150"/>
      <c r="AA466" s="150"/>
      <c r="AB466" s="150"/>
      <c r="AC466" s="150"/>
      <c r="AD466" s="150"/>
      <c r="AE466" s="150"/>
      <c r="AF466" s="150"/>
      <c r="AG466" s="150" t="s">
        <v>162</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x14ac:dyDescent="0.2">
      <c r="A467" s="169" t="s">
        <v>151</v>
      </c>
      <c r="B467" s="170" t="s">
        <v>108</v>
      </c>
      <c r="C467" s="192" t="s">
        <v>109</v>
      </c>
      <c r="D467" s="171"/>
      <c r="E467" s="172"/>
      <c r="F467" s="173"/>
      <c r="G467" s="173">
        <f>SUMIF(AG468:AG473,"&lt;&gt;NOR",G468:G473)</f>
        <v>0</v>
      </c>
      <c r="H467" s="173"/>
      <c r="I467" s="173">
        <f>SUM(I468:I473)</f>
        <v>0</v>
      </c>
      <c r="J467" s="173"/>
      <c r="K467" s="173">
        <f>SUM(K468:K473)</f>
        <v>0</v>
      </c>
      <c r="L467" s="173"/>
      <c r="M467" s="173">
        <f>SUM(M468:M473)</f>
        <v>0</v>
      </c>
      <c r="N467" s="173"/>
      <c r="O467" s="173">
        <f>SUM(O468:O473)</f>
        <v>0.05</v>
      </c>
      <c r="P467" s="173"/>
      <c r="Q467" s="173">
        <f>SUM(Q468:Q473)</f>
        <v>0</v>
      </c>
      <c r="R467" s="173"/>
      <c r="S467" s="173"/>
      <c r="T467" s="174"/>
      <c r="U467" s="168"/>
      <c r="V467" s="168">
        <f>SUM(V468:V473)</f>
        <v>43.33</v>
      </c>
      <c r="W467" s="168"/>
      <c r="X467" s="168"/>
      <c r="AG467" t="s">
        <v>152</v>
      </c>
    </row>
    <row r="468" spans="1:60" outlineLevel="1" x14ac:dyDescent="0.2">
      <c r="A468" s="175">
        <v>152</v>
      </c>
      <c r="B468" s="176" t="s">
        <v>732</v>
      </c>
      <c r="C468" s="193" t="s">
        <v>733</v>
      </c>
      <c r="D468" s="177" t="s">
        <v>155</v>
      </c>
      <c r="E468" s="178">
        <v>69.892499999999998</v>
      </c>
      <c r="F468" s="179"/>
      <c r="G468" s="180">
        <f>ROUND(E468*F468,2)</f>
        <v>0</v>
      </c>
      <c r="H468" s="179"/>
      <c r="I468" s="180">
        <f>ROUND(E468*H468,2)</f>
        <v>0</v>
      </c>
      <c r="J468" s="179"/>
      <c r="K468" s="180">
        <f>ROUND(E468*J468,2)</f>
        <v>0</v>
      </c>
      <c r="L468" s="180">
        <v>15</v>
      </c>
      <c r="M468" s="180">
        <f>G468*(1+L468/100)</f>
        <v>0</v>
      </c>
      <c r="N468" s="180">
        <v>7.5000000000000002E-4</v>
      </c>
      <c r="O468" s="180">
        <f>ROUND(E468*N468,2)</f>
        <v>0.05</v>
      </c>
      <c r="P468" s="180">
        <v>0</v>
      </c>
      <c r="Q468" s="180">
        <f>ROUND(E468*P468,2)</f>
        <v>0</v>
      </c>
      <c r="R468" s="180" t="s">
        <v>734</v>
      </c>
      <c r="S468" s="180" t="s">
        <v>157</v>
      </c>
      <c r="T468" s="181" t="s">
        <v>158</v>
      </c>
      <c r="U468" s="161">
        <v>0.62</v>
      </c>
      <c r="V468" s="161">
        <f>ROUND(E468*U468,2)</f>
        <v>43.33</v>
      </c>
      <c r="W468" s="161"/>
      <c r="X468" s="161" t="s">
        <v>159</v>
      </c>
      <c r="Y468" s="150"/>
      <c r="Z468" s="150"/>
      <c r="AA468" s="150"/>
      <c r="AB468" s="150"/>
      <c r="AC468" s="150"/>
      <c r="AD468" s="150"/>
      <c r="AE468" s="150"/>
      <c r="AF468" s="150"/>
      <c r="AG468" s="150" t="s">
        <v>181</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64" t="s">
        <v>735</v>
      </c>
      <c r="D469" s="265"/>
      <c r="E469" s="265"/>
      <c r="F469" s="265"/>
      <c r="G469" s="265"/>
      <c r="H469" s="161"/>
      <c r="I469" s="161"/>
      <c r="J469" s="161"/>
      <c r="K469" s="161"/>
      <c r="L469" s="161"/>
      <c r="M469" s="161"/>
      <c r="N469" s="161"/>
      <c r="O469" s="161"/>
      <c r="P469" s="161"/>
      <c r="Q469" s="161"/>
      <c r="R469" s="161"/>
      <c r="S469" s="161"/>
      <c r="T469" s="161"/>
      <c r="U469" s="161"/>
      <c r="V469" s="161"/>
      <c r="W469" s="161"/>
      <c r="X469" s="161"/>
      <c r="Y469" s="150"/>
      <c r="Z469" s="150"/>
      <c r="AA469" s="150"/>
      <c r="AB469" s="150"/>
      <c r="AC469" s="150"/>
      <c r="AD469" s="150"/>
      <c r="AE469" s="150"/>
      <c r="AF469" s="150"/>
      <c r="AG469" s="150" t="s">
        <v>210</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94" t="s">
        <v>329</v>
      </c>
      <c r="D470" s="163"/>
      <c r="E470" s="164">
        <v>16.829999999999998</v>
      </c>
      <c r="F470" s="161"/>
      <c r="G470" s="161"/>
      <c r="H470" s="161"/>
      <c r="I470" s="161"/>
      <c r="J470" s="161"/>
      <c r="K470" s="161"/>
      <c r="L470" s="161"/>
      <c r="M470" s="161"/>
      <c r="N470" s="161"/>
      <c r="O470" s="161"/>
      <c r="P470" s="161"/>
      <c r="Q470" s="161"/>
      <c r="R470" s="161"/>
      <c r="S470" s="161"/>
      <c r="T470" s="161"/>
      <c r="U470" s="161"/>
      <c r="V470" s="161"/>
      <c r="W470" s="161"/>
      <c r="X470" s="161"/>
      <c r="Y470" s="150"/>
      <c r="Z470" s="150"/>
      <c r="AA470" s="150"/>
      <c r="AB470" s="150"/>
      <c r="AC470" s="150"/>
      <c r="AD470" s="150"/>
      <c r="AE470" s="150"/>
      <c r="AF470" s="150"/>
      <c r="AG470" s="150" t="s">
        <v>162</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94" t="s">
        <v>330</v>
      </c>
      <c r="D471" s="163"/>
      <c r="E471" s="164">
        <v>53.0625</v>
      </c>
      <c r="F471" s="161"/>
      <c r="G471" s="161"/>
      <c r="H471" s="161"/>
      <c r="I471" s="161"/>
      <c r="J471" s="161"/>
      <c r="K471" s="161"/>
      <c r="L471" s="161"/>
      <c r="M471" s="161"/>
      <c r="N471" s="161"/>
      <c r="O471" s="161"/>
      <c r="P471" s="161"/>
      <c r="Q471" s="161"/>
      <c r="R471" s="161"/>
      <c r="S471" s="161"/>
      <c r="T471" s="161"/>
      <c r="U471" s="161"/>
      <c r="V471" s="161"/>
      <c r="W471" s="161"/>
      <c r="X471" s="161"/>
      <c r="Y471" s="150"/>
      <c r="Z471" s="150"/>
      <c r="AA471" s="150"/>
      <c r="AB471" s="150"/>
      <c r="AC471" s="150"/>
      <c r="AD471" s="150"/>
      <c r="AE471" s="150"/>
      <c r="AF471" s="150"/>
      <c r="AG471" s="150" t="s">
        <v>162</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v>153</v>
      </c>
      <c r="B472" s="158" t="s">
        <v>736</v>
      </c>
      <c r="C472" s="197" t="s">
        <v>737</v>
      </c>
      <c r="D472" s="159" t="s">
        <v>0</v>
      </c>
      <c r="E472" s="190"/>
      <c r="F472" s="162"/>
      <c r="G472" s="161">
        <f>ROUND(E472*F472,2)</f>
        <v>0</v>
      </c>
      <c r="H472" s="162"/>
      <c r="I472" s="161">
        <f>ROUND(E472*H472,2)</f>
        <v>0</v>
      </c>
      <c r="J472" s="162"/>
      <c r="K472" s="161">
        <f>ROUND(E472*J472,2)</f>
        <v>0</v>
      </c>
      <c r="L472" s="161">
        <v>15</v>
      </c>
      <c r="M472" s="161">
        <f>G472*(1+L472/100)</f>
        <v>0</v>
      </c>
      <c r="N472" s="161">
        <v>0</v>
      </c>
      <c r="O472" s="161">
        <f>ROUND(E472*N472,2)</f>
        <v>0</v>
      </c>
      <c r="P472" s="161">
        <v>0</v>
      </c>
      <c r="Q472" s="161">
        <f>ROUND(E472*P472,2)</f>
        <v>0</v>
      </c>
      <c r="R472" s="161" t="s">
        <v>734</v>
      </c>
      <c r="S472" s="161" t="s">
        <v>157</v>
      </c>
      <c r="T472" s="161" t="s">
        <v>158</v>
      </c>
      <c r="U472" s="161">
        <v>0</v>
      </c>
      <c r="V472" s="161">
        <f>ROUND(E472*U472,2)</f>
        <v>0</v>
      </c>
      <c r="W472" s="161"/>
      <c r="X472" s="161" t="s">
        <v>511</v>
      </c>
      <c r="Y472" s="150"/>
      <c r="Z472" s="150"/>
      <c r="AA472" s="150"/>
      <c r="AB472" s="150"/>
      <c r="AC472" s="150"/>
      <c r="AD472" s="150"/>
      <c r="AE472" s="150"/>
      <c r="AF472" s="150"/>
      <c r="AG472" s="150" t="s">
        <v>512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62" t="s">
        <v>557</v>
      </c>
      <c r="D473" s="263"/>
      <c r="E473" s="263"/>
      <c r="F473" s="263"/>
      <c r="G473" s="263"/>
      <c r="H473" s="161"/>
      <c r="I473" s="161"/>
      <c r="J473" s="161"/>
      <c r="K473" s="161"/>
      <c r="L473" s="161"/>
      <c r="M473" s="161"/>
      <c r="N473" s="161"/>
      <c r="O473" s="161"/>
      <c r="P473" s="161"/>
      <c r="Q473" s="161"/>
      <c r="R473" s="161"/>
      <c r="S473" s="161"/>
      <c r="T473" s="161"/>
      <c r="U473" s="161"/>
      <c r="V473" s="161"/>
      <c r="W473" s="161"/>
      <c r="X473" s="161"/>
      <c r="Y473" s="150"/>
      <c r="Z473" s="150"/>
      <c r="AA473" s="150"/>
      <c r="AB473" s="150"/>
      <c r="AC473" s="150"/>
      <c r="AD473" s="150"/>
      <c r="AE473" s="150"/>
      <c r="AF473" s="150"/>
      <c r="AG473" s="150" t="s">
        <v>173</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x14ac:dyDescent="0.2">
      <c r="A474" s="169" t="s">
        <v>151</v>
      </c>
      <c r="B474" s="170" t="s">
        <v>110</v>
      </c>
      <c r="C474" s="192" t="s">
        <v>111</v>
      </c>
      <c r="D474" s="171"/>
      <c r="E474" s="172"/>
      <c r="F474" s="173"/>
      <c r="G474" s="173">
        <f>SUMIF(AG475:AG483,"&lt;&gt;NOR",G475:G483)</f>
        <v>0</v>
      </c>
      <c r="H474" s="173"/>
      <c r="I474" s="173">
        <f>SUM(I475:I483)</f>
        <v>0</v>
      </c>
      <c r="J474" s="173"/>
      <c r="K474" s="173">
        <f>SUM(K475:K483)</f>
        <v>0</v>
      </c>
      <c r="L474" s="173"/>
      <c r="M474" s="173">
        <f>SUM(M475:M483)</f>
        <v>0</v>
      </c>
      <c r="N474" s="173"/>
      <c r="O474" s="173">
        <f>SUM(O475:O483)</f>
        <v>0.22</v>
      </c>
      <c r="P474" s="173"/>
      <c r="Q474" s="173">
        <f>SUM(Q475:Q483)</f>
        <v>0</v>
      </c>
      <c r="R474" s="173"/>
      <c r="S474" s="173"/>
      <c r="T474" s="174"/>
      <c r="U474" s="168"/>
      <c r="V474" s="168">
        <f>SUM(V475:V483)</f>
        <v>10.670000000000002</v>
      </c>
      <c r="W474" s="168"/>
      <c r="X474" s="168"/>
      <c r="AG474" t="s">
        <v>152</v>
      </c>
    </row>
    <row r="475" spans="1:60" ht="22.5" outlineLevel="1" x14ac:dyDescent="0.2">
      <c r="A475" s="175">
        <v>154</v>
      </c>
      <c r="B475" s="176" t="s">
        <v>738</v>
      </c>
      <c r="C475" s="193" t="s">
        <v>739</v>
      </c>
      <c r="D475" s="177" t="s">
        <v>155</v>
      </c>
      <c r="E475" s="178">
        <v>8.5775000000000006</v>
      </c>
      <c r="F475" s="179"/>
      <c r="G475" s="180">
        <f>ROUND(E475*F475,2)</f>
        <v>0</v>
      </c>
      <c r="H475" s="179"/>
      <c r="I475" s="180">
        <f>ROUND(E475*H475,2)</f>
        <v>0</v>
      </c>
      <c r="J475" s="179"/>
      <c r="K475" s="180">
        <f>ROUND(E475*J475,2)</f>
        <v>0</v>
      </c>
      <c r="L475" s="180">
        <v>15</v>
      </c>
      <c r="M475" s="180">
        <f>G475*(1+L475/100)</f>
        <v>0</v>
      </c>
      <c r="N475" s="180">
        <v>3.7399999999999998E-3</v>
      </c>
      <c r="O475" s="180">
        <f>ROUND(E475*N475,2)</f>
        <v>0.03</v>
      </c>
      <c r="P475" s="180">
        <v>0</v>
      </c>
      <c r="Q475" s="180">
        <f>ROUND(E475*P475,2)</f>
        <v>0</v>
      </c>
      <c r="R475" s="180" t="s">
        <v>701</v>
      </c>
      <c r="S475" s="180" t="s">
        <v>157</v>
      </c>
      <c r="T475" s="181" t="s">
        <v>158</v>
      </c>
      <c r="U475" s="161">
        <v>1.1137600000000001</v>
      </c>
      <c r="V475" s="161">
        <f>ROUND(E475*U475,2)</f>
        <v>9.5500000000000007</v>
      </c>
      <c r="W475" s="161"/>
      <c r="X475" s="161" t="s">
        <v>159</v>
      </c>
      <c r="Y475" s="150"/>
      <c r="Z475" s="150"/>
      <c r="AA475" s="150"/>
      <c r="AB475" s="150"/>
      <c r="AC475" s="150"/>
      <c r="AD475" s="150"/>
      <c r="AE475" s="150"/>
      <c r="AF475" s="150"/>
      <c r="AG475" s="150" t="s">
        <v>517</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94" t="s">
        <v>494</v>
      </c>
      <c r="D476" s="163"/>
      <c r="E476" s="164">
        <v>8</v>
      </c>
      <c r="F476" s="161"/>
      <c r="G476" s="161"/>
      <c r="H476" s="161"/>
      <c r="I476" s="161"/>
      <c r="J476" s="161"/>
      <c r="K476" s="161"/>
      <c r="L476" s="161"/>
      <c r="M476" s="161"/>
      <c r="N476" s="161"/>
      <c r="O476" s="161"/>
      <c r="P476" s="161"/>
      <c r="Q476" s="161"/>
      <c r="R476" s="161"/>
      <c r="S476" s="161"/>
      <c r="T476" s="161"/>
      <c r="U476" s="161"/>
      <c r="V476" s="161"/>
      <c r="W476" s="161"/>
      <c r="X476" s="161"/>
      <c r="Y476" s="150"/>
      <c r="Z476" s="150"/>
      <c r="AA476" s="150"/>
      <c r="AB476" s="150"/>
      <c r="AC476" s="150"/>
      <c r="AD476" s="150"/>
      <c r="AE476" s="150"/>
      <c r="AF476" s="150"/>
      <c r="AG476" s="150" t="s">
        <v>162</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94" t="s">
        <v>495</v>
      </c>
      <c r="D477" s="163"/>
      <c r="E477" s="164">
        <v>0.57999999999999996</v>
      </c>
      <c r="F477" s="161"/>
      <c r="G477" s="161"/>
      <c r="H477" s="161"/>
      <c r="I477" s="161"/>
      <c r="J477" s="161"/>
      <c r="K477" s="161"/>
      <c r="L477" s="161"/>
      <c r="M477" s="161"/>
      <c r="N477" s="161"/>
      <c r="O477" s="161"/>
      <c r="P477" s="161"/>
      <c r="Q477" s="161"/>
      <c r="R477" s="161"/>
      <c r="S477" s="161"/>
      <c r="T477" s="161"/>
      <c r="U477" s="161"/>
      <c r="V477" s="161"/>
      <c r="W477" s="161"/>
      <c r="X477" s="161"/>
      <c r="Y477" s="150"/>
      <c r="Z477" s="150"/>
      <c r="AA477" s="150"/>
      <c r="AB477" s="150"/>
      <c r="AC477" s="150"/>
      <c r="AD477" s="150"/>
      <c r="AE477" s="150"/>
      <c r="AF477" s="150"/>
      <c r="AG477" s="150" t="s">
        <v>162</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ht="22.5" outlineLevel="1" x14ac:dyDescent="0.2">
      <c r="A478" s="182">
        <v>155</v>
      </c>
      <c r="B478" s="183" t="s">
        <v>740</v>
      </c>
      <c r="C478" s="195" t="s">
        <v>741</v>
      </c>
      <c r="D478" s="184" t="s">
        <v>155</v>
      </c>
      <c r="E478" s="185">
        <v>8.5775000000000006</v>
      </c>
      <c r="F478" s="186"/>
      <c r="G478" s="187">
        <f>ROUND(E478*F478,2)</f>
        <v>0</v>
      </c>
      <c r="H478" s="186"/>
      <c r="I478" s="187">
        <f>ROUND(E478*H478,2)</f>
        <v>0</v>
      </c>
      <c r="J478" s="186"/>
      <c r="K478" s="187">
        <f>ROUND(E478*J478,2)</f>
        <v>0</v>
      </c>
      <c r="L478" s="187">
        <v>15</v>
      </c>
      <c r="M478" s="187">
        <f>G478*(1+L478/100)</f>
        <v>0</v>
      </c>
      <c r="N478" s="187">
        <v>1.1999999999999999E-3</v>
      </c>
      <c r="O478" s="187">
        <f>ROUND(E478*N478,2)</f>
        <v>0.01</v>
      </c>
      <c r="P478" s="187">
        <v>0</v>
      </c>
      <c r="Q478" s="187">
        <f>ROUND(E478*P478,2)</f>
        <v>0</v>
      </c>
      <c r="R478" s="187" t="s">
        <v>701</v>
      </c>
      <c r="S478" s="187" t="s">
        <v>157</v>
      </c>
      <c r="T478" s="188" t="s">
        <v>158</v>
      </c>
      <c r="U478" s="161">
        <v>0</v>
      </c>
      <c r="V478" s="161">
        <f>ROUND(E478*U478,2)</f>
        <v>0</v>
      </c>
      <c r="W478" s="161"/>
      <c r="X478" s="161" t="s">
        <v>159</v>
      </c>
      <c r="Y478" s="150"/>
      <c r="Z478" s="150"/>
      <c r="AA478" s="150"/>
      <c r="AB478" s="150"/>
      <c r="AC478" s="150"/>
      <c r="AD478" s="150"/>
      <c r="AE478" s="150"/>
      <c r="AF478" s="150"/>
      <c r="AG478" s="150" t="s">
        <v>517</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ht="22.5" outlineLevel="1" x14ac:dyDescent="0.2">
      <c r="A479" s="182">
        <v>156</v>
      </c>
      <c r="B479" s="183" t="s">
        <v>742</v>
      </c>
      <c r="C479" s="195" t="s">
        <v>743</v>
      </c>
      <c r="D479" s="184" t="s">
        <v>155</v>
      </c>
      <c r="E479" s="185">
        <v>8.5775000000000006</v>
      </c>
      <c r="F479" s="186"/>
      <c r="G479" s="187">
        <f>ROUND(E479*F479,2)</f>
        <v>0</v>
      </c>
      <c r="H479" s="186"/>
      <c r="I479" s="187">
        <f>ROUND(E479*H479,2)</f>
        <v>0</v>
      </c>
      <c r="J479" s="186"/>
      <c r="K479" s="187">
        <f>ROUND(E479*J479,2)</f>
        <v>0</v>
      </c>
      <c r="L479" s="187">
        <v>15</v>
      </c>
      <c r="M479" s="187">
        <f>G479*(1+L479/100)</f>
        <v>0</v>
      </c>
      <c r="N479" s="187">
        <v>0</v>
      </c>
      <c r="O479" s="187">
        <f>ROUND(E479*N479,2)</f>
        <v>0</v>
      </c>
      <c r="P479" s="187">
        <v>0</v>
      </c>
      <c r="Q479" s="187">
        <f>ROUND(E479*P479,2)</f>
        <v>0</v>
      </c>
      <c r="R479" s="187" t="s">
        <v>701</v>
      </c>
      <c r="S479" s="187" t="s">
        <v>157</v>
      </c>
      <c r="T479" s="188" t="s">
        <v>158</v>
      </c>
      <c r="U479" s="161">
        <v>0.13</v>
      </c>
      <c r="V479" s="161">
        <f>ROUND(E479*U479,2)</f>
        <v>1.1200000000000001</v>
      </c>
      <c r="W479" s="161"/>
      <c r="X479" s="161" t="s">
        <v>159</v>
      </c>
      <c r="Y479" s="150"/>
      <c r="Z479" s="150"/>
      <c r="AA479" s="150"/>
      <c r="AB479" s="150"/>
      <c r="AC479" s="150"/>
      <c r="AD479" s="150"/>
      <c r="AE479" s="150"/>
      <c r="AF479" s="150"/>
      <c r="AG479" s="150" t="s">
        <v>517</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5">
        <v>157</v>
      </c>
      <c r="B480" s="176" t="s">
        <v>744</v>
      </c>
      <c r="C480" s="193" t="s">
        <v>745</v>
      </c>
      <c r="D480" s="177" t="s">
        <v>155</v>
      </c>
      <c r="E480" s="178">
        <v>9.0063800000000001</v>
      </c>
      <c r="F480" s="179"/>
      <c r="G480" s="180">
        <f>ROUND(E480*F480,2)</f>
        <v>0</v>
      </c>
      <c r="H480" s="179"/>
      <c r="I480" s="180">
        <f>ROUND(E480*H480,2)</f>
        <v>0</v>
      </c>
      <c r="J480" s="179"/>
      <c r="K480" s="180">
        <f>ROUND(E480*J480,2)</f>
        <v>0</v>
      </c>
      <c r="L480" s="180">
        <v>15</v>
      </c>
      <c r="M480" s="180">
        <f>G480*(1+L480/100)</f>
        <v>0</v>
      </c>
      <c r="N480" s="180">
        <v>2.0500000000000001E-2</v>
      </c>
      <c r="O480" s="180">
        <f>ROUND(E480*N480,2)</f>
        <v>0.18</v>
      </c>
      <c r="P480" s="180">
        <v>0</v>
      </c>
      <c r="Q480" s="180">
        <f>ROUND(E480*P480,2)</f>
        <v>0</v>
      </c>
      <c r="R480" s="180" t="s">
        <v>347</v>
      </c>
      <c r="S480" s="180" t="s">
        <v>157</v>
      </c>
      <c r="T480" s="181" t="s">
        <v>158</v>
      </c>
      <c r="U480" s="161">
        <v>0</v>
      </c>
      <c r="V480" s="161">
        <f>ROUND(E480*U480,2)</f>
        <v>0</v>
      </c>
      <c r="W480" s="161"/>
      <c r="X480" s="161" t="s">
        <v>348</v>
      </c>
      <c r="Y480" s="150"/>
      <c r="Z480" s="150"/>
      <c r="AA480" s="150"/>
      <c r="AB480" s="150"/>
      <c r="AC480" s="150"/>
      <c r="AD480" s="150"/>
      <c r="AE480" s="150"/>
      <c r="AF480" s="150"/>
      <c r="AG480" s="150" t="s">
        <v>349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64" t="s">
        <v>746</v>
      </c>
      <c r="D481" s="265"/>
      <c r="E481" s="265"/>
      <c r="F481" s="265"/>
      <c r="G481" s="265"/>
      <c r="H481" s="161"/>
      <c r="I481" s="161"/>
      <c r="J481" s="161"/>
      <c r="K481" s="161"/>
      <c r="L481" s="161"/>
      <c r="M481" s="161"/>
      <c r="N481" s="161"/>
      <c r="O481" s="161"/>
      <c r="P481" s="161"/>
      <c r="Q481" s="161"/>
      <c r="R481" s="161"/>
      <c r="S481" s="161"/>
      <c r="T481" s="161"/>
      <c r="U481" s="161"/>
      <c r="V481" s="161"/>
      <c r="W481" s="161"/>
      <c r="X481" s="161"/>
      <c r="Y481" s="150"/>
      <c r="Z481" s="150"/>
      <c r="AA481" s="150"/>
      <c r="AB481" s="150"/>
      <c r="AC481" s="150"/>
      <c r="AD481" s="150"/>
      <c r="AE481" s="150"/>
      <c r="AF481" s="150"/>
      <c r="AG481" s="150" t="s">
        <v>210</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94" t="s">
        <v>747</v>
      </c>
      <c r="D482" s="163"/>
      <c r="E482" s="164">
        <v>9.0063800000000001</v>
      </c>
      <c r="F482" s="161"/>
      <c r="G482" s="161"/>
      <c r="H482" s="161"/>
      <c r="I482" s="161"/>
      <c r="J482" s="161"/>
      <c r="K482" s="161"/>
      <c r="L482" s="161"/>
      <c r="M482" s="161"/>
      <c r="N482" s="161"/>
      <c r="O482" s="161"/>
      <c r="P482" s="161"/>
      <c r="Q482" s="161"/>
      <c r="R482" s="161"/>
      <c r="S482" s="161"/>
      <c r="T482" s="161"/>
      <c r="U482" s="161"/>
      <c r="V482" s="161"/>
      <c r="W482" s="161"/>
      <c r="X482" s="161"/>
      <c r="Y482" s="150"/>
      <c r="Z482" s="150"/>
      <c r="AA482" s="150"/>
      <c r="AB482" s="150"/>
      <c r="AC482" s="150"/>
      <c r="AD482" s="150"/>
      <c r="AE482" s="150"/>
      <c r="AF482" s="150"/>
      <c r="AG482" s="150" t="s">
        <v>162</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v>158</v>
      </c>
      <c r="B483" s="158" t="s">
        <v>748</v>
      </c>
      <c r="C483" s="197" t="s">
        <v>749</v>
      </c>
      <c r="D483" s="159" t="s">
        <v>0</v>
      </c>
      <c r="E483" s="190"/>
      <c r="F483" s="162"/>
      <c r="G483" s="161">
        <f>ROUND(E483*F483,2)</f>
        <v>0</v>
      </c>
      <c r="H483" s="162"/>
      <c r="I483" s="161">
        <f>ROUND(E483*H483,2)</f>
        <v>0</v>
      </c>
      <c r="J483" s="162"/>
      <c r="K483" s="161">
        <f>ROUND(E483*J483,2)</f>
        <v>0</v>
      </c>
      <c r="L483" s="161">
        <v>15</v>
      </c>
      <c r="M483" s="161">
        <f>G483*(1+L483/100)</f>
        <v>0</v>
      </c>
      <c r="N483" s="161">
        <v>0</v>
      </c>
      <c r="O483" s="161">
        <f>ROUND(E483*N483,2)</f>
        <v>0</v>
      </c>
      <c r="P483" s="161">
        <v>0</v>
      </c>
      <c r="Q483" s="161">
        <f>ROUND(E483*P483,2)</f>
        <v>0</v>
      </c>
      <c r="R483" s="161" t="s">
        <v>701</v>
      </c>
      <c r="S483" s="161" t="s">
        <v>157</v>
      </c>
      <c r="T483" s="161" t="s">
        <v>158</v>
      </c>
      <c r="U483" s="161">
        <v>0</v>
      </c>
      <c r="V483" s="161">
        <f>ROUND(E483*U483,2)</f>
        <v>0</v>
      </c>
      <c r="W483" s="161"/>
      <c r="X483" s="161" t="s">
        <v>511</v>
      </c>
      <c r="Y483" s="150"/>
      <c r="Z483" s="150"/>
      <c r="AA483" s="150"/>
      <c r="AB483" s="150"/>
      <c r="AC483" s="150"/>
      <c r="AD483" s="150"/>
      <c r="AE483" s="150"/>
      <c r="AF483" s="150"/>
      <c r="AG483" s="150" t="s">
        <v>512</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x14ac:dyDescent="0.2">
      <c r="A484" s="169" t="s">
        <v>151</v>
      </c>
      <c r="B484" s="170" t="s">
        <v>112</v>
      </c>
      <c r="C484" s="192" t="s">
        <v>113</v>
      </c>
      <c r="D484" s="171"/>
      <c r="E484" s="172"/>
      <c r="F484" s="173"/>
      <c r="G484" s="173">
        <f>SUMIF(AG485:AG492,"&lt;&gt;NOR",G485:G492)</f>
        <v>0</v>
      </c>
      <c r="H484" s="173"/>
      <c r="I484" s="173">
        <f>SUM(I485:I492)</f>
        <v>0</v>
      </c>
      <c r="J484" s="173"/>
      <c r="K484" s="173">
        <f>SUM(K485:K492)</f>
        <v>0</v>
      </c>
      <c r="L484" s="173"/>
      <c r="M484" s="173">
        <f>SUM(M485:M492)</f>
        <v>0</v>
      </c>
      <c r="N484" s="173"/>
      <c r="O484" s="173">
        <f>SUM(O485:O492)</f>
        <v>0.08</v>
      </c>
      <c r="P484" s="173"/>
      <c r="Q484" s="173">
        <f>SUM(Q485:Q492)</f>
        <v>0</v>
      </c>
      <c r="R484" s="173"/>
      <c r="S484" s="173"/>
      <c r="T484" s="174"/>
      <c r="U484" s="168"/>
      <c r="V484" s="168">
        <f>SUM(V485:V492)</f>
        <v>122.47</v>
      </c>
      <c r="W484" s="168"/>
      <c r="X484" s="168"/>
      <c r="AG484" t="s">
        <v>152</v>
      </c>
    </row>
    <row r="485" spans="1:60" outlineLevel="1" x14ac:dyDescent="0.2">
      <c r="A485" s="175">
        <v>159</v>
      </c>
      <c r="B485" s="176" t="s">
        <v>750</v>
      </c>
      <c r="C485" s="193" t="s">
        <v>751</v>
      </c>
      <c r="D485" s="177" t="s">
        <v>155</v>
      </c>
      <c r="E485" s="178">
        <v>194.08500000000001</v>
      </c>
      <c r="F485" s="179"/>
      <c r="G485" s="180">
        <f>ROUND(E485*F485,2)</f>
        <v>0</v>
      </c>
      <c r="H485" s="179"/>
      <c r="I485" s="180">
        <f>ROUND(E485*H485,2)</f>
        <v>0</v>
      </c>
      <c r="J485" s="179"/>
      <c r="K485" s="180">
        <f>ROUND(E485*J485,2)</f>
        <v>0</v>
      </c>
      <c r="L485" s="180">
        <v>15</v>
      </c>
      <c r="M485" s="180">
        <f>G485*(1+L485/100)</f>
        <v>0</v>
      </c>
      <c r="N485" s="180">
        <v>1.0000000000000001E-5</v>
      </c>
      <c r="O485" s="180">
        <f>ROUND(E485*N485,2)</f>
        <v>0</v>
      </c>
      <c r="P485" s="180">
        <v>0</v>
      </c>
      <c r="Q485" s="180">
        <f>ROUND(E485*P485,2)</f>
        <v>0</v>
      </c>
      <c r="R485" s="180" t="s">
        <v>752</v>
      </c>
      <c r="S485" s="180" t="s">
        <v>157</v>
      </c>
      <c r="T485" s="181" t="s">
        <v>158</v>
      </c>
      <c r="U485" s="161">
        <v>7.1999999999999995E-2</v>
      </c>
      <c r="V485" s="161">
        <f>ROUND(E485*U485,2)</f>
        <v>13.97</v>
      </c>
      <c r="W485" s="161"/>
      <c r="X485" s="161" t="s">
        <v>159</v>
      </c>
      <c r="Y485" s="150"/>
      <c r="Z485" s="150"/>
      <c r="AA485" s="150"/>
      <c r="AB485" s="150"/>
      <c r="AC485" s="150"/>
      <c r="AD485" s="150"/>
      <c r="AE485" s="150"/>
      <c r="AF485" s="150"/>
      <c r="AG485" s="150" t="s">
        <v>181</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94" t="s">
        <v>753</v>
      </c>
      <c r="D486" s="163"/>
      <c r="E486" s="164">
        <v>1.3</v>
      </c>
      <c r="F486" s="161"/>
      <c r="G486" s="161"/>
      <c r="H486" s="161"/>
      <c r="I486" s="161"/>
      <c r="J486" s="161"/>
      <c r="K486" s="161"/>
      <c r="L486" s="161"/>
      <c r="M486" s="161"/>
      <c r="N486" s="161"/>
      <c r="O486" s="161"/>
      <c r="P486" s="161"/>
      <c r="Q486" s="161"/>
      <c r="R486" s="161"/>
      <c r="S486" s="161"/>
      <c r="T486" s="161"/>
      <c r="U486" s="161"/>
      <c r="V486" s="161"/>
      <c r="W486" s="161"/>
      <c r="X486" s="161"/>
      <c r="Y486" s="150"/>
      <c r="Z486" s="150"/>
      <c r="AA486" s="150"/>
      <c r="AB486" s="150"/>
      <c r="AC486" s="150"/>
      <c r="AD486" s="150"/>
      <c r="AE486" s="150"/>
      <c r="AF486" s="150"/>
      <c r="AG486" s="150" t="s">
        <v>162</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94" t="s">
        <v>754</v>
      </c>
      <c r="D487" s="163"/>
      <c r="E487" s="164">
        <v>20.423999999999999</v>
      </c>
      <c r="F487" s="161"/>
      <c r="G487" s="161"/>
      <c r="H487" s="161"/>
      <c r="I487" s="161"/>
      <c r="J487" s="161"/>
      <c r="K487" s="161"/>
      <c r="L487" s="161"/>
      <c r="M487" s="161"/>
      <c r="N487" s="161"/>
      <c r="O487" s="161"/>
      <c r="P487" s="161"/>
      <c r="Q487" s="161"/>
      <c r="R487" s="161"/>
      <c r="S487" s="161"/>
      <c r="T487" s="161"/>
      <c r="U487" s="161"/>
      <c r="V487" s="161"/>
      <c r="W487" s="161"/>
      <c r="X487" s="161"/>
      <c r="Y487" s="150"/>
      <c r="Z487" s="150"/>
      <c r="AA487" s="150"/>
      <c r="AB487" s="150"/>
      <c r="AC487" s="150"/>
      <c r="AD487" s="150"/>
      <c r="AE487" s="150"/>
      <c r="AF487" s="150"/>
      <c r="AG487" s="150" t="s">
        <v>162</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94" t="s">
        <v>755</v>
      </c>
      <c r="D488" s="163"/>
      <c r="E488" s="164">
        <v>2</v>
      </c>
      <c r="F488" s="161"/>
      <c r="G488" s="161"/>
      <c r="H488" s="161"/>
      <c r="I488" s="161"/>
      <c r="J488" s="161"/>
      <c r="K488" s="161"/>
      <c r="L488" s="161"/>
      <c r="M488" s="161"/>
      <c r="N488" s="161"/>
      <c r="O488" s="161"/>
      <c r="P488" s="161"/>
      <c r="Q488" s="161"/>
      <c r="R488" s="161"/>
      <c r="S488" s="161"/>
      <c r="T488" s="161"/>
      <c r="U488" s="161"/>
      <c r="V488" s="161"/>
      <c r="W488" s="161"/>
      <c r="X488" s="161"/>
      <c r="Y488" s="150"/>
      <c r="Z488" s="150"/>
      <c r="AA488" s="150"/>
      <c r="AB488" s="150"/>
      <c r="AC488" s="150"/>
      <c r="AD488" s="150"/>
      <c r="AE488" s="150"/>
      <c r="AF488" s="150"/>
      <c r="AG488" s="150" t="s">
        <v>162</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94" t="s">
        <v>756</v>
      </c>
      <c r="D489" s="163"/>
      <c r="E489" s="164">
        <v>170.36099999999999</v>
      </c>
      <c r="F489" s="161"/>
      <c r="G489" s="161"/>
      <c r="H489" s="161"/>
      <c r="I489" s="161"/>
      <c r="J489" s="161"/>
      <c r="K489" s="161"/>
      <c r="L489" s="161"/>
      <c r="M489" s="161"/>
      <c r="N489" s="161"/>
      <c r="O489" s="161"/>
      <c r="P489" s="161"/>
      <c r="Q489" s="161"/>
      <c r="R489" s="161"/>
      <c r="S489" s="161"/>
      <c r="T489" s="161"/>
      <c r="U489" s="161"/>
      <c r="V489" s="161"/>
      <c r="W489" s="161"/>
      <c r="X489" s="161"/>
      <c r="Y489" s="150"/>
      <c r="Z489" s="150"/>
      <c r="AA489" s="150"/>
      <c r="AB489" s="150"/>
      <c r="AC489" s="150"/>
      <c r="AD489" s="150"/>
      <c r="AE489" s="150"/>
      <c r="AF489" s="150"/>
      <c r="AG489" s="150" t="s">
        <v>162</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75">
        <v>160</v>
      </c>
      <c r="B490" s="176" t="s">
        <v>757</v>
      </c>
      <c r="C490" s="193" t="s">
        <v>758</v>
      </c>
      <c r="D490" s="177" t="s">
        <v>155</v>
      </c>
      <c r="E490" s="178">
        <v>194.08500000000001</v>
      </c>
      <c r="F490" s="179"/>
      <c r="G490" s="180">
        <f>ROUND(E490*F490,2)</f>
        <v>0</v>
      </c>
      <c r="H490" s="179"/>
      <c r="I490" s="180">
        <f>ROUND(E490*H490,2)</f>
        <v>0</v>
      </c>
      <c r="J490" s="179"/>
      <c r="K490" s="180">
        <f>ROUND(E490*J490,2)</f>
        <v>0</v>
      </c>
      <c r="L490" s="180">
        <v>15</v>
      </c>
      <c r="M490" s="180">
        <f>G490*(1+L490/100)</f>
        <v>0</v>
      </c>
      <c r="N490" s="180">
        <v>3.1E-4</v>
      </c>
      <c r="O490" s="180">
        <f>ROUND(E490*N490,2)</f>
        <v>0.06</v>
      </c>
      <c r="P490" s="180">
        <v>0</v>
      </c>
      <c r="Q490" s="180">
        <f>ROUND(E490*P490,2)</f>
        <v>0</v>
      </c>
      <c r="R490" s="180" t="s">
        <v>752</v>
      </c>
      <c r="S490" s="180" t="s">
        <v>157</v>
      </c>
      <c r="T490" s="181" t="s">
        <v>158</v>
      </c>
      <c r="U490" s="161">
        <v>0.40300000000000002</v>
      </c>
      <c r="V490" s="161">
        <f>ROUND(E490*U490,2)</f>
        <v>78.22</v>
      </c>
      <c r="W490" s="161"/>
      <c r="X490" s="161" t="s">
        <v>159</v>
      </c>
      <c r="Y490" s="150"/>
      <c r="Z490" s="150"/>
      <c r="AA490" s="150"/>
      <c r="AB490" s="150"/>
      <c r="AC490" s="150"/>
      <c r="AD490" s="150"/>
      <c r="AE490" s="150"/>
      <c r="AF490" s="150"/>
      <c r="AG490" s="150" t="s">
        <v>181</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64" t="s">
        <v>759</v>
      </c>
      <c r="D491" s="265"/>
      <c r="E491" s="265"/>
      <c r="F491" s="265"/>
      <c r="G491" s="265"/>
      <c r="H491" s="161"/>
      <c r="I491" s="161"/>
      <c r="J491" s="161"/>
      <c r="K491" s="161"/>
      <c r="L491" s="161"/>
      <c r="M491" s="161"/>
      <c r="N491" s="161"/>
      <c r="O491" s="161"/>
      <c r="P491" s="161"/>
      <c r="Q491" s="161"/>
      <c r="R491" s="161"/>
      <c r="S491" s="161"/>
      <c r="T491" s="161"/>
      <c r="U491" s="161"/>
      <c r="V491" s="161"/>
      <c r="W491" s="161"/>
      <c r="X491" s="161"/>
      <c r="Y491" s="150"/>
      <c r="Z491" s="150"/>
      <c r="AA491" s="150"/>
      <c r="AB491" s="150"/>
      <c r="AC491" s="150"/>
      <c r="AD491" s="150"/>
      <c r="AE491" s="150"/>
      <c r="AF491" s="150"/>
      <c r="AG491" s="150" t="s">
        <v>210</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82">
        <v>161</v>
      </c>
      <c r="B492" s="183" t="s">
        <v>760</v>
      </c>
      <c r="C492" s="195" t="s">
        <v>761</v>
      </c>
      <c r="D492" s="184" t="s">
        <v>155</v>
      </c>
      <c r="E492" s="185">
        <v>194.08500000000001</v>
      </c>
      <c r="F492" s="186"/>
      <c r="G492" s="187">
        <f>ROUND(E492*F492,2)</f>
        <v>0</v>
      </c>
      <c r="H492" s="186"/>
      <c r="I492" s="187">
        <f>ROUND(E492*H492,2)</f>
        <v>0</v>
      </c>
      <c r="J492" s="186"/>
      <c r="K492" s="187">
        <f>ROUND(E492*J492,2)</f>
        <v>0</v>
      </c>
      <c r="L492" s="187">
        <v>15</v>
      </c>
      <c r="M492" s="187">
        <f>G492*(1+L492/100)</f>
        <v>0</v>
      </c>
      <c r="N492" s="187">
        <v>8.0000000000000007E-5</v>
      </c>
      <c r="O492" s="187">
        <f>ROUND(E492*N492,2)</f>
        <v>0.02</v>
      </c>
      <c r="P492" s="187">
        <v>0</v>
      </c>
      <c r="Q492" s="187">
        <f>ROUND(E492*P492,2)</f>
        <v>0</v>
      </c>
      <c r="R492" s="187" t="s">
        <v>752</v>
      </c>
      <c r="S492" s="187" t="s">
        <v>157</v>
      </c>
      <c r="T492" s="188" t="s">
        <v>158</v>
      </c>
      <c r="U492" s="161">
        <v>0.156</v>
      </c>
      <c r="V492" s="161">
        <f>ROUND(E492*U492,2)</f>
        <v>30.28</v>
      </c>
      <c r="W492" s="161"/>
      <c r="X492" s="161" t="s">
        <v>159</v>
      </c>
      <c r="Y492" s="150"/>
      <c r="Z492" s="150"/>
      <c r="AA492" s="150"/>
      <c r="AB492" s="150"/>
      <c r="AC492" s="150"/>
      <c r="AD492" s="150"/>
      <c r="AE492" s="150"/>
      <c r="AF492" s="150"/>
      <c r="AG492" s="150" t="s">
        <v>181</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x14ac:dyDescent="0.2">
      <c r="A493" s="169" t="s">
        <v>151</v>
      </c>
      <c r="B493" s="170" t="s">
        <v>114</v>
      </c>
      <c r="C493" s="192" t="s">
        <v>115</v>
      </c>
      <c r="D493" s="171"/>
      <c r="E493" s="172"/>
      <c r="F493" s="173"/>
      <c r="G493" s="173">
        <f>SUMIF(AG494:AG498,"&lt;&gt;NOR",G494:G498)</f>
        <v>0</v>
      </c>
      <c r="H493" s="173"/>
      <c r="I493" s="173">
        <f>SUM(I494:I498)</f>
        <v>0</v>
      </c>
      <c r="J493" s="173"/>
      <c r="K493" s="173">
        <f>SUM(K494:K498)</f>
        <v>0</v>
      </c>
      <c r="L493" s="173"/>
      <c r="M493" s="173">
        <f>SUM(M494:M498)</f>
        <v>0</v>
      </c>
      <c r="N493" s="173"/>
      <c r="O493" s="173">
        <f>SUM(O494:O498)</f>
        <v>0.4</v>
      </c>
      <c r="P493" s="173"/>
      <c r="Q493" s="173">
        <f>SUM(Q494:Q498)</f>
        <v>0</v>
      </c>
      <c r="R493" s="173"/>
      <c r="S493" s="173"/>
      <c r="T493" s="174"/>
      <c r="U493" s="168"/>
      <c r="V493" s="168">
        <f>SUM(V494:V498)</f>
        <v>243.01999999999998</v>
      </c>
      <c r="W493" s="168"/>
      <c r="X493" s="168"/>
      <c r="AG493" t="s">
        <v>152</v>
      </c>
    </row>
    <row r="494" spans="1:60" outlineLevel="1" x14ac:dyDescent="0.2">
      <c r="A494" s="182">
        <v>162</v>
      </c>
      <c r="B494" s="183" t="s">
        <v>762</v>
      </c>
      <c r="C494" s="195" t="s">
        <v>763</v>
      </c>
      <c r="D494" s="184" t="s">
        <v>155</v>
      </c>
      <c r="E494" s="185">
        <v>20</v>
      </c>
      <c r="F494" s="186"/>
      <c r="G494" s="187">
        <f>ROUND(E494*F494,2)</f>
        <v>0</v>
      </c>
      <c r="H494" s="186"/>
      <c r="I494" s="187">
        <f>ROUND(E494*H494,2)</f>
        <v>0</v>
      </c>
      <c r="J494" s="186"/>
      <c r="K494" s="187">
        <f>ROUND(E494*J494,2)</f>
        <v>0</v>
      </c>
      <c r="L494" s="187">
        <v>15</v>
      </c>
      <c r="M494" s="187">
        <f>G494*(1+L494/100)</f>
        <v>0</v>
      </c>
      <c r="N494" s="187">
        <v>0</v>
      </c>
      <c r="O494" s="187">
        <f>ROUND(E494*N494,2)</f>
        <v>0</v>
      </c>
      <c r="P494" s="187">
        <v>0</v>
      </c>
      <c r="Q494" s="187">
        <f>ROUND(E494*P494,2)</f>
        <v>0</v>
      </c>
      <c r="R494" s="187" t="s">
        <v>764</v>
      </c>
      <c r="S494" s="187" t="s">
        <v>157</v>
      </c>
      <c r="T494" s="188" t="s">
        <v>158</v>
      </c>
      <c r="U494" s="161">
        <v>6.9709999999999994E-2</v>
      </c>
      <c r="V494" s="161">
        <f>ROUND(E494*U494,2)</f>
        <v>1.39</v>
      </c>
      <c r="W494" s="161"/>
      <c r="X494" s="161" t="s">
        <v>159</v>
      </c>
      <c r="Y494" s="150"/>
      <c r="Z494" s="150"/>
      <c r="AA494" s="150"/>
      <c r="AB494" s="150"/>
      <c r="AC494" s="150"/>
      <c r="AD494" s="150"/>
      <c r="AE494" s="150"/>
      <c r="AF494" s="150"/>
      <c r="AG494" s="150" t="s">
        <v>517</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75">
        <v>163</v>
      </c>
      <c r="B495" s="176" t="s">
        <v>765</v>
      </c>
      <c r="C495" s="193" t="s">
        <v>766</v>
      </c>
      <c r="D495" s="177" t="s">
        <v>155</v>
      </c>
      <c r="E495" s="178">
        <v>1798</v>
      </c>
      <c r="F495" s="179"/>
      <c r="G495" s="180">
        <f>ROUND(E495*F495,2)</f>
        <v>0</v>
      </c>
      <c r="H495" s="179"/>
      <c r="I495" s="180">
        <f>ROUND(E495*H495,2)</f>
        <v>0</v>
      </c>
      <c r="J495" s="179"/>
      <c r="K495" s="180">
        <f>ROUND(E495*J495,2)</f>
        <v>0</v>
      </c>
      <c r="L495" s="180">
        <v>15</v>
      </c>
      <c r="M495" s="180">
        <f>G495*(1+L495/100)</f>
        <v>0</v>
      </c>
      <c r="N495" s="180">
        <v>6.9999999999999994E-5</v>
      </c>
      <c r="O495" s="180">
        <f>ROUND(E495*N495,2)</f>
        <v>0.13</v>
      </c>
      <c r="P495" s="180">
        <v>0</v>
      </c>
      <c r="Q495" s="180">
        <f>ROUND(E495*P495,2)</f>
        <v>0</v>
      </c>
      <c r="R495" s="180" t="s">
        <v>764</v>
      </c>
      <c r="S495" s="180" t="s">
        <v>157</v>
      </c>
      <c r="T495" s="181" t="s">
        <v>158</v>
      </c>
      <c r="U495" s="161">
        <v>3.2480000000000002E-2</v>
      </c>
      <c r="V495" s="161">
        <f>ROUND(E495*U495,2)</f>
        <v>58.4</v>
      </c>
      <c r="W495" s="161"/>
      <c r="X495" s="161" t="s">
        <v>159</v>
      </c>
      <c r="Y495" s="150"/>
      <c r="Z495" s="150"/>
      <c r="AA495" s="150"/>
      <c r="AB495" s="150"/>
      <c r="AC495" s="150"/>
      <c r="AD495" s="150"/>
      <c r="AE495" s="150"/>
      <c r="AF495" s="150"/>
      <c r="AG495" s="150" t="s">
        <v>181</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94" t="s">
        <v>199</v>
      </c>
      <c r="D496" s="163"/>
      <c r="E496" s="164">
        <v>1778</v>
      </c>
      <c r="F496" s="161"/>
      <c r="G496" s="161"/>
      <c r="H496" s="161"/>
      <c r="I496" s="161"/>
      <c r="J496" s="161"/>
      <c r="K496" s="161"/>
      <c r="L496" s="161"/>
      <c r="M496" s="161"/>
      <c r="N496" s="161"/>
      <c r="O496" s="161"/>
      <c r="P496" s="161"/>
      <c r="Q496" s="161"/>
      <c r="R496" s="161"/>
      <c r="S496" s="161"/>
      <c r="T496" s="161"/>
      <c r="U496" s="161"/>
      <c r="V496" s="161"/>
      <c r="W496" s="161"/>
      <c r="X496" s="161"/>
      <c r="Y496" s="150"/>
      <c r="Z496" s="150"/>
      <c r="AA496" s="150"/>
      <c r="AB496" s="150"/>
      <c r="AC496" s="150"/>
      <c r="AD496" s="150"/>
      <c r="AE496" s="150"/>
      <c r="AF496" s="150"/>
      <c r="AG496" s="150" t="s">
        <v>162</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94" t="s">
        <v>767</v>
      </c>
      <c r="D497" s="163"/>
      <c r="E497" s="164">
        <v>20</v>
      </c>
      <c r="F497" s="161"/>
      <c r="G497" s="161"/>
      <c r="H497" s="161"/>
      <c r="I497" s="161"/>
      <c r="J497" s="161"/>
      <c r="K497" s="161"/>
      <c r="L497" s="161"/>
      <c r="M497" s="161"/>
      <c r="N497" s="161"/>
      <c r="O497" s="161"/>
      <c r="P497" s="161"/>
      <c r="Q497" s="161"/>
      <c r="R497" s="161"/>
      <c r="S497" s="161"/>
      <c r="T497" s="161"/>
      <c r="U497" s="161"/>
      <c r="V497" s="161"/>
      <c r="W497" s="161"/>
      <c r="X497" s="161"/>
      <c r="Y497" s="150"/>
      <c r="Z497" s="150"/>
      <c r="AA497" s="150"/>
      <c r="AB497" s="150"/>
      <c r="AC497" s="150"/>
      <c r="AD497" s="150"/>
      <c r="AE497" s="150"/>
      <c r="AF497" s="150"/>
      <c r="AG497" s="150" t="s">
        <v>162</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82">
        <v>164</v>
      </c>
      <c r="B498" s="183" t="s">
        <v>768</v>
      </c>
      <c r="C498" s="195" t="s">
        <v>769</v>
      </c>
      <c r="D498" s="184" t="s">
        <v>155</v>
      </c>
      <c r="E498" s="185">
        <v>1798</v>
      </c>
      <c r="F498" s="186"/>
      <c r="G498" s="187">
        <f>ROUND(E498*F498,2)</f>
        <v>0</v>
      </c>
      <c r="H498" s="186"/>
      <c r="I498" s="187">
        <f>ROUND(E498*H498,2)</f>
        <v>0</v>
      </c>
      <c r="J498" s="186"/>
      <c r="K498" s="187">
        <f>ROUND(E498*J498,2)</f>
        <v>0</v>
      </c>
      <c r="L498" s="187">
        <v>15</v>
      </c>
      <c r="M498" s="187">
        <f>G498*(1+L498/100)</f>
        <v>0</v>
      </c>
      <c r="N498" s="187">
        <v>1.4999999999999999E-4</v>
      </c>
      <c r="O498" s="187">
        <f>ROUND(E498*N498,2)</f>
        <v>0.27</v>
      </c>
      <c r="P498" s="187">
        <v>0</v>
      </c>
      <c r="Q498" s="187">
        <f>ROUND(E498*P498,2)</f>
        <v>0</v>
      </c>
      <c r="R498" s="187" t="s">
        <v>764</v>
      </c>
      <c r="S498" s="187" t="s">
        <v>157</v>
      </c>
      <c r="T498" s="188" t="s">
        <v>158</v>
      </c>
      <c r="U498" s="161">
        <v>0.10191</v>
      </c>
      <c r="V498" s="161">
        <f>ROUND(E498*U498,2)</f>
        <v>183.23</v>
      </c>
      <c r="W498" s="161"/>
      <c r="X498" s="161" t="s">
        <v>159</v>
      </c>
      <c r="Y498" s="150"/>
      <c r="Z498" s="150"/>
      <c r="AA498" s="150"/>
      <c r="AB498" s="150"/>
      <c r="AC498" s="150"/>
      <c r="AD498" s="150"/>
      <c r="AE498" s="150"/>
      <c r="AF498" s="150"/>
      <c r="AG498" s="150" t="s">
        <v>181</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x14ac:dyDescent="0.2">
      <c r="A499" s="169" t="s">
        <v>151</v>
      </c>
      <c r="B499" s="170" t="s">
        <v>118</v>
      </c>
      <c r="C499" s="192" t="s">
        <v>119</v>
      </c>
      <c r="D499" s="171"/>
      <c r="E499" s="172"/>
      <c r="F499" s="173"/>
      <c r="G499" s="173">
        <f>SUMIF(AG500:AG507,"&lt;&gt;NOR",G500:G507)</f>
        <v>0</v>
      </c>
      <c r="H499" s="173"/>
      <c r="I499" s="173">
        <f>SUM(I500:I507)</f>
        <v>0</v>
      </c>
      <c r="J499" s="173"/>
      <c r="K499" s="173">
        <f>SUM(K500:K507)</f>
        <v>0</v>
      </c>
      <c r="L499" s="173"/>
      <c r="M499" s="173">
        <f>SUM(M500:M507)</f>
        <v>0</v>
      </c>
      <c r="N499" s="173"/>
      <c r="O499" s="173">
        <f>SUM(O500:O507)</f>
        <v>0</v>
      </c>
      <c r="P499" s="173"/>
      <c r="Q499" s="173">
        <f>SUM(Q500:Q507)</f>
        <v>0</v>
      </c>
      <c r="R499" s="173"/>
      <c r="S499" s="173"/>
      <c r="T499" s="174"/>
      <c r="U499" s="168"/>
      <c r="V499" s="168">
        <f>SUM(V500:V507)</f>
        <v>22</v>
      </c>
      <c r="W499" s="168"/>
      <c r="X499" s="168"/>
      <c r="AG499" t="s">
        <v>152</v>
      </c>
    </row>
    <row r="500" spans="1:60" outlineLevel="1" x14ac:dyDescent="0.2">
      <c r="A500" s="182">
        <v>165</v>
      </c>
      <c r="B500" s="183" t="s">
        <v>770</v>
      </c>
      <c r="C500" s="195" t="s">
        <v>771</v>
      </c>
      <c r="D500" s="184" t="s">
        <v>639</v>
      </c>
      <c r="E500" s="185">
        <v>1</v>
      </c>
      <c r="F500" s="186"/>
      <c r="G500" s="187">
        <f>ROUND(E500*F500,2)</f>
        <v>0</v>
      </c>
      <c r="H500" s="186"/>
      <c r="I500" s="187">
        <f>ROUND(E500*H500,2)</f>
        <v>0</v>
      </c>
      <c r="J500" s="186"/>
      <c r="K500" s="187">
        <f>ROUND(E500*J500,2)</f>
        <v>0</v>
      </c>
      <c r="L500" s="187">
        <v>15</v>
      </c>
      <c r="M500" s="187">
        <f>G500*(1+L500/100)</f>
        <v>0</v>
      </c>
      <c r="N500" s="187">
        <v>0</v>
      </c>
      <c r="O500" s="187">
        <f>ROUND(E500*N500,2)</f>
        <v>0</v>
      </c>
      <c r="P500" s="187">
        <v>0</v>
      </c>
      <c r="Q500" s="187">
        <f>ROUND(E500*P500,2)</f>
        <v>0</v>
      </c>
      <c r="R500" s="187"/>
      <c r="S500" s="187" t="s">
        <v>157</v>
      </c>
      <c r="T500" s="188" t="s">
        <v>385</v>
      </c>
      <c r="U500" s="161">
        <v>0</v>
      </c>
      <c r="V500" s="161">
        <f>ROUND(E500*U500,2)</f>
        <v>0</v>
      </c>
      <c r="W500" s="161"/>
      <c r="X500" s="161" t="s">
        <v>386</v>
      </c>
      <c r="Y500" s="150"/>
      <c r="Z500" s="150"/>
      <c r="AA500" s="150"/>
      <c r="AB500" s="150"/>
      <c r="AC500" s="150"/>
      <c r="AD500" s="150"/>
      <c r="AE500" s="150"/>
      <c r="AF500" s="150"/>
      <c r="AG500" s="150" t="s">
        <v>387</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75">
        <v>166</v>
      </c>
      <c r="B501" s="176" t="s">
        <v>772</v>
      </c>
      <c r="C501" s="193" t="s">
        <v>773</v>
      </c>
      <c r="D501" s="177" t="s">
        <v>639</v>
      </c>
      <c r="E501" s="178">
        <v>1</v>
      </c>
      <c r="F501" s="179"/>
      <c r="G501" s="180">
        <f>ROUND(E501*F501,2)</f>
        <v>0</v>
      </c>
      <c r="H501" s="179"/>
      <c r="I501" s="180">
        <f>ROUND(E501*H501,2)</f>
        <v>0</v>
      </c>
      <c r="J501" s="179"/>
      <c r="K501" s="180">
        <f>ROUND(E501*J501,2)</f>
        <v>0</v>
      </c>
      <c r="L501" s="180">
        <v>15</v>
      </c>
      <c r="M501" s="180">
        <f>G501*(1+L501/100)</f>
        <v>0</v>
      </c>
      <c r="N501" s="180">
        <v>0</v>
      </c>
      <c r="O501" s="180">
        <f>ROUND(E501*N501,2)</f>
        <v>0</v>
      </c>
      <c r="P501" s="180">
        <v>0</v>
      </c>
      <c r="Q501" s="180">
        <f>ROUND(E501*P501,2)</f>
        <v>0</v>
      </c>
      <c r="R501" s="180"/>
      <c r="S501" s="180" t="s">
        <v>157</v>
      </c>
      <c r="T501" s="181" t="s">
        <v>385</v>
      </c>
      <c r="U501" s="161">
        <v>0</v>
      </c>
      <c r="V501" s="161">
        <f>ROUND(E501*U501,2)</f>
        <v>0</v>
      </c>
      <c r="W501" s="161"/>
      <c r="X501" s="161" t="s">
        <v>386</v>
      </c>
      <c r="Y501" s="150"/>
      <c r="Z501" s="150"/>
      <c r="AA501" s="150"/>
      <c r="AB501" s="150"/>
      <c r="AC501" s="150"/>
      <c r="AD501" s="150"/>
      <c r="AE501" s="150"/>
      <c r="AF501" s="150"/>
      <c r="AG501" s="150" t="s">
        <v>387</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64" t="s">
        <v>774</v>
      </c>
      <c r="D502" s="265"/>
      <c r="E502" s="265"/>
      <c r="F502" s="265"/>
      <c r="G502" s="265"/>
      <c r="H502" s="161"/>
      <c r="I502" s="161"/>
      <c r="J502" s="161"/>
      <c r="K502" s="161"/>
      <c r="L502" s="161"/>
      <c r="M502" s="161"/>
      <c r="N502" s="161"/>
      <c r="O502" s="161"/>
      <c r="P502" s="161"/>
      <c r="Q502" s="161"/>
      <c r="R502" s="161"/>
      <c r="S502" s="161"/>
      <c r="T502" s="161"/>
      <c r="U502" s="161"/>
      <c r="V502" s="161"/>
      <c r="W502" s="161"/>
      <c r="X502" s="161"/>
      <c r="Y502" s="150"/>
      <c r="Z502" s="150"/>
      <c r="AA502" s="150"/>
      <c r="AB502" s="150"/>
      <c r="AC502" s="150"/>
      <c r="AD502" s="150"/>
      <c r="AE502" s="150"/>
      <c r="AF502" s="150"/>
      <c r="AG502" s="150" t="s">
        <v>210</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82">
        <v>167</v>
      </c>
      <c r="B503" s="183" t="s">
        <v>775</v>
      </c>
      <c r="C503" s="195" t="s">
        <v>776</v>
      </c>
      <c r="D503" s="184" t="s">
        <v>639</v>
      </c>
      <c r="E503" s="185">
        <v>1</v>
      </c>
      <c r="F503" s="186"/>
      <c r="G503" s="187">
        <f>ROUND(E503*F503,2)</f>
        <v>0</v>
      </c>
      <c r="H503" s="186"/>
      <c r="I503" s="187">
        <f>ROUND(E503*H503,2)</f>
        <v>0</v>
      </c>
      <c r="J503" s="186"/>
      <c r="K503" s="187">
        <f>ROUND(E503*J503,2)</f>
        <v>0</v>
      </c>
      <c r="L503" s="187">
        <v>15</v>
      </c>
      <c r="M503" s="187">
        <f>G503*(1+L503/100)</f>
        <v>0</v>
      </c>
      <c r="N503" s="187">
        <v>0</v>
      </c>
      <c r="O503" s="187">
        <f>ROUND(E503*N503,2)</f>
        <v>0</v>
      </c>
      <c r="P503" s="187">
        <v>0</v>
      </c>
      <c r="Q503" s="187">
        <f>ROUND(E503*P503,2)</f>
        <v>0</v>
      </c>
      <c r="R503" s="187"/>
      <c r="S503" s="187" t="s">
        <v>157</v>
      </c>
      <c r="T503" s="188" t="s">
        <v>385</v>
      </c>
      <c r="U503" s="161">
        <v>0</v>
      </c>
      <c r="V503" s="161">
        <f>ROUND(E503*U503,2)</f>
        <v>0</v>
      </c>
      <c r="W503" s="161"/>
      <c r="X503" s="161" t="s">
        <v>386</v>
      </c>
      <c r="Y503" s="150"/>
      <c r="Z503" s="150"/>
      <c r="AA503" s="150"/>
      <c r="AB503" s="150"/>
      <c r="AC503" s="150"/>
      <c r="AD503" s="150"/>
      <c r="AE503" s="150"/>
      <c r="AF503" s="150"/>
      <c r="AG503" s="150" t="s">
        <v>387</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75">
        <v>168</v>
      </c>
      <c r="B504" s="176" t="s">
        <v>777</v>
      </c>
      <c r="C504" s="193" t="s">
        <v>778</v>
      </c>
      <c r="D504" s="177" t="s">
        <v>639</v>
      </c>
      <c r="E504" s="178">
        <v>1</v>
      </c>
      <c r="F504" s="179"/>
      <c r="G504" s="180">
        <f>ROUND(E504*F504,2)</f>
        <v>0</v>
      </c>
      <c r="H504" s="179"/>
      <c r="I504" s="180">
        <f>ROUND(E504*H504,2)</f>
        <v>0</v>
      </c>
      <c r="J504" s="179"/>
      <c r="K504" s="180">
        <f>ROUND(E504*J504,2)</f>
        <v>0</v>
      </c>
      <c r="L504" s="180">
        <v>15</v>
      </c>
      <c r="M504" s="180">
        <f>G504*(1+L504/100)</f>
        <v>0</v>
      </c>
      <c r="N504" s="180">
        <v>0</v>
      </c>
      <c r="O504" s="180">
        <f>ROUND(E504*N504,2)</f>
        <v>0</v>
      </c>
      <c r="P504" s="180">
        <v>0</v>
      </c>
      <c r="Q504" s="180">
        <f>ROUND(E504*P504,2)</f>
        <v>0</v>
      </c>
      <c r="R504" s="180"/>
      <c r="S504" s="180" t="s">
        <v>157</v>
      </c>
      <c r="T504" s="181" t="s">
        <v>385</v>
      </c>
      <c r="U504" s="161">
        <v>0</v>
      </c>
      <c r="V504" s="161">
        <f>ROUND(E504*U504,2)</f>
        <v>0</v>
      </c>
      <c r="W504" s="161"/>
      <c r="X504" s="161" t="s">
        <v>386</v>
      </c>
      <c r="Y504" s="150"/>
      <c r="Z504" s="150"/>
      <c r="AA504" s="150"/>
      <c r="AB504" s="150"/>
      <c r="AC504" s="150"/>
      <c r="AD504" s="150"/>
      <c r="AE504" s="150"/>
      <c r="AF504" s="150"/>
      <c r="AG504" s="150" t="s">
        <v>387</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64" t="s">
        <v>669</v>
      </c>
      <c r="D505" s="265"/>
      <c r="E505" s="265"/>
      <c r="F505" s="265"/>
      <c r="G505" s="265"/>
      <c r="H505" s="161"/>
      <c r="I505" s="161"/>
      <c r="J505" s="161"/>
      <c r="K505" s="161"/>
      <c r="L505" s="161"/>
      <c r="M505" s="161"/>
      <c r="N505" s="161"/>
      <c r="O505" s="161"/>
      <c r="P505" s="161"/>
      <c r="Q505" s="161"/>
      <c r="R505" s="161"/>
      <c r="S505" s="161"/>
      <c r="T505" s="161"/>
      <c r="U505" s="161"/>
      <c r="V505" s="161"/>
      <c r="W505" s="161"/>
      <c r="X505" s="161"/>
      <c r="Y505" s="150"/>
      <c r="Z505" s="150"/>
      <c r="AA505" s="150"/>
      <c r="AB505" s="150"/>
      <c r="AC505" s="150"/>
      <c r="AD505" s="150"/>
      <c r="AE505" s="150"/>
      <c r="AF505" s="150"/>
      <c r="AG505" s="150" t="s">
        <v>210</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5">
        <v>169</v>
      </c>
      <c r="B506" s="176" t="s">
        <v>430</v>
      </c>
      <c r="C506" s="193" t="s">
        <v>431</v>
      </c>
      <c r="D506" s="177" t="s">
        <v>377</v>
      </c>
      <c r="E506" s="178">
        <v>22</v>
      </c>
      <c r="F506" s="179"/>
      <c r="G506" s="180">
        <f>ROUND(E506*F506,2)</f>
        <v>0</v>
      </c>
      <c r="H506" s="179"/>
      <c r="I506" s="180">
        <f>ROUND(E506*H506,2)</f>
        <v>0</v>
      </c>
      <c r="J506" s="179"/>
      <c r="K506" s="180">
        <f>ROUND(E506*J506,2)</f>
        <v>0</v>
      </c>
      <c r="L506" s="180">
        <v>15</v>
      </c>
      <c r="M506" s="180">
        <f>G506*(1+L506/100)</f>
        <v>0</v>
      </c>
      <c r="N506" s="180">
        <v>0</v>
      </c>
      <c r="O506" s="180">
        <f>ROUND(E506*N506,2)</f>
        <v>0</v>
      </c>
      <c r="P506" s="180">
        <v>0</v>
      </c>
      <c r="Q506" s="180">
        <f>ROUND(E506*P506,2)</f>
        <v>0</v>
      </c>
      <c r="R506" s="180" t="s">
        <v>378</v>
      </c>
      <c r="S506" s="180" t="s">
        <v>157</v>
      </c>
      <c r="T506" s="181" t="s">
        <v>158</v>
      </c>
      <c r="U506" s="161">
        <v>1</v>
      </c>
      <c r="V506" s="161">
        <f>ROUND(E506*U506,2)</f>
        <v>22</v>
      </c>
      <c r="W506" s="161"/>
      <c r="X506" s="161" t="s">
        <v>379</v>
      </c>
      <c r="Y506" s="150"/>
      <c r="Z506" s="150"/>
      <c r="AA506" s="150"/>
      <c r="AB506" s="150"/>
      <c r="AC506" s="150"/>
      <c r="AD506" s="150"/>
      <c r="AE506" s="150"/>
      <c r="AF506" s="150"/>
      <c r="AG506" s="150" t="s">
        <v>380</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94" t="s">
        <v>779</v>
      </c>
      <c r="D507" s="163"/>
      <c r="E507" s="164">
        <v>22</v>
      </c>
      <c r="F507" s="161"/>
      <c r="G507" s="161"/>
      <c r="H507" s="161"/>
      <c r="I507" s="161"/>
      <c r="J507" s="161"/>
      <c r="K507" s="161"/>
      <c r="L507" s="161"/>
      <c r="M507" s="161"/>
      <c r="N507" s="161"/>
      <c r="O507" s="161"/>
      <c r="P507" s="161"/>
      <c r="Q507" s="161"/>
      <c r="R507" s="161"/>
      <c r="S507" s="161"/>
      <c r="T507" s="161"/>
      <c r="U507" s="161"/>
      <c r="V507" s="161"/>
      <c r="W507" s="161"/>
      <c r="X507" s="161"/>
      <c r="Y507" s="150"/>
      <c r="Z507" s="150"/>
      <c r="AA507" s="150"/>
      <c r="AB507" s="150"/>
      <c r="AC507" s="150"/>
      <c r="AD507" s="150"/>
      <c r="AE507" s="150"/>
      <c r="AF507" s="150"/>
      <c r="AG507" s="150" t="s">
        <v>162</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x14ac:dyDescent="0.2">
      <c r="A508" s="169" t="s">
        <v>151</v>
      </c>
      <c r="B508" s="170" t="s">
        <v>120</v>
      </c>
      <c r="C508" s="192" t="s">
        <v>121</v>
      </c>
      <c r="D508" s="171"/>
      <c r="E508" s="172"/>
      <c r="F508" s="173"/>
      <c r="G508" s="173">
        <f>SUMIF(AG509:AG515,"&lt;&gt;NOR",G509:G515)</f>
        <v>0</v>
      </c>
      <c r="H508" s="173"/>
      <c r="I508" s="173">
        <f>SUM(I509:I515)</f>
        <v>0</v>
      </c>
      <c r="J508" s="173"/>
      <c r="K508" s="173">
        <f>SUM(K509:K515)</f>
        <v>0</v>
      </c>
      <c r="L508" s="173"/>
      <c r="M508" s="173">
        <f>SUM(M509:M515)</f>
        <v>0</v>
      </c>
      <c r="N508" s="173"/>
      <c r="O508" s="173">
        <f>SUM(O509:O515)</f>
        <v>0</v>
      </c>
      <c r="P508" s="173"/>
      <c r="Q508" s="173">
        <f>SUM(Q509:Q515)</f>
        <v>0</v>
      </c>
      <c r="R508" s="173"/>
      <c r="S508" s="173"/>
      <c r="T508" s="174"/>
      <c r="U508" s="168"/>
      <c r="V508" s="168">
        <f>SUM(V509:V515)</f>
        <v>408.12</v>
      </c>
      <c r="W508" s="168"/>
      <c r="X508" s="168"/>
      <c r="AG508" t="s">
        <v>152</v>
      </c>
    </row>
    <row r="509" spans="1:60" ht="22.5" outlineLevel="1" x14ac:dyDescent="0.2">
      <c r="A509" s="182">
        <v>170</v>
      </c>
      <c r="B509" s="183" t="s">
        <v>780</v>
      </c>
      <c r="C509" s="195" t="s">
        <v>781</v>
      </c>
      <c r="D509" s="184" t="s">
        <v>510</v>
      </c>
      <c r="E509" s="185">
        <v>67.457880000000003</v>
      </c>
      <c r="F509" s="186"/>
      <c r="G509" s="187">
        <f>ROUND(E509*F509,2)</f>
        <v>0</v>
      </c>
      <c r="H509" s="186"/>
      <c r="I509" s="187">
        <f>ROUND(E509*H509,2)</f>
        <v>0</v>
      </c>
      <c r="J509" s="186"/>
      <c r="K509" s="187">
        <f>ROUND(E509*J509,2)</f>
        <v>0</v>
      </c>
      <c r="L509" s="187">
        <v>15</v>
      </c>
      <c r="M509" s="187">
        <f>G509*(1+L509/100)</f>
        <v>0</v>
      </c>
      <c r="N509" s="187">
        <v>0</v>
      </c>
      <c r="O509" s="187">
        <f>ROUND(E509*N509,2)</f>
        <v>0</v>
      </c>
      <c r="P509" s="187">
        <v>0</v>
      </c>
      <c r="Q509" s="187">
        <f>ROUND(E509*P509,2)</f>
        <v>0</v>
      </c>
      <c r="R509" s="187" t="s">
        <v>452</v>
      </c>
      <c r="S509" s="187" t="s">
        <v>157</v>
      </c>
      <c r="T509" s="188" t="s">
        <v>158</v>
      </c>
      <c r="U509" s="161">
        <v>0.93300000000000005</v>
      </c>
      <c r="V509" s="161">
        <f>ROUND(E509*U509,2)</f>
        <v>62.94</v>
      </c>
      <c r="W509" s="161"/>
      <c r="X509" s="161" t="s">
        <v>782</v>
      </c>
      <c r="Y509" s="150"/>
      <c r="Z509" s="150"/>
      <c r="AA509" s="150"/>
      <c r="AB509" s="150"/>
      <c r="AC509" s="150"/>
      <c r="AD509" s="150"/>
      <c r="AE509" s="150"/>
      <c r="AF509" s="150"/>
      <c r="AG509" s="150" t="s">
        <v>783</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82">
        <v>171</v>
      </c>
      <c r="B510" s="183" t="s">
        <v>784</v>
      </c>
      <c r="C510" s="195" t="s">
        <v>785</v>
      </c>
      <c r="D510" s="184" t="s">
        <v>510</v>
      </c>
      <c r="E510" s="185">
        <v>337.28937999999999</v>
      </c>
      <c r="F510" s="186"/>
      <c r="G510" s="187">
        <f>ROUND(E510*F510,2)</f>
        <v>0</v>
      </c>
      <c r="H510" s="186"/>
      <c r="I510" s="187">
        <f>ROUND(E510*H510,2)</f>
        <v>0</v>
      </c>
      <c r="J510" s="186"/>
      <c r="K510" s="187">
        <f>ROUND(E510*J510,2)</f>
        <v>0</v>
      </c>
      <c r="L510" s="187">
        <v>15</v>
      </c>
      <c r="M510" s="187">
        <f>G510*(1+L510/100)</f>
        <v>0</v>
      </c>
      <c r="N510" s="187">
        <v>0</v>
      </c>
      <c r="O510" s="187">
        <f>ROUND(E510*N510,2)</f>
        <v>0</v>
      </c>
      <c r="P510" s="187">
        <v>0</v>
      </c>
      <c r="Q510" s="187">
        <f>ROUND(E510*P510,2)</f>
        <v>0</v>
      </c>
      <c r="R510" s="187" t="s">
        <v>452</v>
      </c>
      <c r="S510" s="187" t="s">
        <v>157</v>
      </c>
      <c r="T510" s="188" t="s">
        <v>158</v>
      </c>
      <c r="U510" s="161">
        <v>0.65300000000000002</v>
      </c>
      <c r="V510" s="161">
        <f>ROUND(E510*U510,2)</f>
        <v>220.25</v>
      </c>
      <c r="W510" s="161"/>
      <c r="X510" s="161" t="s">
        <v>782</v>
      </c>
      <c r="Y510" s="150"/>
      <c r="Z510" s="150"/>
      <c r="AA510" s="150"/>
      <c r="AB510" s="150"/>
      <c r="AC510" s="150"/>
      <c r="AD510" s="150"/>
      <c r="AE510" s="150"/>
      <c r="AF510" s="150"/>
      <c r="AG510" s="150" t="s">
        <v>783</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75">
        <v>172</v>
      </c>
      <c r="B511" s="176" t="s">
        <v>786</v>
      </c>
      <c r="C511" s="193" t="s">
        <v>787</v>
      </c>
      <c r="D511" s="177" t="s">
        <v>510</v>
      </c>
      <c r="E511" s="178">
        <v>67.457880000000003</v>
      </c>
      <c r="F511" s="179"/>
      <c r="G511" s="180">
        <f>ROUND(E511*F511,2)</f>
        <v>0</v>
      </c>
      <c r="H511" s="179"/>
      <c r="I511" s="180">
        <f>ROUND(E511*H511,2)</f>
        <v>0</v>
      </c>
      <c r="J511" s="179"/>
      <c r="K511" s="180">
        <f>ROUND(E511*J511,2)</f>
        <v>0</v>
      </c>
      <c r="L511" s="180">
        <v>15</v>
      </c>
      <c r="M511" s="180">
        <f>G511*(1+L511/100)</f>
        <v>0</v>
      </c>
      <c r="N511" s="180">
        <v>0</v>
      </c>
      <c r="O511" s="180">
        <f>ROUND(E511*N511,2)</f>
        <v>0</v>
      </c>
      <c r="P511" s="180">
        <v>0</v>
      </c>
      <c r="Q511" s="180">
        <f>ROUND(E511*P511,2)</f>
        <v>0</v>
      </c>
      <c r="R511" s="180" t="s">
        <v>452</v>
      </c>
      <c r="S511" s="180" t="s">
        <v>157</v>
      </c>
      <c r="T511" s="181" t="s">
        <v>158</v>
      </c>
      <c r="U511" s="161">
        <v>0.49</v>
      </c>
      <c r="V511" s="161">
        <f>ROUND(E511*U511,2)</f>
        <v>33.049999999999997</v>
      </c>
      <c r="W511" s="161"/>
      <c r="X511" s="161" t="s">
        <v>782</v>
      </c>
      <c r="Y511" s="150"/>
      <c r="Z511" s="150"/>
      <c r="AA511" s="150"/>
      <c r="AB511" s="150"/>
      <c r="AC511" s="150"/>
      <c r="AD511" s="150"/>
      <c r="AE511" s="150"/>
      <c r="AF511" s="150"/>
      <c r="AG511" s="150" t="s">
        <v>783</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64" t="s">
        <v>788</v>
      </c>
      <c r="D512" s="265"/>
      <c r="E512" s="265"/>
      <c r="F512" s="265"/>
      <c r="G512" s="265"/>
      <c r="H512" s="161"/>
      <c r="I512" s="161"/>
      <c r="J512" s="161"/>
      <c r="K512" s="161"/>
      <c r="L512" s="161"/>
      <c r="M512" s="161"/>
      <c r="N512" s="161"/>
      <c r="O512" s="161"/>
      <c r="P512" s="161"/>
      <c r="Q512" s="161"/>
      <c r="R512" s="161"/>
      <c r="S512" s="161"/>
      <c r="T512" s="161"/>
      <c r="U512" s="161"/>
      <c r="V512" s="161"/>
      <c r="W512" s="161"/>
      <c r="X512" s="161"/>
      <c r="Y512" s="150"/>
      <c r="Z512" s="150"/>
      <c r="AA512" s="150"/>
      <c r="AB512" s="150"/>
      <c r="AC512" s="150"/>
      <c r="AD512" s="150"/>
      <c r="AE512" s="150"/>
      <c r="AF512" s="150"/>
      <c r="AG512" s="150" t="s">
        <v>210</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82">
        <v>173</v>
      </c>
      <c r="B513" s="183" t="s">
        <v>789</v>
      </c>
      <c r="C513" s="195" t="s">
        <v>790</v>
      </c>
      <c r="D513" s="184" t="s">
        <v>510</v>
      </c>
      <c r="E513" s="185">
        <v>607.12089000000003</v>
      </c>
      <c r="F513" s="186"/>
      <c r="G513" s="187">
        <f>ROUND(E513*F513,2)</f>
        <v>0</v>
      </c>
      <c r="H513" s="186"/>
      <c r="I513" s="187">
        <f>ROUND(E513*H513,2)</f>
        <v>0</v>
      </c>
      <c r="J513" s="186"/>
      <c r="K513" s="187">
        <f>ROUND(E513*J513,2)</f>
        <v>0</v>
      </c>
      <c r="L513" s="187">
        <v>15</v>
      </c>
      <c r="M513" s="187">
        <f>G513*(1+L513/100)</f>
        <v>0</v>
      </c>
      <c r="N513" s="187">
        <v>0</v>
      </c>
      <c r="O513" s="187">
        <f>ROUND(E513*N513,2)</f>
        <v>0</v>
      </c>
      <c r="P513" s="187">
        <v>0</v>
      </c>
      <c r="Q513" s="187">
        <f>ROUND(E513*P513,2)</f>
        <v>0</v>
      </c>
      <c r="R513" s="187" t="s">
        <v>452</v>
      </c>
      <c r="S513" s="187" t="s">
        <v>157</v>
      </c>
      <c r="T513" s="188" t="s">
        <v>158</v>
      </c>
      <c r="U513" s="161">
        <v>0</v>
      </c>
      <c r="V513" s="161">
        <f>ROUND(E513*U513,2)</f>
        <v>0</v>
      </c>
      <c r="W513" s="161"/>
      <c r="X513" s="161" t="s">
        <v>782</v>
      </c>
      <c r="Y513" s="150"/>
      <c r="Z513" s="150"/>
      <c r="AA513" s="150"/>
      <c r="AB513" s="150"/>
      <c r="AC513" s="150"/>
      <c r="AD513" s="150"/>
      <c r="AE513" s="150"/>
      <c r="AF513" s="150"/>
      <c r="AG513" s="150" t="s">
        <v>783</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82">
        <v>174</v>
      </c>
      <c r="B514" s="183" t="s">
        <v>791</v>
      </c>
      <c r="C514" s="195" t="s">
        <v>792</v>
      </c>
      <c r="D514" s="184" t="s">
        <v>510</v>
      </c>
      <c r="E514" s="185">
        <v>67.457880000000003</v>
      </c>
      <c r="F514" s="186"/>
      <c r="G514" s="187">
        <f>ROUND(E514*F514,2)</f>
        <v>0</v>
      </c>
      <c r="H514" s="186"/>
      <c r="I514" s="187">
        <f>ROUND(E514*H514,2)</f>
        <v>0</v>
      </c>
      <c r="J514" s="186"/>
      <c r="K514" s="187">
        <f>ROUND(E514*J514,2)</f>
        <v>0</v>
      </c>
      <c r="L514" s="187">
        <v>15</v>
      </c>
      <c r="M514" s="187">
        <f>G514*(1+L514/100)</f>
        <v>0</v>
      </c>
      <c r="N514" s="187">
        <v>0</v>
      </c>
      <c r="O514" s="187">
        <f>ROUND(E514*N514,2)</f>
        <v>0</v>
      </c>
      <c r="P514" s="187">
        <v>0</v>
      </c>
      <c r="Q514" s="187">
        <f>ROUND(E514*P514,2)</f>
        <v>0</v>
      </c>
      <c r="R514" s="187" t="s">
        <v>452</v>
      </c>
      <c r="S514" s="187" t="s">
        <v>157</v>
      </c>
      <c r="T514" s="188" t="s">
        <v>158</v>
      </c>
      <c r="U514" s="161">
        <v>0.94199999999999995</v>
      </c>
      <c r="V514" s="161">
        <f>ROUND(E514*U514,2)</f>
        <v>63.55</v>
      </c>
      <c r="W514" s="161"/>
      <c r="X514" s="161" t="s">
        <v>782</v>
      </c>
      <c r="Y514" s="150"/>
      <c r="Z514" s="150"/>
      <c r="AA514" s="150"/>
      <c r="AB514" s="150"/>
      <c r="AC514" s="150"/>
      <c r="AD514" s="150"/>
      <c r="AE514" s="150"/>
      <c r="AF514" s="150"/>
      <c r="AG514" s="150" t="s">
        <v>783</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75">
        <v>175</v>
      </c>
      <c r="B515" s="176" t="s">
        <v>793</v>
      </c>
      <c r="C515" s="193" t="s">
        <v>794</v>
      </c>
      <c r="D515" s="177" t="s">
        <v>510</v>
      </c>
      <c r="E515" s="178">
        <v>269.83150999999998</v>
      </c>
      <c r="F515" s="179"/>
      <c r="G515" s="180">
        <f>ROUND(E515*F515,2)</f>
        <v>0</v>
      </c>
      <c r="H515" s="179"/>
      <c r="I515" s="180">
        <f>ROUND(E515*H515,2)</f>
        <v>0</v>
      </c>
      <c r="J515" s="179"/>
      <c r="K515" s="180">
        <f>ROUND(E515*J515,2)</f>
        <v>0</v>
      </c>
      <c r="L515" s="180">
        <v>15</v>
      </c>
      <c r="M515" s="180">
        <f>G515*(1+L515/100)</f>
        <v>0</v>
      </c>
      <c r="N515" s="180">
        <v>0</v>
      </c>
      <c r="O515" s="180">
        <f>ROUND(E515*N515,2)</f>
        <v>0</v>
      </c>
      <c r="P515" s="180">
        <v>0</v>
      </c>
      <c r="Q515" s="180">
        <f>ROUND(E515*P515,2)</f>
        <v>0</v>
      </c>
      <c r="R515" s="180" t="s">
        <v>452</v>
      </c>
      <c r="S515" s="180" t="s">
        <v>157</v>
      </c>
      <c r="T515" s="181" t="s">
        <v>158</v>
      </c>
      <c r="U515" s="161">
        <v>0.105</v>
      </c>
      <c r="V515" s="161">
        <f>ROUND(E515*U515,2)</f>
        <v>28.33</v>
      </c>
      <c r="W515" s="161"/>
      <c r="X515" s="161" t="s">
        <v>782</v>
      </c>
      <c r="Y515" s="150"/>
      <c r="Z515" s="150"/>
      <c r="AA515" s="150"/>
      <c r="AB515" s="150"/>
      <c r="AC515" s="150"/>
      <c r="AD515" s="150"/>
      <c r="AE515" s="150"/>
      <c r="AF515" s="150"/>
      <c r="AG515" s="150" t="s">
        <v>783</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x14ac:dyDescent="0.2">
      <c r="A516" s="5"/>
      <c r="B516" s="6"/>
      <c r="C516" s="198"/>
      <c r="D516" s="8"/>
      <c r="E516" s="5"/>
      <c r="F516" s="5"/>
      <c r="G516" s="5"/>
      <c r="H516" s="5"/>
      <c r="I516" s="5"/>
      <c r="J516" s="5"/>
      <c r="K516" s="5"/>
      <c r="L516" s="5"/>
      <c r="M516" s="5"/>
      <c r="N516" s="5"/>
      <c r="O516" s="5"/>
      <c r="P516" s="5"/>
      <c r="Q516" s="5"/>
      <c r="R516" s="5"/>
      <c r="S516" s="5"/>
      <c r="T516" s="5"/>
      <c r="U516" s="5"/>
      <c r="V516" s="5"/>
      <c r="W516" s="5"/>
      <c r="X516" s="5"/>
      <c r="AE516">
        <v>15</v>
      </c>
      <c r="AF516">
        <v>21</v>
      </c>
    </row>
    <row r="517" spans="1:60" x14ac:dyDescent="0.2">
      <c r="A517" s="153"/>
      <c r="B517" s="154" t="s">
        <v>29</v>
      </c>
      <c r="C517" s="199"/>
      <c r="D517" s="155"/>
      <c r="E517" s="156"/>
      <c r="F517" s="156"/>
      <c r="G517" s="191">
        <f>G8+G32+G40+G176+G200+G203+G226+G237+G290+G293+G303+G333+G340+G346+G416+G443+G461+G467+G474+G484+G493+G499+G508</f>
        <v>0</v>
      </c>
      <c r="H517" s="5"/>
      <c r="I517" s="5"/>
      <c r="J517" s="5"/>
      <c r="K517" s="5"/>
      <c r="L517" s="5"/>
      <c r="M517" s="5"/>
      <c r="N517" s="5"/>
      <c r="O517" s="5"/>
      <c r="P517" s="5"/>
      <c r="Q517" s="5"/>
      <c r="R517" s="5"/>
      <c r="S517" s="5"/>
      <c r="T517" s="5"/>
      <c r="U517" s="5"/>
      <c r="V517" s="5"/>
      <c r="W517" s="5"/>
      <c r="X517" s="5"/>
      <c r="AE517">
        <f>SUMIF(L7:L515,AE516,G7:G515)</f>
        <v>0</v>
      </c>
      <c r="AF517">
        <f>SUMIF(L7:L515,AF516,G7:G515)</f>
        <v>0</v>
      </c>
      <c r="AG517" t="s">
        <v>795</v>
      </c>
    </row>
    <row r="518" spans="1:60" x14ac:dyDescent="0.2">
      <c r="C518" s="200"/>
      <c r="D518" s="141"/>
      <c r="AG518" t="s">
        <v>797</v>
      </c>
    </row>
    <row r="519" spans="1:60" x14ac:dyDescent="0.2">
      <c r="D519" s="141"/>
    </row>
    <row r="520" spans="1:60" x14ac:dyDescent="0.2">
      <c r="D520" s="141"/>
    </row>
    <row r="521" spans="1:60" x14ac:dyDescent="0.2">
      <c r="D521" s="141"/>
    </row>
    <row r="522" spans="1:60" x14ac:dyDescent="0.2">
      <c r="D522" s="141"/>
    </row>
    <row r="523" spans="1:60" x14ac:dyDescent="0.2">
      <c r="D523" s="141"/>
    </row>
    <row r="524" spans="1:60" x14ac:dyDescent="0.2">
      <c r="D524" s="141"/>
    </row>
    <row r="525" spans="1:60" x14ac:dyDescent="0.2">
      <c r="D525" s="141"/>
    </row>
    <row r="526" spans="1:60" x14ac:dyDescent="0.2">
      <c r="D526" s="141"/>
    </row>
    <row r="527" spans="1:60" x14ac:dyDescent="0.2">
      <c r="D527" s="141"/>
    </row>
    <row r="528" spans="1:60"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CE" sheet="1"/>
  <mergeCells count="105">
    <mergeCell ref="C502:G502"/>
    <mergeCell ref="C505:G505"/>
    <mergeCell ref="C512:G512"/>
    <mergeCell ref="C455:G455"/>
    <mergeCell ref="C460:G460"/>
    <mergeCell ref="C469:G469"/>
    <mergeCell ref="C473:G473"/>
    <mergeCell ref="C481:G481"/>
    <mergeCell ref="C491:G491"/>
    <mergeCell ref="C415:G415"/>
    <mergeCell ref="C420:G420"/>
    <mergeCell ref="C425:G425"/>
    <mergeCell ref="C436:G436"/>
    <mergeCell ref="C442:G442"/>
    <mergeCell ref="C451:G451"/>
    <mergeCell ref="C365:G365"/>
    <mergeCell ref="C366:G366"/>
    <mergeCell ref="C369:G369"/>
    <mergeCell ref="C370:G370"/>
    <mergeCell ref="C371:G371"/>
    <mergeCell ref="C407:G407"/>
    <mergeCell ref="C345:G345"/>
    <mergeCell ref="C350:G350"/>
    <mergeCell ref="C351:G351"/>
    <mergeCell ref="C354:G354"/>
    <mergeCell ref="C357:G357"/>
    <mergeCell ref="C362:G362"/>
    <mergeCell ref="C319:G319"/>
    <mergeCell ref="C320:G320"/>
    <mergeCell ref="C324:G324"/>
    <mergeCell ref="C325:G325"/>
    <mergeCell ref="C332:G332"/>
    <mergeCell ref="C339:G339"/>
    <mergeCell ref="C302:G302"/>
    <mergeCell ref="C309:G309"/>
    <mergeCell ref="C310:G310"/>
    <mergeCell ref="C311:G311"/>
    <mergeCell ref="C314:G314"/>
    <mergeCell ref="C315:G315"/>
    <mergeCell ref="C254:G254"/>
    <mergeCell ref="C257:G257"/>
    <mergeCell ref="C259:G259"/>
    <mergeCell ref="C279:G279"/>
    <mergeCell ref="C292:G292"/>
    <mergeCell ref="C295:G295"/>
    <mergeCell ref="C240:G240"/>
    <mergeCell ref="C241:G241"/>
    <mergeCell ref="C243:G243"/>
    <mergeCell ref="C246:G246"/>
    <mergeCell ref="C248:G248"/>
    <mergeCell ref="C251:G251"/>
    <mergeCell ref="C197:G197"/>
    <mergeCell ref="C205:G205"/>
    <mergeCell ref="C206:G206"/>
    <mergeCell ref="C214:G214"/>
    <mergeCell ref="C225:G225"/>
    <mergeCell ref="C239:G239"/>
    <mergeCell ref="C183:G183"/>
    <mergeCell ref="C186:G186"/>
    <mergeCell ref="C190:G190"/>
    <mergeCell ref="C191:G191"/>
    <mergeCell ref="C192:G192"/>
    <mergeCell ref="C196:G196"/>
    <mergeCell ref="C135:G135"/>
    <mergeCell ref="C136:G136"/>
    <mergeCell ref="C148:G148"/>
    <mergeCell ref="C149:G149"/>
    <mergeCell ref="C170:G170"/>
    <mergeCell ref="C182:G182"/>
    <mergeCell ref="C100:G100"/>
    <mergeCell ref="C101:G101"/>
    <mergeCell ref="C104:G104"/>
    <mergeCell ref="C109:G109"/>
    <mergeCell ref="C117:G117"/>
    <mergeCell ref="C118:G118"/>
    <mergeCell ref="C87:G87"/>
    <mergeCell ref="C88:G88"/>
    <mergeCell ref="C92:G92"/>
    <mergeCell ref="C93:G93"/>
    <mergeCell ref="C96:G96"/>
    <mergeCell ref="C97:G97"/>
    <mergeCell ref="C74:G74"/>
    <mergeCell ref="C78:G78"/>
    <mergeCell ref="C79:G79"/>
    <mergeCell ref="C82:G82"/>
    <mergeCell ref="C83:G83"/>
    <mergeCell ref="C86:G86"/>
    <mergeCell ref="C43:G43"/>
    <mergeCell ref="C48:G48"/>
    <mergeCell ref="C50:G50"/>
    <mergeCell ref="C57:G57"/>
    <mergeCell ref="C59:G59"/>
    <mergeCell ref="C73:G73"/>
    <mergeCell ref="C21:G21"/>
    <mergeCell ref="C23:G23"/>
    <mergeCell ref="C28:G28"/>
    <mergeCell ref="C34:G34"/>
    <mergeCell ref="C37:G37"/>
    <mergeCell ref="C42:G42"/>
    <mergeCell ref="A1:G1"/>
    <mergeCell ref="C2:G2"/>
    <mergeCell ref="C3:G3"/>
    <mergeCell ref="C4:G4"/>
    <mergeCell ref="C15:G15"/>
    <mergeCell ref="C19:G1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3" t="s">
        <v>125</v>
      </c>
      <c r="B1" s="253"/>
      <c r="C1" s="253"/>
      <c r="D1" s="253"/>
      <c r="E1" s="253"/>
      <c r="F1" s="253"/>
      <c r="G1" s="253"/>
      <c r="AG1" t="s">
        <v>126</v>
      </c>
    </row>
    <row r="2" spans="1:60" ht="24.95" customHeight="1" x14ac:dyDescent="0.2">
      <c r="A2" s="142" t="s">
        <v>7</v>
      </c>
      <c r="B2" s="74" t="s">
        <v>44</v>
      </c>
      <c r="C2" s="254" t="s">
        <v>45</v>
      </c>
      <c r="D2" s="255"/>
      <c r="E2" s="255"/>
      <c r="F2" s="255"/>
      <c r="G2" s="256"/>
      <c r="AG2" t="s">
        <v>127</v>
      </c>
    </row>
    <row r="3" spans="1:60" ht="24.95" customHeight="1" x14ac:dyDescent="0.2">
      <c r="A3" s="142" t="s">
        <v>8</v>
      </c>
      <c r="B3" s="74" t="s">
        <v>53</v>
      </c>
      <c r="C3" s="254" t="s">
        <v>54</v>
      </c>
      <c r="D3" s="255"/>
      <c r="E3" s="255"/>
      <c r="F3" s="255"/>
      <c r="G3" s="256"/>
      <c r="AC3" s="89" t="s">
        <v>127</v>
      </c>
      <c r="AG3" t="s">
        <v>128</v>
      </c>
    </row>
    <row r="4" spans="1:60" ht="24.95" customHeight="1" x14ac:dyDescent="0.2">
      <c r="A4" s="143" t="s">
        <v>9</v>
      </c>
      <c r="B4" s="144" t="s">
        <v>57</v>
      </c>
      <c r="C4" s="257" t="s">
        <v>58</v>
      </c>
      <c r="D4" s="258"/>
      <c r="E4" s="258"/>
      <c r="F4" s="258"/>
      <c r="G4" s="259"/>
      <c r="AG4" t="s">
        <v>129</v>
      </c>
    </row>
    <row r="5" spans="1:60" x14ac:dyDescent="0.2">
      <c r="D5" s="141"/>
    </row>
    <row r="6" spans="1:60" ht="38.25" x14ac:dyDescent="0.2">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c r="X6" s="149" t="s">
        <v>150</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9" t="s">
        <v>151</v>
      </c>
      <c r="B8" s="170" t="s">
        <v>72</v>
      </c>
      <c r="C8" s="192" t="s">
        <v>73</v>
      </c>
      <c r="D8" s="171"/>
      <c r="E8" s="172"/>
      <c r="F8" s="173"/>
      <c r="G8" s="173">
        <f>SUMIF(AG9:AG11,"&lt;&gt;NOR",G9:G11)</f>
        <v>0</v>
      </c>
      <c r="H8" s="173"/>
      <c r="I8" s="173">
        <f>SUM(I9:I11)</f>
        <v>0</v>
      </c>
      <c r="J8" s="173"/>
      <c r="K8" s="173">
        <f>SUM(K9:K11)</f>
        <v>0</v>
      </c>
      <c r="L8" s="173"/>
      <c r="M8" s="173">
        <f>SUM(M9:M11)</f>
        <v>0</v>
      </c>
      <c r="N8" s="173"/>
      <c r="O8" s="173">
        <f>SUM(O9:O11)</f>
        <v>0.74</v>
      </c>
      <c r="P8" s="173"/>
      <c r="Q8" s="173">
        <f>SUM(Q9:Q11)</f>
        <v>0</v>
      </c>
      <c r="R8" s="173"/>
      <c r="S8" s="173"/>
      <c r="T8" s="174"/>
      <c r="U8" s="168"/>
      <c r="V8" s="168">
        <f>SUM(V9:V11)</f>
        <v>72.72</v>
      </c>
      <c r="W8" s="168"/>
      <c r="X8" s="168"/>
      <c r="AG8" t="s">
        <v>152</v>
      </c>
    </row>
    <row r="9" spans="1:60" ht="22.5" outlineLevel="1" x14ac:dyDescent="0.2">
      <c r="A9" s="175">
        <v>1</v>
      </c>
      <c r="B9" s="176" t="s">
        <v>798</v>
      </c>
      <c r="C9" s="193" t="s">
        <v>799</v>
      </c>
      <c r="D9" s="177" t="s">
        <v>155</v>
      </c>
      <c r="E9" s="178">
        <v>200.8775</v>
      </c>
      <c r="F9" s="179"/>
      <c r="G9" s="180">
        <f>ROUND(E9*F9,2)</f>
        <v>0</v>
      </c>
      <c r="H9" s="179"/>
      <c r="I9" s="180">
        <f>ROUND(E9*H9,2)</f>
        <v>0</v>
      </c>
      <c r="J9" s="179"/>
      <c r="K9" s="180">
        <f>ROUND(E9*J9,2)</f>
        <v>0</v>
      </c>
      <c r="L9" s="180">
        <v>15</v>
      </c>
      <c r="M9" s="180">
        <f>G9*(1+L9/100)</f>
        <v>0</v>
      </c>
      <c r="N9" s="180">
        <v>3.6700000000000001E-3</v>
      </c>
      <c r="O9" s="180">
        <f>ROUND(E9*N9,2)</f>
        <v>0.74</v>
      </c>
      <c r="P9" s="180">
        <v>0</v>
      </c>
      <c r="Q9" s="180">
        <f>ROUND(E9*P9,2)</f>
        <v>0</v>
      </c>
      <c r="R9" s="180" t="s">
        <v>207</v>
      </c>
      <c r="S9" s="180" t="s">
        <v>157</v>
      </c>
      <c r="T9" s="181" t="s">
        <v>158</v>
      </c>
      <c r="U9" s="161">
        <v>0.36199999999999999</v>
      </c>
      <c r="V9" s="161">
        <f>ROUND(E9*U9,2)</f>
        <v>72.72</v>
      </c>
      <c r="W9" s="161"/>
      <c r="X9" s="161" t="s">
        <v>159</v>
      </c>
      <c r="Y9" s="150"/>
      <c r="Z9" s="150"/>
      <c r="AA9" s="150"/>
      <c r="AB9" s="150"/>
      <c r="AC9" s="150"/>
      <c r="AD9" s="150"/>
      <c r="AE9" s="150"/>
      <c r="AF9" s="150"/>
      <c r="AG9" s="150" t="s">
        <v>181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94" t="s">
        <v>800</v>
      </c>
      <c r="D10" s="163"/>
      <c r="E10" s="164">
        <v>204.44</v>
      </c>
      <c r="F10" s="161"/>
      <c r="G10" s="16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162</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94" t="s">
        <v>801</v>
      </c>
      <c r="D11" s="163"/>
      <c r="E11" s="164">
        <v>-3.5625</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162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
      <c r="A12" s="169" t="s">
        <v>151</v>
      </c>
      <c r="B12" s="170" t="s">
        <v>80</v>
      </c>
      <c r="C12" s="192" t="s">
        <v>81</v>
      </c>
      <c r="D12" s="171"/>
      <c r="E12" s="172"/>
      <c r="F12" s="173"/>
      <c r="G12" s="173">
        <f>SUMIF(AG13:AG14,"&lt;&gt;NOR",G13:G14)</f>
        <v>0</v>
      </c>
      <c r="H12" s="173"/>
      <c r="I12" s="173">
        <f>SUM(I13:I14)</f>
        <v>0</v>
      </c>
      <c r="J12" s="173"/>
      <c r="K12" s="173">
        <f>SUM(K13:K14)</f>
        <v>0</v>
      </c>
      <c r="L12" s="173"/>
      <c r="M12" s="173">
        <f>SUM(M13:M14)</f>
        <v>0</v>
      </c>
      <c r="N12" s="173"/>
      <c r="O12" s="173">
        <f>SUM(O13:O14)</f>
        <v>0</v>
      </c>
      <c r="P12" s="173"/>
      <c r="Q12" s="173">
        <f>SUM(Q13:Q14)</f>
        <v>0</v>
      </c>
      <c r="R12" s="173"/>
      <c r="S12" s="173"/>
      <c r="T12" s="174"/>
      <c r="U12" s="168"/>
      <c r="V12" s="168">
        <f>SUM(V13:V14)</f>
        <v>0</v>
      </c>
      <c r="W12" s="168"/>
      <c r="X12" s="168"/>
      <c r="AG12" t="s">
        <v>152</v>
      </c>
    </row>
    <row r="13" spans="1:60" outlineLevel="1" x14ac:dyDescent="0.2">
      <c r="A13" s="175">
        <v>2</v>
      </c>
      <c r="B13" s="176" t="s">
        <v>802</v>
      </c>
      <c r="C13" s="193" t="s">
        <v>803</v>
      </c>
      <c r="D13" s="177" t="s">
        <v>804</v>
      </c>
      <c r="E13" s="178">
        <v>30</v>
      </c>
      <c r="F13" s="179"/>
      <c r="G13" s="180">
        <f>ROUND(E13*F13,2)</f>
        <v>0</v>
      </c>
      <c r="H13" s="179"/>
      <c r="I13" s="180">
        <f>ROUND(E13*H13,2)</f>
        <v>0</v>
      </c>
      <c r="J13" s="179"/>
      <c r="K13" s="180">
        <f>ROUND(E13*J13,2)</f>
        <v>0</v>
      </c>
      <c r="L13" s="180">
        <v>15</v>
      </c>
      <c r="M13" s="180">
        <f>G13*(1+L13/100)</f>
        <v>0</v>
      </c>
      <c r="N13" s="180">
        <v>0</v>
      </c>
      <c r="O13" s="180">
        <f>ROUND(E13*N13,2)</f>
        <v>0</v>
      </c>
      <c r="P13" s="180">
        <v>0</v>
      </c>
      <c r="Q13" s="180">
        <f>ROUND(E13*P13,2)</f>
        <v>0</v>
      </c>
      <c r="R13" s="180" t="s">
        <v>805</v>
      </c>
      <c r="S13" s="180" t="s">
        <v>157</v>
      </c>
      <c r="T13" s="181" t="s">
        <v>158</v>
      </c>
      <c r="U13" s="161">
        <v>0</v>
      </c>
      <c r="V13" s="161">
        <f>ROUND(E13*U13,2)</f>
        <v>0</v>
      </c>
      <c r="W13" s="161"/>
      <c r="X13" s="161" t="s">
        <v>806</v>
      </c>
      <c r="Y13" s="150"/>
      <c r="Z13" s="150"/>
      <c r="AA13" s="150"/>
      <c r="AB13" s="150"/>
      <c r="AC13" s="150"/>
      <c r="AD13" s="150"/>
      <c r="AE13" s="150"/>
      <c r="AF13" s="150"/>
      <c r="AG13" s="150" t="s">
        <v>807</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64" t="s">
        <v>808</v>
      </c>
      <c r="D14" s="265"/>
      <c r="E14" s="265"/>
      <c r="F14" s="265"/>
      <c r="G14" s="265"/>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210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x14ac:dyDescent="0.2">
      <c r="A15" s="169" t="s">
        <v>151</v>
      </c>
      <c r="B15" s="170" t="s">
        <v>86</v>
      </c>
      <c r="C15" s="192" t="s">
        <v>87</v>
      </c>
      <c r="D15" s="171"/>
      <c r="E15" s="172"/>
      <c r="F15" s="173"/>
      <c r="G15" s="173">
        <f>SUMIF(AG16:AG17,"&lt;&gt;NOR",G16:G17)</f>
        <v>0</v>
      </c>
      <c r="H15" s="173"/>
      <c r="I15" s="173">
        <f>SUM(I16:I17)</f>
        <v>0</v>
      </c>
      <c r="J15" s="173"/>
      <c r="K15" s="173">
        <f>SUM(K16:K17)</f>
        <v>0</v>
      </c>
      <c r="L15" s="173"/>
      <c r="M15" s="173">
        <f>SUM(M16:M17)</f>
        <v>0</v>
      </c>
      <c r="N15" s="173"/>
      <c r="O15" s="173">
        <f>SUM(O16:O17)</f>
        <v>0</v>
      </c>
      <c r="P15" s="173"/>
      <c r="Q15" s="173">
        <f>SUM(Q16:Q17)</f>
        <v>0</v>
      </c>
      <c r="R15" s="173"/>
      <c r="S15" s="173"/>
      <c r="T15" s="174"/>
      <c r="U15" s="168"/>
      <c r="V15" s="168">
        <f>SUM(V16:V17)</f>
        <v>2.2200000000000002</v>
      </c>
      <c r="W15" s="168"/>
      <c r="X15" s="168"/>
      <c r="AG15" t="s">
        <v>152</v>
      </c>
    </row>
    <row r="16" spans="1:60" ht="33.75" outlineLevel="1" x14ac:dyDescent="0.2">
      <c r="A16" s="175">
        <v>3</v>
      </c>
      <c r="B16" s="176" t="s">
        <v>809</v>
      </c>
      <c r="C16" s="193" t="s">
        <v>810</v>
      </c>
      <c r="D16" s="177" t="s">
        <v>510</v>
      </c>
      <c r="E16" s="178">
        <v>0.73721999999999999</v>
      </c>
      <c r="F16" s="179"/>
      <c r="G16" s="180">
        <f>ROUND(E16*F16,2)</f>
        <v>0</v>
      </c>
      <c r="H16" s="179"/>
      <c r="I16" s="180">
        <f>ROUND(E16*H16,2)</f>
        <v>0</v>
      </c>
      <c r="J16" s="179"/>
      <c r="K16" s="180">
        <f>ROUND(E16*J16,2)</f>
        <v>0</v>
      </c>
      <c r="L16" s="180">
        <v>15</v>
      </c>
      <c r="M16" s="180">
        <f>G16*(1+L16/100)</f>
        <v>0</v>
      </c>
      <c r="N16" s="180">
        <v>0</v>
      </c>
      <c r="O16" s="180">
        <f>ROUND(E16*N16,2)</f>
        <v>0</v>
      </c>
      <c r="P16" s="180">
        <v>0</v>
      </c>
      <c r="Q16" s="180">
        <f>ROUND(E16*P16,2)</f>
        <v>0</v>
      </c>
      <c r="R16" s="180" t="s">
        <v>197</v>
      </c>
      <c r="S16" s="180" t="s">
        <v>157</v>
      </c>
      <c r="T16" s="181" t="s">
        <v>158</v>
      </c>
      <c r="U16" s="161">
        <v>3.0049999999999999</v>
      </c>
      <c r="V16" s="161">
        <f>ROUND(E16*U16,2)</f>
        <v>2.2200000000000002</v>
      </c>
      <c r="W16" s="161"/>
      <c r="X16" s="161" t="s">
        <v>511</v>
      </c>
      <c r="Y16" s="150"/>
      <c r="Z16" s="150"/>
      <c r="AA16" s="150"/>
      <c r="AB16" s="150"/>
      <c r="AC16" s="150"/>
      <c r="AD16" s="150"/>
      <c r="AE16" s="150"/>
      <c r="AF16" s="150"/>
      <c r="AG16" s="150" t="s">
        <v>512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51" t="s">
        <v>513</v>
      </c>
      <c r="D17" s="252"/>
      <c r="E17" s="252"/>
      <c r="F17" s="252"/>
      <c r="G17" s="252"/>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173</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x14ac:dyDescent="0.2">
      <c r="A18" s="169" t="s">
        <v>151</v>
      </c>
      <c r="B18" s="170" t="s">
        <v>90</v>
      </c>
      <c r="C18" s="192" t="s">
        <v>91</v>
      </c>
      <c r="D18" s="171"/>
      <c r="E18" s="172"/>
      <c r="F18" s="173"/>
      <c r="G18" s="173">
        <f>SUMIF(AG19:AG87,"&lt;&gt;NOR",G19:G87)</f>
        <v>0</v>
      </c>
      <c r="H18" s="173"/>
      <c r="I18" s="173">
        <f>SUM(I19:I87)</f>
        <v>0</v>
      </c>
      <c r="J18" s="173"/>
      <c r="K18" s="173">
        <f>SUM(K19:K87)</f>
        <v>0</v>
      </c>
      <c r="L18" s="173"/>
      <c r="M18" s="173">
        <f>SUM(M19:M87)</f>
        <v>0</v>
      </c>
      <c r="N18" s="173"/>
      <c r="O18" s="173">
        <f>SUM(O19:O87)</f>
        <v>12.549999999999999</v>
      </c>
      <c r="P18" s="173"/>
      <c r="Q18" s="173">
        <f>SUM(Q19:Q87)</f>
        <v>87.1</v>
      </c>
      <c r="R18" s="173"/>
      <c r="S18" s="173"/>
      <c r="T18" s="174"/>
      <c r="U18" s="168"/>
      <c r="V18" s="168">
        <f>SUM(V19:V87)</f>
        <v>1683.84</v>
      </c>
      <c r="W18" s="168"/>
      <c r="X18" s="168"/>
      <c r="AG18" t="s">
        <v>152</v>
      </c>
    </row>
    <row r="19" spans="1:60" ht="22.5" outlineLevel="1" x14ac:dyDescent="0.2">
      <c r="A19" s="182">
        <v>4</v>
      </c>
      <c r="B19" s="183" t="s">
        <v>811</v>
      </c>
      <c r="C19" s="195" t="s">
        <v>812</v>
      </c>
      <c r="D19" s="184" t="s">
        <v>155</v>
      </c>
      <c r="E19" s="185">
        <v>888.83249999999998</v>
      </c>
      <c r="F19" s="186"/>
      <c r="G19" s="187">
        <f>ROUND(E19*F19,2)</f>
        <v>0</v>
      </c>
      <c r="H19" s="186"/>
      <c r="I19" s="187">
        <f>ROUND(E19*H19,2)</f>
        <v>0</v>
      </c>
      <c r="J19" s="186"/>
      <c r="K19" s="187">
        <f>ROUND(E19*J19,2)</f>
        <v>0</v>
      </c>
      <c r="L19" s="187">
        <v>15</v>
      </c>
      <c r="M19" s="187">
        <f>G19*(1+L19/100)</f>
        <v>0</v>
      </c>
      <c r="N19" s="187">
        <v>0</v>
      </c>
      <c r="O19" s="187">
        <f>ROUND(E19*N19,2)</f>
        <v>0</v>
      </c>
      <c r="P19" s="187">
        <v>1.4E-2</v>
      </c>
      <c r="Q19" s="187">
        <f>ROUND(E19*P19,2)</f>
        <v>12.44</v>
      </c>
      <c r="R19" s="187" t="s">
        <v>516</v>
      </c>
      <c r="S19" s="187" t="s">
        <v>157</v>
      </c>
      <c r="T19" s="188" t="s">
        <v>158</v>
      </c>
      <c r="U19" s="161">
        <v>6.5000000000000002E-2</v>
      </c>
      <c r="V19" s="161">
        <f>ROUND(E19*U19,2)</f>
        <v>57.77</v>
      </c>
      <c r="W19" s="161"/>
      <c r="X19" s="161" t="s">
        <v>159</v>
      </c>
      <c r="Y19" s="150"/>
      <c r="Z19" s="150"/>
      <c r="AA19" s="150"/>
      <c r="AB19" s="150"/>
      <c r="AC19" s="150"/>
      <c r="AD19" s="150"/>
      <c r="AE19" s="150"/>
      <c r="AF19" s="150"/>
      <c r="AG19" s="150" t="s">
        <v>181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75">
        <v>5</v>
      </c>
      <c r="B20" s="176" t="s">
        <v>528</v>
      </c>
      <c r="C20" s="193" t="s">
        <v>529</v>
      </c>
      <c r="D20" s="177" t="s">
        <v>155</v>
      </c>
      <c r="E20" s="178">
        <v>888.83249999999998</v>
      </c>
      <c r="F20" s="179"/>
      <c r="G20" s="180">
        <f>ROUND(E20*F20,2)</f>
        <v>0</v>
      </c>
      <c r="H20" s="179"/>
      <c r="I20" s="180">
        <f>ROUND(E20*H20,2)</f>
        <v>0</v>
      </c>
      <c r="J20" s="179"/>
      <c r="K20" s="180">
        <f>ROUND(E20*J20,2)</f>
        <v>0</v>
      </c>
      <c r="L20" s="180">
        <v>15</v>
      </c>
      <c r="M20" s="180">
        <f>G20*(1+L20/100)</f>
        <v>0</v>
      </c>
      <c r="N20" s="180">
        <v>0</v>
      </c>
      <c r="O20" s="180">
        <f>ROUND(E20*N20,2)</f>
        <v>0</v>
      </c>
      <c r="P20" s="180">
        <v>0</v>
      </c>
      <c r="Q20" s="180">
        <f>ROUND(E20*P20,2)</f>
        <v>0</v>
      </c>
      <c r="R20" s="180" t="s">
        <v>516</v>
      </c>
      <c r="S20" s="180" t="s">
        <v>157</v>
      </c>
      <c r="T20" s="181" t="s">
        <v>158</v>
      </c>
      <c r="U20" s="161">
        <v>2.75E-2</v>
      </c>
      <c r="V20" s="161">
        <f>ROUND(E20*U20,2)</f>
        <v>24.44</v>
      </c>
      <c r="W20" s="161"/>
      <c r="X20" s="161" t="s">
        <v>159</v>
      </c>
      <c r="Y20" s="150"/>
      <c r="Z20" s="150"/>
      <c r="AA20" s="150"/>
      <c r="AB20" s="150"/>
      <c r="AC20" s="150"/>
      <c r="AD20" s="150"/>
      <c r="AE20" s="150"/>
      <c r="AF20" s="150"/>
      <c r="AG20" s="150" t="s">
        <v>517</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94" t="s">
        <v>813</v>
      </c>
      <c r="D21" s="163"/>
      <c r="E21" s="164">
        <v>201.43</v>
      </c>
      <c r="F21" s="161"/>
      <c r="G21" s="161"/>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162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94" t="s">
        <v>814</v>
      </c>
      <c r="D22" s="163"/>
      <c r="E22" s="164">
        <v>357.91</v>
      </c>
      <c r="F22" s="161"/>
      <c r="G22" s="161"/>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162</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94" t="s">
        <v>815</v>
      </c>
      <c r="D23" s="163"/>
      <c r="E23" s="164">
        <v>329.5</v>
      </c>
      <c r="F23" s="161"/>
      <c r="G23" s="161"/>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162</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1" x14ac:dyDescent="0.2">
      <c r="A24" s="175">
        <v>6</v>
      </c>
      <c r="B24" s="176" t="s">
        <v>816</v>
      </c>
      <c r="C24" s="193" t="s">
        <v>817</v>
      </c>
      <c r="D24" s="177" t="s">
        <v>155</v>
      </c>
      <c r="E24" s="178">
        <v>1136.6424999999999</v>
      </c>
      <c r="F24" s="179"/>
      <c r="G24" s="180">
        <f>ROUND(E24*F24,2)</f>
        <v>0</v>
      </c>
      <c r="H24" s="179"/>
      <c r="I24" s="180">
        <f>ROUND(E24*H24,2)</f>
        <v>0</v>
      </c>
      <c r="J24" s="179"/>
      <c r="K24" s="180">
        <f>ROUND(E24*J24,2)</f>
        <v>0</v>
      </c>
      <c r="L24" s="180">
        <v>15</v>
      </c>
      <c r="M24" s="180">
        <f>G24*(1+L24/100)</f>
        <v>0</v>
      </c>
      <c r="N24" s="180">
        <v>8.0999999999999996E-4</v>
      </c>
      <c r="O24" s="180">
        <f>ROUND(E24*N24,2)</f>
        <v>0.92</v>
      </c>
      <c r="P24" s="180">
        <v>0</v>
      </c>
      <c r="Q24" s="180">
        <f>ROUND(E24*P24,2)</f>
        <v>0</v>
      </c>
      <c r="R24" s="180" t="s">
        <v>516</v>
      </c>
      <c r="S24" s="180" t="s">
        <v>157</v>
      </c>
      <c r="T24" s="181" t="s">
        <v>158</v>
      </c>
      <c r="U24" s="161">
        <v>2.3E-2</v>
      </c>
      <c r="V24" s="161">
        <f>ROUND(E24*U24,2)</f>
        <v>26.14</v>
      </c>
      <c r="W24" s="161"/>
      <c r="X24" s="161" t="s">
        <v>159</v>
      </c>
      <c r="Y24" s="150"/>
      <c r="Z24" s="150"/>
      <c r="AA24" s="150"/>
      <c r="AB24" s="150"/>
      <c r="AC24" s="150"/>
      <c r="AD24" s="150"/>
      <c r="AE24" s="150"/>
      <c r="AF24" s="150"/>
      <c r="AG24" s="150" t="s">
        <v>181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51" t="s">
        <v>818</v>
      </c>
      <c r="D25" s="252"/>
      <c r="E25" s="252"/>
      <c r="F25" s="252"/>
      <c r="G25" s="252"/>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173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60" t="s">
        <v>819</v>
      </c>
      <c r="D26" s="261"/>
      <c r="E26" s="261"/>
      <c r="F26" s="261"/>
      <c r="G26" s="261"/>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210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82">
        <v>7</v>
      </c>
      <c r="B27" s="183" t="s">
        <v>531</v>
      </c>
      <c r="C27" s="195" t="s">
        <v>532</v>
      </c>
      <c r="D27" s="184" t="s">
        <v>155</v>
      </c>
      <c r="E27" s="185">
        <v>888.83249999999998</v>
      </c>
      <c r="F27" s="186"/>
      <c r="G27" s="187">
        <f>ROUND(E27*F27,2)</f>
        <v>0</v>
      </c>
      <c r="H27" s="186"/>
      <c r="I27" s="187">
        <f>ROUND(E27*H27,2)</f>
        <v>0</v>
      </c>
      <c r="J27" s="186"/>
      <c r="K27" s="187">
        <f>ROUND(E27*J27,2)</f>
        <v>0</v>
      </c>
      <c r="L27" s="187">
        <v>15</v>
      </c>
      <c r="M27" s="187">
        <f>G27*(1+L27/100)</f>
        <v>0</v>
      </c>
      <c r="N27" s="187">
        <v>3.5E-4</v>
      </c>
      <c r="O27" s="187">
        <f>ROUND(E27*N27,2)</f>
        <v>0.31</v>
      </c>
      <c r="P27" s="187">
        <v>0</v>
      </c>
      <c r="Q27" s="187">
        <f>ROUND(E27*P27,2)</f>
        <v>0</v>
      </c>
      <c r="R27" s="187" t="s">
        <v>516</v>
      </c>
      <c r="S27" s="187" t="s">
        <v>157</v>
      </c>
      <c r="T27" s="188" t="s">
        <v>158</v>
      </c>
      <c r="U27" s="161">
        <v>0.2</v>
      </c>
      <c r="V27" s="161">
        <f>ROUND(E27*U27,2)</f>
        <v>177.77</v>
      </c>
      <c r="W27" s="161"/>
      <c r="X27" s="161" t="s">
        <v>159</v>
      </c>
      <c r="Y27" s="150"/>
      <c r="Z27" s="150"/>
      <c r="AA27" s="150"/>
      <c r="AB27" s="150"/>
      <c r="AC27" s="150"/>
      <c r="AD27" s="150"/>
      <c r="AE27" s="150"/>
      <c r="AF27" s="150"/>
      <c r="AG27" s="150" t="s">
        <v>517</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33.75" outlineLevel="1" x14ac:dyDescent="0.2">
      <c r="A28" s="175">
        <v>8</v>
      </c>
      <c r="B28" s="176" t="s">
        <v>820</v>
      </c>
      <c r="C28" s="193" t="s">
        <v>821</v>
      </c>
      <c r="D28" s="177" t="s">
        <v>292</v>
      </c>
      <c r="E28" s="178">
        <v>73</v>
      </c>
      <c r="F28" s="179"/>
      <c r="G28" s="180">
        <f>ROUND(E28*F28,2)</f>
        <v>0</v>
      </c>
      <c r="H28" s="179"/>
      <c r="I28" s="180">
        <f>ROUND(E28*H28,2)</f>
        <v>0</v>
      </c>
      <c r="J28" s="179"/>
      <c r="K28" s="180">
        <f>ROUND(E28*J28,2)</f>
        <v>0</v>
      </c>
      <c r="L28" s="180">
        <v>15</v>
      </c>
      <c r="M28" s="180">
        <f>G28*(1+L28/100)</f>
        <v>0</v>
      </c>
      <c r="N28" s="180">
        <v>1.5200000000000001E-3</v>
      </c>
      <c r="O28" s="180">
        <f>ROUND(E28*N28,2)</f>
        <v>0.11</v>
      </c>
      <c r="P28" s="180">
        <v>0</v>
      </c>
      <c r="Q28" s="180">
        <f>ROUND(E28*P28,2)</f>
        <v>0</v>
      </c>
      <c r="R28" s="180" t="s">
        <v>516</v>
      </c>
      <c r="S28" s="180" t="s">
        <v>157</v>
      </c>
      <c r="T28" s="181" t="s">
        <v>158</v>
      </c>
      <c r="U28" s="161">
        <v>0.252</v>
      </c>
      <c r="V28" s="161">
        <f>ROUND(E28*U28,2)</f>
        <v>18.399999999999999</v>
      </c>
      <c r="W28" s="161"/>
      <c r="X28" s="161" t="s">
        <v>159</v>
      </c>
      <c r="Y28" s="150"/>
      <c r="Z28" s="150"/>
      <c r="AA28" s="150"/>
      <c r="AB28" s="150"/>
      <c r="AC28" s="150"/>
      <c r="AD28" s="150"/>
      <c r="AE28" s="150"/>
      <c r="AF28" s="150"/>
      <c r="AG28" s="150" t="s">
        <v>181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97" t="s">
        <v>343</v>
      </c>
      <c r="D29" s="159"/>
      <c r="E29" s="160"/>
      <c r="F29" s="161"/>
      <c r="G29" s="161"/>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173</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62" t="s">
        <v>822</v>
      </c>
      <c r="D30" s="263"/>
      <c r="E30" s="263"/>
      <c r="F30" s="263"/>
      <c r="G30" s="263"/>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173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60" t="s">
        <v>536</v>
      </c>
      <c r="D31" s="261"/>
      <c r="E31" s="261"/>
      <c r="F31" s="261"/>
      <c r="G31" s="2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210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94" t="s">
        <v>823</v>
      </c>
      <c r="D32" s="163"/>
      <c r="E32" s="164">
        <v>36</v>
      </c>
      <c r="F32" s="161"/>
      <c r="G32" s="161"/>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162</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94" t="s">
        <v>629</v>
      </c>
      <c r="D33" s="163"/>
      <c r="E33" s="164">
        <v>37</v>
      </c>
      <c r="F33" s="161"/>
      <c r="G33" s="161"/>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162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33.75" outlineLevel="1" x14ac:dyDescent="0.2">
      <c r="A34" s="175">
        <v>9</v>
      </c>
      <c r="B34" s="176" t="s">
        <v>533</v>
      </c>
      <c r="C34" s="193" t="s">
        <v>824</v>
      </c>
      <c r="D34" s="177" t="s">
        <v>292</v>
      </c>
      <c r="E34" s="178">
        <v>37</v>
      </c>
      <c r="F34" s="179"/>
      <c r="G34" s="180">
        <f>ROUND(E34*F34,2)</f>
        <v>0</v>
      </c>
      <c r="H34" s="179"/>
      <c r="I34" s="180">
        <f>ROUND(E34*H34,2)</f>
        <v>0</v>
      </c>
      <c r="J34" s="179"/>
      <c r="K34" s="180">
        <f>ROUND(E34*J34,2)</f>
        <v>0</v>
      </c>
      <c r="L34" s="180">
        <v>15</v>
      </c>
      <c r="M34" s="180">
        <f>G34*(1+L34/100)</f>
        <v>0</v>
      </c>
      <c r="N34" s="180">
        <v>1.8400000000000001E-3</v>
      </c>
      <c r="O34" s="180">
        <f>ROUND(E34*N34,2)</f>
        <v>7.0000000000000007E-2</v>
      </c>
      <c r="P34" s="180">
        <v>0</v>
      </c>
      <c r="Q34" s="180">
        <f>ROUND(E34*P34,2)</f>
        <v>0</v>
      </c>
      <c r="R34" s="180" t="s">
        <v>516</v>
      </c>
      <c r="S34" s="180" t="s">
        <v>157</v>
      </c>
      <c r="T34" s="181" t="s">
        <v>158</v>
      </c>
      <c r="U34" s="161">
        <v>0.252</v>
      </c>
      <c r="V34" s="161">
        <f>ROUND(E34*U34,2)</f>
        <v>9.32</v>
      </c>
      <c r="W34" s="161"/>
      <c r="X34" s="161" t="s">
        <v>159</v>
      </c>
      <c r="Y34" s="150"/>
      <c r="Z34" s="150"/>
      <c r="AA34" s="150"/>
      <c r="AB34" s="150"/>
      <c r="AC34" s="150"/>
      <c r="AD34" s="150"/>
      <c r="AE34" s="150"/>
      <c r="AF34" s="150"/>
      <c r="AG34" s="150" t="s">
        <v>181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97" t="s">
        <v>343</v>
      </c>
      <c r="D35" s="159"/>
      <c r="E35" s="160"/>
      <c r="F35" s="161"/>
      <c r="G35" s="16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173</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62" t="s">
        <v>822</v>
      </c>
      <c r="D36" s="263"/>
      <c r="E36" s="263"/>
      <c r="F36" s="263"/>
      <c r="G36" s="263"/>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173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60" t="s">
        <v>536</v>
      </c>
      <c r="D37" s="261"/>
      <c r="E37" s="261"/>
      <c r="F37" s="261"/>
      <c r="G37" s="261"/>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210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94" t="s">
        <v>629</v>
      </c>
      <c r="D38" s="163"/>
      <c r="E38" s="164">
        <v>37</v>
      </c>
      <c r="F38" s="161"/>
      <c r="G38" s="16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162</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33.75" outlineLevel="1" x14ac:dyDescent="0.2">
      <c r="A39" s="175">
        <v>10</v>
      </c>
      <c r="B39" s="176" t="s">
        <v>539</v>
      </c>
      <c r="C39" s="193" t="s">
        <v>825</v>
      </c>
      <c r="D39" s="177" t="s">
        <v>292</v>
      </c>
      <c r="E39" s="178">
        <v>188</v>
      </c>
      <c r="F39" s="179"/>
      <c r="G39" s="180">
        <f>ROUND(E39*F39,2)</f>
        <v>0</v>
      </c>
      <c r="H39" s="179"/>
      <c r="I39" s="180">
        <f>ROUND(E39*H39,2)</f>
        <v>0</v>
      </c>
      <c r="J39" s="179"/>
      <c r="K39" s="180">
        <f>ROUND(E39*J39,2)</f>
        <v>0</v>
      </c>
      <c r="L39" s="180">
        <v>15</v>
      </c>
      <c r="M39" s="180">
        <f>G39*(1+L39/100)</f>
        <v>0</v>
      </c>
      <c r="N39" s="180">
        <v>7.6000000000000004E-4</v>
      </c>
      <c r="O39" s="180">
        <f>ROUND(E39*N39,2)</f>
        <v>0.14000000000000001</v>
      </c>
      <c r="P39" s="180">
        <v>0</v>
      </c>
      <c r="Q39" s="180">
        <f>ROUND(E39*P39,2)</f>
        <v>0</v>
      </c>
      <c r="R39" s="180" t="s">
        <v>516</v>
      </c>
      <c r="S39" s="180" t="s">
        <v>157</v>
      </c>
      <c r="T39" s="181" t="s">
        <v>158</v>
      </c>
      <c r="U39" s="161">
        <v>0.189</v>
      </c>
      <c r="V39" s="161">
        <f>ROUND(E39*U39,2)</f>
        <v>35.53</v>
      </c>
      <c r="W39" s="161"/>
      <c r="X39" s="161" t="s">
        <v>159</v>
      </c>
      <c r="Y39" s="150"/>
      <c r="Z39" s="150"/>
      <c r="AA39" s="150"/>
      <c r="AB39" s="150"/>
      <c r="AC39" s="150"/>
      <c r="AD39" s="150"/>
      <c r="AE39" s="150"/>
      <c r="AF39" s="150"/>
      <c r="AG39" s="150" t="s">
        <v>181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97" t="s">
        <v>343</v>
      </c>
      <c r="D40" s="159"/>
      <c r="E40" s="160"/>
      <c r="F40" s="161"/>
      <c r="G40" s="161"/>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173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62" t="s">
        <v>822</v>
      </c>
      <c r="D41" s="263"/>
      <c r="E41" s="263"/>
      <c r="F41" s="263"/>
      <c r="G41" s="263"/>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173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60" t="s">
        <v>541</v>
      </c>
      <c r="D42" s="261"/>
      <c r="E42" s="261"/>
      <c r="F42" s="261"/>
      <c r="G42" s="26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210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94" t="s">
        <v>633</v>
      </c>
      <c r="D43" s="163"/>
      <c r="E43" s="164">
        <v>138</v>
      </c>
      <c r="F43" s="161"/>
      <c r="G43" s="161"/>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162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94" t="s">
        <v>632</v>
      </c>
      <c r="D44" s="163"/>
      <c r="E44" s="164">
        <v>50</v>
      </c>
      <c r="F44" s="161"/>
      <c r="G44" s="16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162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1" x14ac:dyDescent="0.2">
      <c r="A45" s="175">
        <v>11</v>
      </c>
      <c r="B45" s="176" t="s">
        <v>544</v>
      </c>
      <c r="C45" s="193" t="s">
        <v>826</v>
      </c>
      <c r="D45" s="177" t="s">
        <v>292</v>
      </c>
      <c r="E45" s="178">
        <v>188</v>
      </c>
      <c r="F45" s="179"/>
      <c r="G45" s="180">
        <f>ROUND(E45*F45,2)</f>
        <v>0</v>
      </c>
      <c r="H45" s="179"/>
      <c r="I45" s="180">
        <f>ROUND(E45*H45,2)</f>
        <v>0</v>
      </c>
      <c r="J45" s="179"/>
      <c r="K45" s="180">
        <f>ROUND(E45*J45,2)</f>
        <v>0</v>
      </c>
      <c r="L45" s="180">
        <v>15</v>
      </c>
      <c r="M45" s="180">
        <f>G45*(1+L45/100)</f>
        <v>0</v>
      </c>
      <c r="N45" s="180">
        <v>4.2999999999999999E-4</v>
      </c>
      <c r="O45" s="180">
        <f>ROUND(E45*N45,2)</f>
        <v>0.08</v>
      </c>
      <c r="P45" s="180">
        <v>0</v>
      </c>
      <c r="Q45" s="180">
        <f>ROUND(E45*P45,2)</f>
        <v>0</v>
      </c>
      <c r="R45" s="180" t="s">
        <v>516</v>
      </c>
      <c r="S45" s="180" t="s">
        <v>157</v>
      </c>
      <c r="T45" s="181" t="s">
        <v>158</v>
      </c>
      <c r="U45" s="161">
        <v>0.189</v>
      </c>
      <c r="V45" s="161">
        <f>ROUND(E45*U45,2)</f>
        <v>35.53</v>
      </c>
      <c r="W45" s="161"/>
      <c r="X45" s="161" t="s">
        <v>159</v>
      </c>
      <c r="Y45" s="150"/>
      <c r="Z45" s="150"/>
      <c r="AA45" s="150"/>
      <c r="AB45" s="150"/>
      <c r="AC45" s="150"/>
      <c r="AD45" s="150"/>
      <c r="AE45" s="150"/>
      <c r="AF45" s="150"/>
      <c r="AG45" s="150" t="s">
        <v>181</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97" t="s">
        <v>343</v>
      </c>
      <c r="D46" s="159"/>
      <c r="E46" s="160"/>
      <c r="F46" s="161"/>
      <c r="G46" s="16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173</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62" t="s">
        <v>822</v>
      </c>
      <c r="D47" s="263"/>
      <c r="E47" s="263"/>
      <c r="F47" s="263"/>
      <c r="G47" s="263"/>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173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60" t="s">
        <v>546</v>
      </c>
      <c r="D48" s="261"/>
      <c r="E48" s="261"/>
      <c r="F48" s="261"/>
      <c r="G48" s="261"/>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210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94" t="s">
        <v>827</v>
      </c>
      <c r="D49" s="163"/>
      <c r="E49" s="164">
        <v>138</v>
      </c>
      <c r="F49" s="161"/>
      <c r="G49" s="161"/>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162</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94" t="s">
        <v>828</v>
      </c>
      <c r="D50" s="163"/>
      <c r="E50" s="164">
        <v>50</v>
      </c>
      <c r="F50" s="161"/>
      <c r="G50" s="16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162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3.75" outlineLevel="1" x14ac:dyDescent="0.2">
      <c r="A51" s="175">
        <v>12</v>
      </c>
      <c r="B51" s="176" t="s">
        <v>829</v>
      </c>
      <c r="C51" s="193" t="s">
        <v>830</v>
      </c>
      <c r="D51" s="177" t="s">
        <v>196</v>
      </c>
      <c r="E51" s="178">
        <v>1</v>
      </c>
      <c r="F51" s="179"/>
      <c r="G51" s="180">
        <f>ROUND(E51*F51,2)</f>
        <v>0</v>
      </c>
      <c r="H51" s="179"/>
      <c r="I51" s="180">
        <f>ROUND(E51*H51,2)</f>
        <v>0</v>
      </c>
      <c r="J51" s="179"/>
      <c r="K51" s="180">
        <f>ROUND(E51*J51,2)</f>
        <v>0</v>
      </c>
      <c r="L51" s="180">
        <v>15</v>
      </c>
      <c r="M51" s="180">
        <f>G51*(1+L51/100)</f>
        <v>0</v>
      </c>
      <c r="N51" s="180">
        <v>1.0499999999999999E-3</v>
      </c>
      <c r="O51" s="180">
        <f>ROUND(E51*N51,2)</f>
        <v>0</v>
      </c>
      <c r="P51" s="180">
        <v>0</v>
      </c>
      <c r="Q51" s="180">
        <f>ROUND(E51*P51,2)</f>
        <v>0</v>
      </c>
      <c r="R51" s="180" t="s">
        <v>516</v>
      </c>
      <c r="S51" s="180" t="s">
        <v>157</v>
      </c>
      <c r="T51" s="181" t="s">
        <v>158</v>
      </c>
      <c r="U51" s="161">
        <v>0.7</v>
      </c>
      <c r="V51" s="161">
        <f>ROUND(E51*U51,2)</f>
        <v>0.7</v>
      </c>
      <c r="W51" s="161"/>
      <c r="X51" s="161" t="s">
        <v>159</v>
      </c>
      <c r="Y51" s="150"/>
      <c r="Z51" s="150"/>
      <c r="AA51" s="150"/>
      <c r="AB51" s="150"/>
      <c r="AC51" s="150"/>
      <c r="AD51" s="150"/>
      <c r="AE51" s="150"/>
      <c r="AF51" s="150"/>
      <c r="AG51" s="150" t="s">
        <v>181</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97" t="s">
        <v>343</v>
      </c>
      <c r="D52" s="159"/>
      <c r="E52" s="160"/>
      <c r="F52" s="161"/>
      <c r="G52" s="16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173</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62" t="s">
        <v>822</v>
      </c>
      <c r="D53" s="263"/>
      <c r="E53" s="263"/>
      <c r="F53" s="263"/>
      <c r="G53" s="263"/>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173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57"/>
      <c r="B54" s="158"/>
      <c r="C54" s="260" t="s">
        <v>831</v>
      </c>
      <c r="D54" s="261"/>
      <c r="E54" s="261"/>
      <c r="F54" s="261"/>
      <c r="G54" s="26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210</v>
      </c>
      <c r="AH54" s="150"/>
      <c r="AI54" s="150"/>
      <c r="AJ54" s="150"/>
      <c r="AK54" s="150"/>
      <c r="AL54" s="150"/>
      <c r="AM54" s="150"/>
      <c r="AN54" s="150"/>
      <c r="AO54" s="150"/>
      <c r="AP54" s="150"/>
      <c r="AQ54" s="150"/>
      <c r="AR54" s="150"/>
      <c r="AS54" s="150"/>
      <c r="AT54" s="150"/>
      <c r="AU54" s="150"/>
      <c r="AV54" s="150"/>
      <c r="AW54" s="150"/>
      <c r="AX54" s="150"/>
      <c r="AY54" s="150"/>
      <c r="AZ54" s="150"/>
      <c r="BA54" s="189" t="str">
        <f>C54</f>
        <v>ukotvení kotevní desky šrouby, utěsnění kolem prostupu PU pěnou, přitavením manžety prostupu na parozábranu a doplnění manžety pojistnou zálivkovou hmotou</v>
      </c>
      <c r="BB54" s="150"/>
      <c r="BC54" s="150"/>
      <c r="BD54" s="150"/>
      <c r="BE54" s="150"/>
      <c r="BF54" s="150"/>
      <c r="BG54" s="150"/>
      <c r="BH54" s="150"/>
    </row>
    <row r="55" spans="1:60" outlineLevel="1" x14ac:dyDescent="0.2">
      <c r="A55" s="157"/>
      <c r="B55" s="158"/>
      <c r="C55" s="194" t="s">
        <v>832</v>
      </c>
      <c r="D55" s="163"/>
      <c r="E55" s="164">
        <v>1</v>
      </c>
      <c r="F55" s="161"/>
      <c r="G55" s="16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162</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5">
        <v>13</v>
      </c>
      <c r="B56" s="176" t="s">
        <v>833</v>
      </c>
      <c r="C56" s="193" t="s">
        <v>834</v>
      </c>
      <c r="D56" s="177" t="s">
        <v>155</v>
      </c>
      <c r="E56" s="178">
        <v>1045.1949999999999</v>
      </c>
      <c r="F56" s="179"/>
      <c r="G56" s="180">
        <f>ROUND(E56*F56,2)</f>
        <v>0</v>
      </c>
      <c r="H56" s="179"/>
      <c r="I56" s="180">
        <f>ROUND(E56*H56,2)</f>
        <v>0</v>
      </c>
      <c r="J56" s="179"/>
      <c r="K56" s="180">
        <f>ROUND(E56*J56,2)</f>
        <v>0</v>
      </c>
      <c r="L56" s="180">
        <v>15</v>
      </c>
      <c r="M56" s="180">
        <f>G56*(1+L56/100)</f>
        <v>0</v>
      </c>
      <c r="N56" s="180">
        <v>0</v>
      </c>
      <c r="O56" s="180">
        <f>ROUND(E56*N56,2)</f>
        <v>0</v>
      </c>
      <c r="P56" s="180">
        <v>0</v>
      </c>
      <c r="Q56" s="180">
        <f>ROUND(E56*P56,2)</f>
        <v>0</v>
      </c>
      <c r="R56" s="180" t="s">
        <v>516</v>
      </c>
      <c r="S56" s="180" t="s">
        <v>157</v>
      </c>
      <c r="T56" s="181" t="s">
        <v>158</v>
      </c>
      <c r="U56" s="161">
        <v>0.1</v>
      </c>
      <c r="V56" s="161">
        <f>ROUND(E56*U56,2)</f>
        <v>104.52</v>
      </c>
      <c r="W56" s="161"/>
      <c r="X56" s="161" t="s">
        <v>159</v>
      </c>
      <c r="Y56" s="150"/>
      <c r="Z56" s="150"/>
      <c r="AA56" s="150"/>
      <c r="AB56" s="150"/>
      <c r="AC56" s="150"/>
      <c r="AD56" s="150"/>
      <c r="AE56" s="150"/>
      <c r="AF56" s="150"/>
      <c r="AG56" s="150" t="s">
        <v>517</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94" t="s">
        <v>835</v>
      </c>
      <c r="D57" s="163"/>
      <c r="E57" s="164">
        <v>972.9</v>
      </c>
      <c r="F57" s="161"/>
      <c r="G57" s="16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162</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94" t="s">
        <v>836</v>
      </c>
      <c r="D58" s="163"/>
      <c r="E58" s="164">
        <v>72.3</v>
      </c>
      <c r="F58" s="161"/>
      <c r="G58" s="161"/>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162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5">
        <v>14</v>
      </c>
      <c r="B59" s="176" t="s">
        <v>837</v>
      </c>
      <c r="C59" s="193" t="s">
        <v>838</v>
      </c>
      <c r="D59" s="177" t="s">
        <v>155</v>
      </c>
      <c r="E59" s="178">
        <v>246.81</v>
      </c>
      <c r="F59" s="179"/>
      <c r="G59" s="180">
        <f>ROUND(E59*F59,2)</f>
        <v>0</v>
      </c>
      <c r="H59" s="179"/>
      <c r="I59" s="180">
        <f>ROUND(E59*H59,2)</f>
        <v>0</v>
      </c>
      <c r="J59" s="179"/>
      <c r="K59" s="180">
        <f>ROUND(E59*J59,2)</f>
        <v>0</v>
      </c>
      <c r="L59" s="180">
        <v>15</v>
      </c>
      <c r="M59" s="180">
        <f>G59*(1+L59/100)</f>
        <v>0</v>
      </c>
      <c r="N59" s="180">
        <v>0</v>
      </c>
      <c r="O59" s="180">
        <f>ROUND(E59*N59,2)</f>
        <v>0</v>
      </c>
      <c r="P59" s="180">
        <v>0</v>
      </c>
      <c r="Q59" s="180">
        <f>ROUND(E59*P59,2)</f>
        <v>0</v>
      </c>
      <c r="R59" s="180" t="s">
        <v>516</v>
      </c>
      <c r="S59" s="180" t="s">
        <v>157</v>
      </c>
      <c r="T59" s="181" t="s">
        <v>158</v>
      </c>
      <c r="U59" s="161">
        <v>3.5999999999999997E-2</v>
      </c>
      <c r="V59" s="161">
        <f>ROUND(E59*U59,2)</f>
        <v>8.89</v>
      </c>
      <c r="W59" s="161"/>
      <c r="X59" s="161" t="s">
        <v>159</v>
      </c>
      <c r="Y59" s="150"/>
      <c r="Z59" s="150"/>
      <c r="AA59" s="150"/>
      <c r="AB59" s="150"/>
      <c r="AC59" s="150"/>
      <c r="AD59" s="150"/>
      <c r="AE59" s="150"/>
      <c r="AF59" s="150"/>
      <c r="AG59" s="150" t="s">
        <v>517</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51" t="s">
        <v>839</v>
      </c>
      <c r="D60" s="252"/>
      <c r="E60" s="252"/>
      <c r="F60" s="252"/>
      <c r="G60" s="252"/>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173</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94" t="s">
        <v>840</v>
      </c>
      <c r="D61" s="163"/>
      <c r="E61" s="164">
        <v>246.81</v>
      </c>
      <c r="F61" s="161"/>
      <c r="G61" s="161"/>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162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5">
        <v>15</v>
      </c>
      <c r="B62" s="176" t="s">
        <v>841</v>
      </c>
      <c r="C62" s="193" t="s">
        <v>842</v>
      </c>
      <c r="D62" s="177" t="s">
        <v>155</v>
      </c>
      <c r="E62" s="178">
        <v>246.81</v>
      </c>
      <c r="F62" s="179"/>
      <c r="G62" s="180">
        <f>ROUND(E62*F62,2)</f>
        <v>0</v>
      </c>
      <c r="H62" s="179"/>
      <c r="I62" s="180">
        <f>ROUND(E62*H62,2)</f>
        <v>0</v>
      </c>
      <c r="J62" s="179"/>
      <c r="K62" s="180">
        <f>ROUND(E62*J62,2)</f>
        <v>0</v>
      </c>
      <c r="L62" s="180">
        <v>15</v>
      </c>
      <c r="M62" s="180">
        <f>G62*(1+L62/100)</f>
        <v>0</v>
      </c>
      <c r="N62" s="180">
        <v>4.2000000000000002E-4</v>
      </c>
      <c r="O62" s="180">
        <f>ROUND(E62*N62,2)</f>
        <v>0.1</v>
      </c>
      <c r="P62" s="180">
        <v>0</v>
      </c>
      <c r="Q62" s="180">
        <f>ROUND(E62*P62,2)</f>
        <v>0</v>
      </c>
      <c r="R62" s="180" t="s">
        <v>516</v>
      </c>
      <c r="S62" s="180" t="s">
        <v>157</v>
      </c>
      <c r="T62" s="181" t="s">
        <v>158</v>
      </c>
      <c r="U62" s="161">
        <v>0.28999999999999998</v>
      </c>
      <c r="V62" s="161">
        <f>ROUND(E62*U62,2)</f>
        <v>71.569999999999993</v>
      </c>
      <c r="W62" s="161"/>
      <c r="X62" s="161" t="s">
        <v>159</v>
      </c>
      <c r="Y62" s="150"/>
      <c r="Z62" s="150"/>
      <c r="AA62" s="150"/>
      <c r="AB62" s="150"/>
      <c r="AC62" s="150"/>
      <c r="AD62" s="150"/>
      <c r="AE62" s="150"/>
      <c r="AF62" s="150"/>
      <c r="AG62" s="150" t="s">
        <v>517</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1" t="s">
        <v>839</v>
      </c>
      <c r="D63" s="252"/>
      <c r="E63" s="252"/>
      <c r="F63" s="252"/>
      <c r="G63" s="252"/>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173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75">
        <v>16</v>
      </c>
      <c r="B64" s="176" t="s">
        <v>843</v>
      </c>
      <c r="C64" s="193" t="s">
        <v>844</v>
      </c>
      <c r="D64" s="177" t="s">
        <v>155</v>
      </c>
      <c r="E64" s="178">
        <v>888.83249999999998</v>
      </c>
      <c r="F64" s="179"/>
      <c r="G64" s="180">
        <f>ROUND(E64*F64,2)</f>
        <v>0</v>
      </c>
      <c r="H64" s="179"/>
      <c r="I64" s="180">
        <f>ROUND(E64*H64,2)</f>
        <v>0</v>
      </c>
      <c r="J64" s="179"/>
      <c r="K64" s="180">
        <f>ROUND(E64*J64,2)</f>
        <v>0</v>
      </c>
      <c r="L64" s="180">
        <v>15</v>
      </c>
      <c r="M64" s="180">
        <f>G64*(1+L64/100)</f>
        <v>0</v>
      </c>
      <c r="N64" s="180">
        <v>0</v>
      </c>
      <c r="O64" s="180">
        <f>ROUND(E64*N64,2)</f>
        <v>0</v>
      </c>
      <c r="P64" s="180">
        <v>8.4000000000000005E-2</v>
      </c>
      <c r="Q64" s="180">
        <f>ROUND(E64*P64,2)</f>
        <v>74.66</v>
      </c>
      <c r="R64" s="180" t="s">
        <v>516</v>
      </c>
      <c r="S64" s="180" t="s">
        <v>157</v>
      </c>
      <c r="T64" s="181" t="s">
        <v>158</v>
      </c>
      <c r="U64" s="161">
        <v>8.3000000000000004E-2</v>
      </c>
      <c r="V64" s="161">
        <f>ROUND(E64*U64,2)</f>
        <v>73.77</v>
      </c>
      <c r="W64" s="161"/>
      <c r="X64" s="161" t="s">
        <v>159</v>
      </c>
      <c r="Y64" s="150"/>
      <c r="Z64" s="150"/>
      <c r="AA64" s="150"/>
      <c r="AB64" s="150"/>
      <c r="AC64" s="150"/>
      <c r="AD64" s="150"/>
      <c r="AE64" s="150"/>
      <c r="AF64" s="150"/>
      <c r="AG64" s="150" t="s">
        <v>181</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94" t="s">
        <v>845</v>
      </c>
      <c r="D65" s="163"/>
      <c r="E65" s="164">
        <v>888.83249999999998</v>
      </c>
      <c r="F65" s="161"/>
      <c r="G65" s="161"/>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162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5">
        <v>17</v>
      </c>
      <c r="B66" s="176" t="s">
        <v>846</v>
      </c>
      <c r="C66" s="193" t="s">
        <v>847</v>
      </c>
      <c r="D66" s="177" t="s">
        <v>155</v>
      </c>
      <c r="E66" s="178">
        <v>1076.5508500000001</v>
      </c>
      <c r="F66" s="179"/>
      <c r="G66" s="180">
        <f>ROUND(E66*F66,2)</f>
        <v>0</v>
      </c>
      <c r="H66" s="179"/>
      <c r="I66" s="180">
        <f>ROUND(E66*H66,2)</f>
        <v>0</v>
      </c>
      <c r="J66" s="179"/>
      <c r="K66" s="180">
        <f>ROUND(E66*J66,2)</f>
        <v>0</v>
      </c>
      <c r="L66" s="180">
        <v>15</v>
      </c>
      <c r="M66" s="180">
        <f>G66*(1+L66/100)</f>
        <v>0</v>
      </c>
      <c r="N66" s="180">
        <v>3.0699999999999998E-3</v>
      </c>
      <c r="O66" s="180">
        <f>ROUND(E66*N66,2)</f>
        <v>3.31</v>
      </c>
      <c r="P66" s="180">
        <v>0</v>
      </c>
      <c r="Q66" s="180">
        <f>ROUND(E66*P66,2)</f>
        <v>0</v>
      </c>
      <c r="R66" s="180" t="s">
        <v>651</v>
      </c>
      <c r="S66" s="180" t="s">
        <v>157</v>
      </c>
      <c r="T66" s="181" t="s">
        <v>158</v>
      </c>
      <c r="U66" s="161">
        <v>0.96557000000000004</v>
      </c>
      <c r="V66" s="161">
        <f>ROUND(E66*U66,2)</f>
        <v>1039.49</v>
      </c>
      <c r="W66" s="161"/>
      <c r="X66" s="161" t="s">
        <v>386</v>
      </c>
      <c r="Y66" s="150"/>
      <c r="Z66" s="150"/>
      <c r="AA66" s="150"/>
      <c r="AB66" s="150"/>
      <c r="AC66" s="150"/>
      <c r="AD66" s="150"/>
      <c r="AE66" s="150"/>
      <c r="AF66" s="150"/>
      <c r="AG66" s="150" t="s">
        <v>387</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57"/>
      <c r="B67" s="158"/>
      <c r="C67" s="251" t="s">
        <v>848</v>
      </c>
      <c r="D67" s="252"/>
      <c r="E67" s="252"/>
      <c r="F67" s="252"/>
      <c r="G67" s="252"/>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173</v>
      </c>
      <c r="AH67" s="150"/>
      <c r="AI67" s="150"/>
      <c r="AJ67" s="150"/>
      <c r="AK67" s="150"/>
      <c r="AL67" s="150"/>
      <c r="AM67" s="150"/>
      <c r="AN67" s="150"/>
      <c r="AO67" s="150"/>
      <c r="AP67" s="150"/>
      <c r="AQ67" s="150"/>
      <c r="AR67" s="150"/>
      <c r="AS67" s="150"/>
      <c r="AT67" s="150"/>
      <c r="AU67" s="150"/>
      <c r="AV67" s="150"/>
      <c r="AW67" s="150"/>
      <c r="AX67" s="150"/>
      <c r="AY67" s="150"/>
      <c r="AZ67" s="150"/>
      <c r="BA67" s="189" t="str">
        <f>C67</f>
        <v>z volně položené fólie, spoje slepeny přitavením a překryty pásem fólie šířky 500 mm. Vytažení izolace na stěny a přikotvení na stěně lištou.</v>
      </c>
      <c r="BB67" s="150"/>
      <c r="BC67" s="150"/>
      <c r="BD67" s="150"/>
      <c r="BE67" s="150"/>
      <c r="BF67" s="150"/>
      <c r="BG67" s="150"/>
      <c r="BH67" s="150"/>
    </row>
    <row r="68" spans="1:60" outlineLevel="1" x14ac:dyDescent="0.2">
      <c r="A68" s="157"/>
      <c r="B68" s="158"/>
      <c r="C68" s="260" t="s">
        <v>849</v>
      </c>
      <c r="D68" s="261"/>
      <c r="E68" s="261"/>
      <c r="F68" s="261"/>
      <c r="G68" s="26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210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94" t="s">
        <v>850</v>
      </c>
      <c r="D69" s="163"/>
      <c r="E69" s="164">
        <v>1002.08185</v>
      </c>
      <c r="F69" s="161"/>
      <c r="G69" s="161"/>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162</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94" t="s">
        <v>851</v>
      </c>
      <c r="D70" s="163"/>
      <c r="E70" s="164">
        <v>74.468999999999994</v>
      </c>
      <c r="F70" s="161"/>
      <c r="G70" s="16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162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5">
        <v>18</v>
      </c>
      <c r="B71" s="176" t="s">
        <v>547</v>
      </c>
      <c r="C71" s="193" t="s">
        <v>548</v>
      </c>
      <c r="D71" s="177" t="s">
        <v>549</v>
      </c>
      <c r="E71" s="178">
        <v>409.81538</v>
      </c>
      <c r="F71" s="179"/>
      <c r="G71" s="180">
        <f>ROUND(E71*F71,2)</f>
        <v>0</v>
      </c>
      <c r="H71" s="179"/>
      <c r="I71" s="180">
        <f>ROUND(E71*H71,2)</f>
        <v>0</v>
      </c>
      <c r="J71" s="179"/>
      <c r="K71" s="180">
        <f>ROUND(E71*J71,2)</f>
        <v>0</v>
      </c>
      <c r="L71" s="180">
        <v>15</v>
      </c>
      <c r="M71" s="180">
        <f>G71*(1+L71/100)</f>
        <v>0</v>
      </c>
      <c r="N71" s="180">
        <v>1E-3</v>
      </c>
      <c r="O71" s="180">
        <f>ROUND(E71*N71,2)</f>
        <v>0.41</v>
      </c>
      <c r="P71" s="180">
        <v>0</v>
      </c>
      <c r="Q71" s="180">
        <f>ROUND(E71*P71,2)</f>
        <v>0</v>
      </c>
      <c r="R71" s="180" t="s">
        <v>347</v>
      </c>
      <c r="S71" s="180" t="s">
        <v>157</v>
      </c>
      <c r="T71" s="181" t="s">
        <v>158</v>
      </c>
      <c r="U71" s="161">
        <v>0</v>
      </c>
      <c r="V71" s="161">
        <f>ROUND(E71*U71,2)</f>
        <v>0</v>
      </c>
      <c r="W71" s="161"/>
      <c r="X71" s="161" t="s">
        <v>348</v>
      </c>
      <c r="Y71" s="150"/>
      <c r="Z71" s="150"/>
      <c r="AA71" s="150"/>
      <c r="AB71" s="150"/>
      <c r="AC71" s="150"/>
      <c r="AD71" s="150"/>
      <c r="AE71" s="150"/>
      <c r="AF71" s="150"/>
      <c r="AG71" s="150" t="s">
        <v>550</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94" t="s">
        <v>852</v>
      </c>
      <c r="D72" s="163"/>
      <c r="E72" s="164">
        <v>311.08999999999997</v>
      </c>
      <c r="F72" s="161"/>
      <c r="G72" s="16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162</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94" t="s">
        <v>853</v>
      </c>
      <c r="D73" s="163"/>
      <c r="E73" s="164">
        <v>98.72</v>
      </c>
      <c r="F73" s="161"/>
      <c r="G73" s="161"/>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162</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5">
        <v>19</v>
      </c>
      <c r="B74" s="176" t="s">
        <v>854</v>
      </c>
      <c r="C74" s="193" t="s">
        <v>855</v>
      </c>
      <c r="D74" s="177" t="s">
        <v>155</v>
      </c>
      <c r="E74" s="178">
        <v>-97.5</v>
      </c>
      <c r="F74" s="179"/>
      <c r="G74" s="180">
        <f>ROUND(E74*F74,2)</f>
        <v>0</v>
      </c>
      <c r="H74" s="179"/>
      <c r="I74" s="180">
        <f>ROUND(E74*H74,2)</f>
        <v>0</v>
      </c>
      <c r="J74" s="179"/>
      <c r="K74" s="180">
        <f>ROUND(E74*J74,2)</f>
        <v>0</v>
      </c>
      <c r="L74" s="180">
        <v>15</v>
      </c>
      <c r="M74" s="180">
        <f>G74*(1+L74/100)</f>
        <v>0</v>
      </c>
      <c r="N74" s="180">
        <v>2.3E-3</v>
      </c>
      <c r="O74" s="180">
        <f>ROUND(E74*N74,2)</f>
        <v>-0.22</v>
      </c>
      <c r="P74" s="180">
        <v>0</v>
      </c>
      <c r="Q74" s="180">
        <f>ROUND(E74*P74,2)</f>
        <v>0</v>
      </c>
      <c r="R74" s="180" t="s">
        <v>347</v>
      </c>
      <c r="S74" s="180" t="s">
        <v>157</v>
      </c>
      <c r="T74" s="181" t="s">
        <v>158</v>
      </c>
      <c r="U74" s="161">
        <v>0</v>
      </c>
      <c r="V74" s="161">
        <f>ROUND(E74*U74,2)</f>
        <v>0</v>
      </c>
      <c r="W74" s="161"/>
      <c r="X74" s="161" t="s">
        <v>348</v>
      </c>
      <c r="Y74" s="150"/>
      <c r="Z74" s="150"/>
      <c r="AA74" s="150"/>
      <c r="AB74" s="150"/>
      <c r="AC74" s="150"/>
      <c r="AD74" s="150"/>
      <c r="AE74" s="150"/>
      <c r="AF74" s="150"/>
      <c r="AG74" s="150" t="s">
        <v>349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94" t="s">
        <v>856</v>
      </c>
      <c r="D75" s="163"/>
      <c r="E75" s="164">
        <v>-97.5</v>
      </c>
      <c r="F75" s="161"/>
      <c r="G75" s="161"/>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162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75">
        <v>20</v>
      </c>
      <c r="B76" s="176" t="s">
        <v>857</v>
      </c>
      <c r="C76" s="193" t="s">
        <v>858</v>
      </c>
      <c r="D76" s="177" t="s">
        <v>155</v>
      </c>
      <c r="E76" s="178">
        <v>1318.3293799999999</v>
      </c>
      <c r="F76" s="179"/>
      <c r="G76" s="180">
        <f>ROUND(E76*F76,2)</f>
        <v>0</v>
      </c>
      <c r="H76" s="179"/>
      <c r="I76" s="180">
        <f>ROUND(E76*H76,2)</f>
        <v>0</v>
      </c>
      <c r="J76" s="179"/>
      <c r="K76" s="180">
        <f>ROUND(E76*J76,2)</f>
        <v>0</v>
      </c>
      <c r="L76" s="180">
        <v>15</v>
      </c>
      <c r="M76" s="180">
        <f>G76*(1+L76/100)</f>
        <v>0</v>
      </c>
      <c r="N76" s="180">
        <v>4.4999999999999997E-3</v>
      </c>
      <c r="O76" s="180">
        <f>ROUND(E76*N76,2)</f>
        <v>5.93</v>
      </c>
      <c r="P76" s="180">
        <v>0</v>
      </c>
      <c r="Q76" s="180">
        <f>ROUND(E76*P76,2)</f>
        <v>0</v>
      </c>
      <c r="R76" s="180" t="s">
        <v>347</v>
      </c>
      <c r="S76" s="180" t="s">
        <v>157</v>
      </c>
      <c r="T76" s="181" t="s">
        <v>158</v>
      </c>
      <c r="U76" s="161">
        <v>0</v>
      </c>
      <c r="V76" s="161">
        <f>ROUND(E76*U76,2)</f>
        <v>0</v>
      </c>
      <c r="W76" s="161"/>
      <c r="X76" s="161" t="s">
        <v>348</v>
      </c>
      <c r="Y76" s="150"/>
      <c r="Z76" s="150"/>
      <c r="AA76" s="150"/>
      <c r="AB76" s="150"/>
      <c r="AC76" s="150"/>
      <c r="AD76" s="150"/>
      <c r="AE76" s="150"/>
      <c r="AF76" s="150"/>
      <c r="AG76" s="150" t="s">
        <v>550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94" t="s">
        <v>859</v>
      </c>
      <c r="D77" s="163"/>
      <c r="E77" s="164">
        <v>1022.16</v>
      </c>
      <c r="F77" s="161"/>
      <c r="G77" s="161"/>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162</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94" t="s">
        <v>860</v>
      </c>
      <c r="D78" s="163"/>
      <c r="E78" s="164">
        <v>296.17</v>
      </c>
      <c r="F78" s="161"/>
      <c r="G78" s="16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162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5">
        <v>21</v>
      </c>
      <c r="B79" s="176" t="s">
        <v>861</v>
      </c>
      <c r="C79" s="193" t="s">
        <v>862</v>
      </c>
      <c r="D79" s="177" t="s">
        <v>292</v>
      </c>
      <c r="E79" s="178">
        <v>1201.97425</v>
      </c>
      <c r="F79" s="179"/>
      <c r="G79" s="180">
        <f>ROUND(E79*F79,2)</f>
        <v>0</v>
      </c>
      <c r="H79" s="179"/>
      <c r="I79" s="180">
        <f>ROUND(E79*H79,2)</f>
        <v>0</v>
      </c>
      <c r="J79" s="179"/>
      <c r="K79" s="180">
        <f>ROUND(E79*J79,2)</f>
        <v>0</v>
      </c>
      <c r="L79" s="180">
        <v>15</v>
      </c>
      <c r="M79" s="180">
        <f>G79*(1+L79/100)</f>
        <v>0</v>
      </c>
      <c r="N79" s="180">
        <v>1E-3</v>
      </c>
      <c r="O79" s="180">
        <f>ROUND(E79*N79,2)</f>
        <v>1.2</v>
      </c>
      <c r="P79" s="180">
        <v>0</v>
      </c>
      <c r="Q79" s="180">
        <f>ROUND(E79*P79,2)</f>
        <v>0</v>
      </c>
      <c r="R79" s="180" t="s">
        <v>347</v>
      </c>
      <c r="S79" s="180" t="s">
        <v>157</v>
      </c>
      <c r="T79" s="181" t="s">
        <v>158</v>
      </c>
      <c r="U79" s="161">
        <v>0</v>
      </c>
      <c r="V79" s="161">
        <f>ROUND(E79*U79,2)</f>
        <v>0</v>
      </c>
      <c r="W79" s="161"/>
      <c r="X79" s="161" t="s">
        <v>348</v>
      </c>
      <c r="Y79" s="150"/>
      <c r="Z79" s="150"/>
      <c r="AA79" s="150"/>
      <c r="AB79" s="150"/>
      <c r="AC79" s="150"/>
      <c r="AD79" s="150"/>
      <c r="AE79" s="150"/>
      <c r="AF79" s="150"/>
      <c r="AG79" s="150" t="s">
        <v>550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94" t="s">
        <v>863</v>
      </c>
      <c r="D80" s="163"/>
      <c r="E80" s="164">
        <v>1201.97</v>
      </c>
      <c r="F80" s="161"/>
      <c r="G80" s="161"/>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162</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5">
        <v>22</v>
      </c>
      <c r="B81" s="176" t="s">
        <v>674</v>
      </c>
      <c r="C81" s="193" t="s">
        <v>864</v>
      </c>
      <c r="D81" s="177" t="s">
        <v>155</v>
      </c>
      <c r="E81" s="178">
        <v>97.5</v>
      </c>
      <c r="F81" s="179"/>
      <c r="G81" s="180">
        <f>ROUND(E81*F81,2)</f>
        <v>0</v>
      </c>
      <c r="H81" s="179"/>
      <c r="I81" s="180">
        <f>ROUND(E81*H81,2)</f>
        <v>0</v>
      </c>
      <c r="J81" s="179"/>
      <c r="K81" s="180">
        <f>ROUND(E81*J81,2)</f>
        <v>0</v>
      </c>
      <c r="L81" s="180">
        <v>15</v>
      </c>
      <c r="M81" s="180">
        <f>G81*(1+L81/100)</f>
        <v>0</v>
      </c>
      <c r="N81" s="180">
        <v>1.9599999999999999E-3</v>
      </c>
      <c r="O81" s="180">
        <f>ROUND(E81*N81,2)</f>
        <v>0.19</v>
      </c>
      <c r="P81" s="180">
        <v>0</v>
      </c>
      <c r="Q81" s="180">
        <f>ROUND(E81*P81,2)</f>
        <v>0</v>
      </c>
      <c r="R81" s="180"/>
      <c r="S81" s="180" t="s">
        <v>341</v>
      </c>
      <c r="T81" s="181" t="s">
        <v>342</v>
      </c>
      <c r="U81" s="161">
        <v>0</v>
      </c>
      <c r="V81" s="161">
        <f>ROUND(E81*U81,2)</f>
        <v>0</v>
      </c>
      <c r="W81" s="161"/>
      <c r="X81" s="161" t="s">
        <v>348</v>
      </c>
      <c r="Y81" s="150"/>
      <c r="Z81" s="150"/>
      <c r="AA81" s="150"/>
      <c r="AB81" s="150"/>
      <c r="AC81" s="150"/>
      <c r="AD81" s="150"/>
      <c r="AE81" s="150"/>
      <c r="AF81" s="150"/>
      <c r="AG81" s="150" t="s">
        <v>349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64" t="s">
        <v>865</v>
      </c>
      <c r="D82" s="265"/>
      <c r="E82" s="265"/>
      <c r="F82" s="265"/>
      <c r="G82" s="265"/>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210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94" t="s">
        <v>866</v>
      </c>
      <c r="D83" s="163"/>
      <c r="E83" s="164">
        <v>24.2</v>
      </c>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162</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94" t="s">
        <v>867</v>
      </c>
      <c r="D84" s="163"/>
      <c r="E84" s="164">
        <v>38.4</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162</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94" t="s">
        <v>868</v>
      </c>
      <c r="D85" s="163"/>
      <c r="E85" s="164">
        <v>34.9</v>
      </c>
      <c r="F85" s="161"/>
      <c r="G85" s="161"/>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162</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v>23</v>
      </c>
      <c r="B86" s="158" t="s">
        <v>869</v>
      </c>
      <c r="C86" s="197" t="s">
        <v>870</v>
      </c>
      <c r="D86" s="159" t="s">
        <v>0</v>
      </c>
      <c r="E86" s="190"/>
      <c r="F86" s="162"/>
      <c r="G86" s="161">
        <f>ROUND(E86*F86,2)</f>
        <v>0</v>
      </c>
      <c r="H86" s="162"/>
      <c r="I86" s="161">
        <f>ROUND(E86*H86,2)</f>
        <v>0</v>
      </c>
      <c r="J86" s="162"/>
      <c r="K86" s="161">
        <f>ROUND(E86*J86,2)</f>
        <v>0</v>
      </c>
      <c r="L86" s="161">
        <v>15</v>
      </c>
      <c r="M86" s="161">
        <f>G86*(1+L86/100)</f>
        <v>0</v>
      </c>
      <c r="N86" s="161">
        <v>0</v>
      </c>
      <c r="O86" s="161">
        <f>ROUND(E86*N86,2)</f>
        <v>0</v>
      </c>
      <c r="P86" s="161">
        <v>0</v>
      </c>
      <c r="Q86" s="161">
        <f>ROUND(E86*P86,2)</f>
        <v>0</v>
      </c>
      <c r="R86" s="161" t="s">
        <v>516</v>
      </c>
      <c r="S86" s="161" t="s">
        <v>157</v>
      </c>
      <c r="T86" s="161" t="s">
        <v>158</v>
      </c>
      <c r="U86" s="161">
        <v>0</v>
      </c>
      <c r="V86" s="161">
        <f>ROUND(E86*U86,2)</f>
        <v>0</v>
      </c>
      <c r="W86" s="161"/>
      <c r="X86" s="161" t="s">
        <v>511</v>
      </c>
      <c r="Y86" s="150"/>
      <c r="Z86" s="150"/>
      <c r="AA86" s="150"/>
      <c r="AB86" s="150"/>
      <c r="AC86" s="150"/>
      <c r="AD86" s="150"/>
      <c r="AE86" s="150"/>
      <c r="AF86" s="150"/>
      <c r="AG86" s="150" t="s">
        <v>512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62" t="s">
        <v>557</v>
      </c>
      <c r="D87" s="263"/>
      <c r="E87" s="263"/>
      <c r="F87" s="263"/>
      <c r="G87" s="263"/>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173</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x14ac:dyDescent="0.2">
      <c r="A88" s="169" t="s">
        <v>151</v>
      </c>
      <c r="B88" s="170" t="s">
        <v>92</v>
      </c>
      <c r="C88" s="192" t="s">
        <v>93</v>
      </c>
      <c r="D88" s="171"/>
      <c r="E88" s="172"/>
      <c r="F88" s="173"/>
      <c r="G88" s="173">
        <f>SUMIF(AG89:AG110,"&lt;&gt;NOR",G89:G110)</f>
        <v>0</v>
      </c>
      <c r="H88" s="173"/>
      <c r="I88" s="173">
        <f>SUM(I89:I110)</f>
        <v>0</v>
      </c>
      <c r="J88" s="173"/>
      <c r="K88" s="173">
        <f>SUM(K89:K110)</f>
        <v>0</v>
      </c>
      <c r="L88" s="173"/>
      <c r="M88" s="173">
        <f>SUM(M89:M110)</f>
        <v>0</v>
      </c>
      <c r="N88" s="173"/>
      <c r="O88" s="173">
        <f>SUM(O89:O110)</f>
        <v>6.08</v>
      </c>
      <c r="P88" s="173"/>
      <c r="Q88" s="173">
        <f>SUM(Q89:Q110)</f>
        <v>1.78</v>
      </c>
      <c r="R88" s="173"/>
      <c r="S88" s="173"/>
      <c r="T88" s="174"/>
      <c r="U88" s="168"/>
      <c r="V88" s="168">
        <f>SUM(V89:V110)</f>
        <v>889.38</v>
      </c>
      <c r="W88" s="168"/>
      <c r="X88" s="168"/>
      <c r="AG88" t="s">
        <v>152</v>
      </c>
    </row>
    <row r="89" spans="1:60" ht="22.5" outlineLevel="1" x14ac:dyDescent="0.2">
      <c r="A89" s="182">
        <v>24</v>
      </c>
      <c r="B89" s="183" t="s">
        <v>871</v>
      </c>
      <c r="C89" s="195" t="s">
        <v>872</v>
      </c>
      <c r="D89" s="184" t="s">
        <v>155</v>
      </c>
      <c r="E89" s="185">
        <v>888.83249999999998</v>
      </c>
      <c r="F89" s="186"/>
      <c r="G89" s="187">
        <f>ROUND(E89*F89,2)</f>
        <v>0</v>
      </c>
      <c r="H89" s="186"/>
      <c r="I89" s="187">
        <f>ROUND(E89*H89,2)</f>
        <v>0</v>
      </c>
      <c r="J89" s="186"/>
      <c r="K89" s="187">
        <f>ROUND(E89*J89,2)</f>
        <v>0</v>
      </c>
      <c r="L89" s="187">
        <v>15</v>
      </c>
      <c r="M89" s="187">
        <f>G89*(1+L89/100)</f>
        <v>0</v>
      </c>
      <c r="N89" s="187">
        <v>0</v>
      </c>
      <c r="O89" s="187">
        <f>ROUND(E89*N89,2)</f>
        <v>0</v>
      </c>
      <c r="P89" s="187">
        <v>2E-3</v>
      </c>
      <c r="Q89" s="187">
        <f>ROUND(E89*P89,2)</f>
        <v>1.78</v>
      </c>
      <c r="R89" s="187" t="s">
        <v>873</v>
      </c>
      <c r="S89" s="187" t="s">
        <v>157</v>
      </c>
      <c r="T89" s="188" t="s">
        <v>158</v>
      </c>
      <c r="U89" s="161">
        <v>3.7999999999999999E-2</v>
      </c>
      <c r="V89" s="161">
        <f>ROUND(E89*U89,2)</f>
        <v>33.78</v>
      </c>
      <c r="W89" s="161"/>
      <c r="X89" s="161" t="s">
        <v>159</v>
      </c>
      <c r="Y89" s="150"/>
      <c r="Z89" s="150"/>
      <c r="AA89" s="150"/>
      <c r="AB89" s="150"/>
      <c r="AC89" s="150"/>
      <c r="AD89" s="150"/>
      <c r="AE89" s="150"/>
      <c r="AF89" s="150"/>
      <c r="AG89" s="150" t="s">
        <v>181</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1" x14ac:dyDescent="0.2">
      <c r="A90" s="175">
        <v>25</v>
      </c>
      <c r="B90" s="176" t="s">
        <v>874</v>
      </c>
      <c r="C90" s="193" t="s">
        <v>875</v>
      </c>
      <c r="D90" s="177" t="s">
        <v>155</v>
      </c>
      <c r="E90" s="178">
        <v>1089.8775000000001</v>
      </c>
      <c r="F90" s="179"/>
      <c r="G90" s="180">
        <f>ROUND(E90*F90,2)</f>
        <v>0</v>
      </c>
      <c r="H90" s="179"/>
      <c r="I90" s="180">
        <f>ROUND(E90*H90,2)</f>
        <v>0</v>
      </c>
      <c r="J90" s="179"/>
      <c r="K90" s="180">
        <f>ROUND(E90*J90,2)</f>
        <v>0</v>
      </c>
      <c r="L90" s="180">
        <v>15</v>
      </c>
      <c r="M90" s="180">
        <f>G90*(1+L90/100)</f>
        <v>0</v>
      </c>
      <c r="N90" s="180">
        <v>0</v>
      </c>
      <c r="O90" s="180">
        <f>ROUND(E90*N90,2)</f>
        <v>0</v>
      </c>
      <c r="P90" s="180">
        <v>0</v>
      </c>
      <c r="Q90" s="180">
        <f>ROUND(E90*P90,2)</f>
        <v>0</v>
      </c>
      <c r="R90" s="180" t="s">
        <v>873</v>
      </c>
      <c r="S90" s="180" t="s">
        <v>157</v>
      </c>
      <c r="T90" s="181" t="s">
        <v>158</v>
      </c>
      <c r="U90" s="161">
        <v>0.41</v>
      </c>
      <c r="V90" s="161">
        <f>ROUND(E90*U90,2)</f>
        <v>446.85</v>
      </c>
      <c r="W90" s="161"/>
      <c r="X90" s="161" t="s">
        <v>159</v>
      </c>
      <c r="Y90" s="150"/>
      <c r="Z90" s="150"/>
      <c r="AA90" s="150"/>
      <c r="AB90" s="150"/>
      <c r="AC90" s="150"/>
      <c r="AD90" s="150"/>
      <c r="AE90" s="150"/>
      <c r="AF90" s="150"/>
      <c r="AG90" s="150" t="s">
        <v>181</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94" t="s">
        <v>876</v>
      </c>
      <c r="D91" s="163"/>
      <c r="E91" s="164">
        <v>17</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162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94" t="s">
        <v>877</v>
      </c>
      <c r="D92" s="163"/>
      <c r="E92" s="164">
        <v>872</v>
      </c>
      <c r="F92" s="161"/>
      <c r="G92" s="16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162</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94" t="s">
        <v>800</v>
      </c>
      <c r="D93" s="163"/>
      <c r="E93" s="164">
        <v>204.44</v>
      </c>
      <c r="F93" s="161"/>
      <c r="G93" s="161"/>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162</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94" t="s">
        <v>801</v>
      </c>
      <c r="D94" s="163"/>
      <c r="E94" s="164">
        <v>-3.5625</v>
      </c>
      <c r="F94" s="161"/>
      <c r="G94" s="16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162</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5">
        <v>26</v>
      </c>
      <c r="B95" s="176" t="s">
        <v>878</v>
      </c>
      <c r="C95" s="193" t="s">
        <v>879</v>
      </c>
      <c r="D95" s="177" t="s">
        <v>155</v>
      </c>
      <c r="E95" s="178">
        <v>255</v>
      </c>
      <c r="F95" s="179"/>
      <c r="G95" s="180">
        <f>ROUND(E95*F95,2)</f>
        <v>0</v>
      </c>
      <c r="H95" s="179"/>
      <c r="I95" s="180">
        <f>ROUND(E95*H95,2)</f>
        <v>0</v>
      </c>
      <c r="J95" s="179"/>
      <c r="K95" s="180">
        <f>ROUND(E95*J95,2)</f>
        <v>0</v>
      </c>
      <c r="L95" s="180">
        <v>15</v>
      </c>
      <c r="M95" s="180">
        <f>G95*(1+L95/100)</f>
        <v>0</v>
      </c>
      <c r="N95" s="180">
        <v>0</v>
      </c>
      <c r="O95" s="180">
        <f>ROUND(E95*N95,2)</f>
        <v>0</v>
      </c>
      <c r="P95" s="180">
        <v>0</v>
      </c>
      <c r="Q95" s="180">
        <f>ROUND(E95*P95,2)</f>
        <v>0</v>
      </c>
      <c r="R95" s="180" t="s">
        <v>873</v>
      </c>
      <c r="S95" s="180" t="s">
        <v>157</v>
      </c>
      <c r="T95" s="181" t="s">
        <v>158</v>
      </c>
      <c r="U95" s="161">
        <v>0.45</v>
      </c>
      <c r="V95" s="161">
        <f>ROUND(E95*U95,2)</f>
        <v>114.75</v>
      </c>
      <c r="W95" s="161"/>
      <c r="X95" s="161" t="s">
        <v>159</v>
      </c>
      <c r="Y95" s="150"/>
      <c r="Z95" s="150"/>
      <c r="AA95" s="150"/>
      <c r="AB95" s="150"/>
      <c r="AC95" s="150"/>
      <c r="AD95" s="150"/>
      <c r="AE95" s="150"/>
      <c r="AF95" s="150"/>
      <c r="AG95" s="150" t="s">
        <v>181</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94" t="s">
        <v>880</v>
      </c>
      <c r="D96" s="163"/>
      <c r="E96" s="164">
        <v>255</v>
      </c>
      <c r="F96" s="161"/>
      <c r="G96" s="16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162</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5">
        <v>27</v>
      </c>
      <c r="B97" s="176" t="s">
        <v>881</v>
      </c>
      <c r="C97" s="193" t="s">
        <v>882</v>
      </c>
      <c r="D97" s="177" t="s">
        <v>155</v>
      </c>
      <c r="E97" s="178">
        <v>600</v>
      </c>
      <c r="F97" s="179"/>
      <c r="G97" s="180">
        <f>ROUND(E97*F97,2)</f>
        <v>0</v>
      </c>
      <c r="H97" s="179"/>
      <c r="I97" s="180">
        <f>ROUND(E97*H97,2)</f>
        <v>0</v>
      </c>
      <c r="J97" s="179"/>
      <c r="K97" s="180">
        <f>ROUND(E97*J97,2)</f>
        <v>0</v>
      </c>
      <c r="L97" s="180">
        <v>15</v>
      </c>
      <c r="M97" s="180">
        <f>G97*(1+L97/100)</f>
        <v>0</v>
      </c>
      <c r="N97" s="180">
        <v>0</v>
      </c>
      <c r="O97" s="180">
        <f>ROUND(E97*N97,2)</f>
        <v>0</v>
      </c>
      <c r="P97" s="180">
        <v>0</v>
      </c>
      <c r="Q97" s="180">
        <f>ROUND(E97*P97,2)</f>
        <v>0</v>
      </c>
      <c r="R97" s="180" t="s">
        <v>873</v>
      </c>
      <c r="S97" s="180" t="s">
        <v>157</v>
      </c>
      <c r="T97" s="181" t="s">
        <v>158</v>
      </c>
      <c r="U97" s="161">
        <v>0.49</v>
      </c>
      <c r="V97" s="161">
        <f>ROUND(E97*U97,2)</f>
        <v>294</v>
      </c>
      <c r="W97" s="161"/>
      <c r="X97" s="161" t="s">
        <v>159</v>
      </c>
      <c r="Y97" s="150"/>
      <c r="Z97" s="150"/>
      <c r="AA97" s="150"/>
      <c r="AB97" s="150"/>
      <c r="AC97" s="150"/>
      <c r="AD97" s="150"/>
      <c r="AE97" s="150"/>
      <c r="AF97" s="150"/>
      <c r="AG97" s="150" t="s">
        <v>181</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94" t="s">
        <v>883</v>
      </c>
      <c r="D98" s="163"/>
      <c r="E98" s="164">
        <v>600</v>
      </c>
      <c r="F98" s="161"/>
      <c r="G98" s="16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162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5">
        <v>28</v>
      </c>
      <c r="B99" s="176" t="s">
        <v>884</v>
      </c>
      <c r="C99" s="193" t="s">
        <v>885</v>
      </c>
      <c r="D99" s="177" t="s">
        <v>170</v>
      </c>
      <c r="E99" s="178">
        <v>171.28630000000001</v>
      </c>
      <c r="F99" s="179"/>
      <c r="G99" s="180">
        <f>ROUND(E99*F99,2)</f>
        <v>0</v>
      </c>
      <c r="H99" s="179"/>
      <c r="I99" s="180">
        <f>ROUND(E99*H99,2)</f>
        <v>0</v>
      </c>
      <c r="J99" s="179"/>
      <c r="K99" s="180">
        <f>ROUND(E99*J99,2)</f>
        <v>0</v>
      </c>
      <c r="L99" s="180">
        <v>15</v>
      </c>
      <c r="M99" s="180">
        <f>G99*(1+L99/100)</f>
        <v>0</v>
      </c>
      <c r="N99" s="180">
        <v>0.02</v>
      </c>
      <c r="O99" s="180">
        <f>ROUND(E99*N99,2)</f>
        <v>3.43</v>
      </c>
      <c r="P99" s="180">
        <v>0</v>
      </c>
      <c r="Q99" s="180">
        <f>ROUND(E99*P99,2)</f>
        <v>0</v>
      </c>
      <c r="R99" s="180" t="s">
        <v>347</v>
      </c>
      <c r="S99" s="180" t="s">
        <v>157</v>
      </c>
      <c r="T99" s="181" t="s">
        <v>158</v>
      </c>
      <c r="U99" s="161">
        <v>0</v>
      </c>
      <c r="V99" s="161">
        <f>ROUND(E99*U99,2)</f>
        <v>0</v>
      </c>
      <c r="W99" s="161"/>
      <c r="X99" s="161" t="s">
        <v>348</v>
      </c>
      <c r="Y99" s="150"/>
      <c r="Z99" s="150"/>
      <c r="AA99" s="150"/>
      <c r="AB99" s="150"/>
      <c r="AC99" s="150"/>
      <c r="AD99" s="150"/>
      <c r="AE99" s="150"/>
      <c r="AF99" s="150"/>
      <c r="AG99" s="150" t="s">
        <v>349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94" t="s">
        <v>886</v>
      </c>
      <c r="D100" s="163"/>
      <c r="E100" s="164">
        <v>146.1456</v>
      </c>
      <c r="F100" s="161"/>
      <c r="G100" s="16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162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94" t="s">
        <v>887</v>
      </c>
      <c r="D101" s="163"/>
      <c r="E101" s="164">
        <v>20.852879999999999</v>
      </c>
      <c r="F101" s="161"/>
      <c r="G101" s="161"/>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162</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94" t="s">
        <v>888</v>
      </c>
      <c r="D102" s="163"/>
      <c r="E102" s="164">
        <v>-0.36337999999999998</v>
      </c>
      <c r="F102" s="161"/>
      <c r="G102" s="16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162</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94" t="s">
        <v>889</v>
      </c>
      <c r="D103" s="163"/>
      <c r="E103" s="164">
        <v>4.6512000000000002</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162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22.5" outlineLevel="1" x14ac:dyDescent="0.2">
      <c r="A104" s="175">
        <v>29</v>
      </c>
      <c r="B104" s="176" t="s">
        <v>890</v>
      </c>
      <c r="C104" s="193" t="s">
        <v>891</v>
      </c>
      <c r="D104" s="177" t="s">
        <v>170</v>
      </c>
      <c r="E104" s="178">
        <v>132.702</v>
      </c>
      <c r="F104" s="179"/>
      <c r="G104" s="180">
        <f>ROUND(E104*F104,2)</f>
        <v>0</v>
      </c>
      <c r="H104" s="179"/>
      <c r="I104" s="180">
        <f>ROUND(E104*H104,2)</f>
        <v>0</v>
      </c>
      <c r="J104" s="179"/>
      <c r="K104" s="180">
        <f>ROUND(E104*J104,2)</f>
        <v>0</v>
      </c>
      <c r="L104" s="180">
        <v>15</v>
      </c>
      <c r="M104" s="180">
        <f>G104*(1+L104/100)</f>
        <v>0</v>
      </c>
      <c r="N104" s="180">
        <v>0.02</v>
      </c>
      <c r="O104" s="180">
        <f>ROUND(E104*N104,2)</f>
        <v>2.65</v>
      </c>
      <c r="P104" s="180">
        <v>0</v>
      </c>
      <c r="Q104" s="180">
        <f>ROUND(E104*P104,2)</f>
        <v>0</v>
      </c>
      <c r="R104" s="180" t="s">
        <v>347</v>
      </c>
      <c r="S104" s="180" t="s">
        <v>157</v>
      </c>
      <c r="T104" s="181" t="s">
        <v>158</v>
      </c>
      <c r="U104" s="161">
        <v>0</v>
      </c>
      <c r="V104" s="161">
        <f>ROUND(E104*U104,2)</f>
        <v>0</v>
      </c>
      <c r="W104" s="161"/>
      <c r="X104" s="161" t="s">
        <v>348</v>
      </c>
      <c r="Y104" s="150"/>
      <c r="Z104" s="150"/>
      <c r="AA104" s="150"/>
      <c r="AB104" s="150"/>
      <c r="AC104" s="150"/>
      <c r="AD104" s="150"/>
      <c r="AE104" s="150"/>
      <c r="AF104" s="150"/>
      <c r="AG104" s="150" t="s">
        <v>349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94" t="s">
        <v>892</v>
      </c>
      <c r="D105" s="163"/>
      <c r="E105" s="164">
        <v>21.991199999999999</v>
      </c>
      <c r="F105" s="161"/>
      <c r="G105" s="161"/>
      <c r="H105" s="161"/>
      <c r="I105" s="161"/>
      <c r="J105" s="161"/>
      <c r="K105" s="161"/>
      <c r="L105" s="161"/>
      <c r="M105" s="161"/>
      <c r="N105" s="161"/>
      <c r="O105" s="161"/>
      <c r="P105" s="161"/>
      <c r="Q105" s="161"/>
      <c r="R105" s="161"/>
      <c r="S105" s="161"/>
      <c r="T105" s="161"/>
      <c r="U105" s="161"/>
      <c r="V105" s="161"/>
      <c r="W105" s="161"/>
      <c r="X105" s="161"/>
      <c r="Y105" s="150"/>
      <c r="Z105" s="150"/>
      <c r="AA105" s="150"/>
      <c r="AB105" s="150"/>
      <c r="AC105" s="150"/>
      <c r="AD105" s="150"/>
      <c r="AE105" s="150"/>
      <c r="AF105" s="150"/>
      <c r="AG105" s="150" t="s">
        <v>162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94" t="s">
        <v>893</v>
      </c>
      <c r="D106" s="163"/>
      <c r="E106" s="164">
        <v>104.04</v>
      </c>
      <c r="F106" s="161"/>
      <c r="G106" s="16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162</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94" t="s">
        <v>894</v>
      </c>
      <c r="D107" s="163"/>
      <c r="E107" s="164">
        <v>0.95369999999999999</v>
      </c>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162</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94" t="s">
        <v>895</v>
      </c>
      <c r="D108" s="163"/>
      <c r="E108" s="164">
        <v>5.7171000000000003</v>
      </c>
      <c r="F108" s="161"/>
      <c r="G108" s="161"/>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162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v>30</v>
      </c>
      <c r="B109" s="158" t="s">
        <v>896</v>
      </c>
      <c r="C109" s="197" t="s">
        <v>897</v>
      </c>
      <c r="D109" s="159" t="s">
        <v>0</v>
      </c>
      <c r="E109" s="190"/>
      <c r="F109" s="162"/>
      <c r="G109" s="161">
        <f>ROUND(E109*F109,2)</f>
        <v>0</v>
      </c>
      <c r="H109" s="162"/>
      <c r="I109" s="161">
        <f>ROUND(E109*H109,2)</f>
        <v>0</v>
      </c>
      <c r="J109" s="162"/>
      <c r="K109" s="161">
        <f>ROUND(E109*J109,2)</f>
        <v>0</v>
      </c>
      <c r="L109" s="161">
        <v>15</v>
      </c>
      <c r="M109" s="161">
        <f>G109*(1+L109/100)</f>
        <v>0</v>
      </c>
      <c r="N109" s="161">
        <v>0</v>
      </c>
      <c r="O109" s="161">
        <f>ROUND(E109*N109,2)</f>
        <v>0</v>
      </c>
      <c r="P109" s="161">
        <v>0</v>
      </c>
      <c r="Q109" s="161">
        <f>ROUND(E109*P109,2)</f>
        <v>0</v>
      </c>
      <c r="R109" s="161" t="s">
        <v>873</v>
      </c>
      <c r="S109" s="161" t="s">
        <v>157</v>
      </c>
      <c r="T109" s="161" t="s">
        <v>158</v>
      </c>
      <c r="U109" s="161">
        <v>0</v>
      </c>
      <c r="V109" s="161">
        <f>ROUND(E109*U109,2)</f>
        <v>0</v>
      </c>
      <c r="W109" s="161"/>
      <c r="X109" s="161" t="s">
        <v>511</v>
      </c>
      <c r="Y109" s="150"/>
      <c r="Z109" s="150"/>
      <c r="AA109" s="150"/>
      <c r="AB109" s="150"/>
      <c r="AC109" s="150"/>
      <c r="AD109" s="150"/>
      <c r="AE109" s="150"/>
      <c r="AF109" s="150"/>
      <c r="AG109" s="150" t="s">
        <v>512</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62" t="s">
        <v>557</v>
      </c>
      <c r="D110" s="263"/>
      <c r="E110" s="263"/>
      <c r="F110" s="263"/>
      <c r="G110" s="263"/>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173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x14ac:dyDescent="0.2">
      <c r="A111" s="169" t="s">
        <v>151</v>
      </c>
      <c r="B111" s="170" t="s">
        <v>94</v>
      </c>
      <c r="C111" s="192" t="s">
        <v>95</v>
      </c>
      <c r="D111" s="171"/>
      <c r="E111" s="172"/>
      <c r="F111" s="173"/>
      <c r="G111" s="173">
        <f>SUMIF(AG112:AG117,"&lt;&gt;NOR",G112:G117)</f>
        <v>0</v>
      </c>
      <c r="H111" s="173"/>
      <c r="I111" s="173">
        <f>SUM(I112:I117)</f>
        <v>0</v>
      </c>
      <c r="J111" s="173"/>
      <c r="K111" s="173">
        <f>SUM(K112:K117)</f>
        <v>0</v>
      </c>
      <c r="L111" s="173"/>
      <c r="M111" s="173">
        <f>SUM(M112:M117)</f>
        <v>0</v>
      </c>
      <c r="N111" s="173"/>
      <c r="O111" s="173">
        <f>SUM(O112:O117)</f>
        <v>0.01</v>
      </c>
      <c r="P111" s="173"/>
      <c r="Q111" s="173">
        <f>SUM(Q112:Q117)</f>
        <v>0.1</v>
      </c>
      <c r="R111" s="173"/>
      <c r="S111" s="173"/>
      <c r="T111" s="174"/>
      <c r="U111" s="168"/>
      <c r="V111" s="168">
        <f>SUM(V112:V117)</f>
        <v>25.63</v>
      </c>
      <c r="W111" s="168"/>
      <c r="X111" s="168"/>
      <c r="AG111" t="s">
        <v>152</v>
      </c>
    </row>
    <row r="112" spans="1:60" outlineLevel="1" x14ac:dyDescent="0.2">
      <c r="A112" s="182">
        <v>31</v>
      </c>
      <c r="B112" s="183" t="s">
        <v>898</v>
      </c>
      <c r="C112" s="195" t="s">
        <v>899</v>
      </c>
      <c r="D112" s="184" t="s">
        <v>196</v>
      </c>
      <c r="E112" s="185">
        <v>5</v>
      </c>
      <c r="F112" s="186"/>
      <c r="G112" s="187">
        <f>ROUND(E112*F112,2)</f>
        <v>0</v>
      </c>
      <c r="H112" s="186"/>
      <c r="I112" s="187">
        <f>ROUND(E112*H112,2)</f>
        <v>0</v>
      </c>
      <c r="J112" s="186"/>
      <c r="K112" s="187">
        <f>ROUND(E112*J112,2)</f>
        <v>0</v>
      </c>
      <c r="L112" s="187">
        <v>15</v>
      </c>
      <c r="M112" s="187">
        <f>G112*(1+L112/100)</f>
        <v>0</v>
      </c>
      <c r="N112" s="187">
        <v>0</v>
      </c>
      <c r="O112" s="187">
        <f>ROUND(E112*N112,2)</f>
        <v>0</v>
      </c>
      <c r="P112" s="187">
        <v>2.0109999999999999E-2</v>
      </c>
      <c r="Q112" s="187">
        <f>ROUND(E112*P112,2)</f>
        <v>0.1</v>
      </c>
      <c r="R112" s="187" t="s">
        <v>900</v>
      </c>
      <c r="S112" s="187" t="s">
        <v>157</v>
      </c>
      <c r="T112" s="188" t="s">
        <v>158</v>
      </c>
      <c r="U112" s="161">
        <v>0.46500000000000002</v>
      </c>
      <c r="V112" s="161">
        <f>ROUND(E112*U112,2)</f>
        <v>2.33</v>
      </c>
      <c r="W112" s="161"/>
      <c r="X112" s="161" t="s">
        <v>159</v>
      </c>
      <c r="Y112" s="150"/>
      <c r="Z112" s="150"/>
      <c r="AA112" s="150"/>
      <c r="AB112" s="150"/>
      <c r="AC112" s="150"/>
      <c r="AD112" s="150"/>
      <c r="AE112" s="150"/>
      <c r="AF112" s="150"/>
      <c r="AG112" s="150" t="s">
        <v>160</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82">
        <v>32</v>
      </c>
      <c r="B113" s="183" t="s">
        <v>901</v>
      </c>
      <c r="C113" s="195" t="s">
        <v>902</v>
      </c>
      <c r="D113" s="184" t="s">
        <v>196</v>
      </c>
      <c r="E113" s="185">
        <v>5</v>
      </c>
      <c r="F113" s="186"/>
      <c r="G113" s="187">
        <f>ROUND(E113*F113,2)</f>
        <v>0</v>
      </c>
      <c r="H113" s="186"/>
      <c r="I113" s="187">
        <f>ROUND(E113*H113,2)</f>
        <v>0</v>
      </c>
      <c r="J113" s="186"/>
      <c r="K113" s="187">
        <f>ROUND(E113*J113,2)</f>
        <v>0</v>
      </c>
      <c r="L113" s="187">
        <v>15</v>
      </c>
      <c r="M113" s="187">
        <f>G113*(1+L113/100)</f>
        <v>0</v>
      </c>
      <c r="N113" s="187">
        <v>1.4E-3</v>
      </c>
      <c r="O113" s="187">
        <f>ROUND(E113*N113,2)</f>
        <v>0.01</v>
      </c>
      <c r="P113" s="187">
        <v>0</v>
      </c>
      <c r="Q113" s="187">
        <f>ROUND(E113*P113,2)</f>
        <v>0</v>
      </c>
      <c r="R113" s="187" t="s">
        <v>900</v>
      </c>
      <c r="S113" s="187" t="s">
        <v>157</v>
      </c>
      <c r="T113" s="188" t="s">
        <v>158</v>
      </c>
      <c r="U113" s="161">
        <v>0.66</v>
      </c>
      <c r="V113" s="161">
        <f>ROUND(E113*U113,2)</f>
        <v>3.3</v>
      </c>
      <c r="W113" s="161"/>
      <c r="X113" s="161" t="s">
        <v>159</v>
      </c>
      <c r="Y113" s="150"/>
      <c r="Z113" s="150"/>
      <c r="AA113" s="150"/>
      <c r="AB113" s="150"/>
      <c r="AC113" s="150"/>
      <c r="AD113" s="150"/>
      <c r="AE113" s="150"/>
      <c r="AF113" s="150"/>
      <c r="AG113" s="150" t="s">
        <v>181</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5">
        <v>33</v>
      </c>
      <c r="B114" s="176" t="s">
        <v>430</v>
      </c>
      <c r="C114" s="193" t="s">
        <v>431</v>
      </c>
      <c r="D114" s="177" t="s">
        <v>377</v>
      </c>
      <c r="E114" s="178">
        <v>20</v>
      </c>
      <c r="F114" s="179"/>
      <c r="G114" s="180">
        <f>ROUND(E114*F114,2)</f>
        <v>0</v>
      </c>
      <c r="H114" s="179"/>
      <c r="I114" s="180">
        <f>ROUND(E114*H114,2)</f>
        <v>0</v>
      </c>
      <c r="J114" s="179"/>
      <c r="K114" s="180">
        <f>ROUND(E114*J114,2)</f>
        <v>0</v>
      </c>
      <c r="L114" s="180">
        <v>15</v>
      </c>
      <c r="M114" s="180">
        <f>G114*(1+L114/100)</f>
        <v>0</v>
      </c>
      <c r="N114" s="180">
        <v>0</v>
      </c>
      <c r="O114" s="180">
        <f>ROUND(E114*N114,2)</f>
        <v>0</v>
      </c>
      <c r="P114" s="180">
        <v>0</v>
      </c>
      <c r="Q114" s="180">
        <f>ROUND(E114*P114,2)</f>
        <v>0</v>
      </c>
      <c r="R114" s="180" t="s">
        <v>378</v>
      </c>
      <c r="S114" s="180" t="s">
        <v>157</v>
      </c>
      <c r="T114" s="181" t="s">
        <v>158</v>
      </c>
      <c r="U114" s="161">
        <v>1</v>
      </c>
      <c r="V114" s="161">
        <f>ROUND(E114*U114,2)</f>
        <v>20</v>
      </c>
      <c r="W114" s="161"/>
      <c r="X114" s="161" t="s">
        <v>379</v>
      </c>
      <c r="Y114" s="150"/>
      <c r="Z114" s="150"/>
      <c r="AA114" s="150"/>
      <c r="AB114" s="150"/>
      <c r="AC114" s="150"/>
      <c r="AD114" s="150"/>
      <c r="AE114" s="150"/>
      <c r="AF114" s="150"/>
      <c r="AG114" s="150" t="s">
        <v>380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94" t="s">
        <v>903</v>
      </c>
      <c r="D115" s="163"/>
      <c r="E115" s="164">
        <v>20</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162</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v>34</v>
      </c>
      <c r="B116" s="158" t="s">
        <v>904</v>
      </c>
      <c r="C116" s="197" t="s">
        <v>905</v>
      </c>
      <c r="D116" s="159" t="s">
        <v>0</v>
      </c>
      <c r="E116" s="190"/>
      <c r="F116" s="162"/>
      <c r="G116" s="161">
        <f>ROUND(E116*F116,2)</f>
        <v>0</v>
      </c>
      <c r="H116" s="162"/>
      <c r="I116" s="161">
        <f>ROUND(E116*H116,2)</f>
        <v>0</v>
      </c>
      <c r="J116" s="162"/>
      <c r="K116" s="161">
        <f>ROUND(E116*J116,2)</f>
        <v>0</v>
      </c>
      <c r="L116" s="161">
        <v>15</v>
      </c>
      <c r="M116" s="161">
        <f>G116*(1+L116/100)</f>
        <v>0</v>
      </c>
      <c r="N116" s="161">
        <v>0</v>
      </c>
      <c r="O116" s="161">
        <f>ROUND(E116*N116,2)</f>
        <v>0</v>
      </c>
      <c r="P116" s="161">
        <v>0</v>
      </c>
      <c r="Q116" s="161">
        <f>ROUND(E116*P116,2)</f>
        <v>0</v>
      </c>
      <c r="R116" s="161" t="s">
        <v>900</v>
      </c>
      <c r="S116" s="161" t="s">
        <v>157</v>
      </c>
      <c r="T116" s="161" t="s">
        <v>158</v>
      </c>
      <c r="U116" s="161">
        <v>0</v>
      </c>
      <c r="V116" s="161">
        <f>ROUND(E116*U116,2)</f>
        <v>0</v>
      </c>
      <c r="W116" s="161"/>
      <c r="X116" s="161" t="s">
        <v>511</v>
      </c>
      <c r="Y116" s="150"/>
      <c r="Z116" s="150"/>
      <c r="AA116" s="150"/>
      <c r="AB116" s="150"/>
      <c r="AC116" s="150"/>
      <c r="AD116" s="150"/>
      <c r="AE116" s="150"/>
      <c r="AF116" s="150"/>
      <c r="AG116" s="150" t="s">
        <v>512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62" t="s">
        <v>906</v>
      </c>
      <c r="D117" s="263"/>
      <c r="E117" s="263"/>
      <c r="F117" s="263"/>
      <c r="G117" s="263"/>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173</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x14ac:dyDescent="0.2">
      <c r="A118" s="169" t="s">
        <v>151</v>
      </c>
      <c r="B118" s="170" t="s">
        <v>98</v>
      </c>
      <c r="C118" s="192" t="s">
        <v>99</v>
      </c>
      <c r="D118" s="171"/>
      <c r="E118" s="172"/>
      <c r="F118" s="173"/>
      <c r="G118" s="173">
        <f>SUMIF(AG119:AG124,"&lt;&gt;NOR",G119:G124)</f>
        <v>0</v>
      </c>
      <c r="H118" s="173"/>
      <c r="I118" s="173">
        <f>SUM(I119:I124)</f>
        <v>0</v>
      </c>
      <c r="J118" s="173"/>
      <c r="K118" s="173">
        <f>SUM(K119:K124)</f>
        <v>0</v>
      </c>
      <c r="L118" s="173"/>
      <c r="M118" s="173">
        <f>SUM(M119:M124)</f>
        <v>0</v>
      </c>
      <c r="N118" s="173"/>
      <c r="O118" s="173">
        <f>SUM(O119:O124)</f>
        <v>0.33</v>
      </c>
      <c r="P118" s="173"/>
      <c r="Q118" s="173">
        <f>SUM(Q119:Q124)</f>
        <v>31.11</v>
      </c>
      <c r="R118" s="173"/>
      <c r="S118" s="173"/>
      <c r="T118" s="174"/>
      <c r="U118" s="168"/>
      <c r="V118" s="168">
        <f>SUM(V119:V124)</f>
        <v>89.28</v>
      </c>
      <c r="W118" s="168"/>
      <c r="X118" s="168"/>
      <c r="AG118" t="s">
        <v>152</v>
      </c>
    </row>
    <row r="119" spans="1:60" ht="22.5" outlineLevel="1" x14ac:dyDescent="0.2">
      <c r="A119" s="175">
        <v>35</v>
      </c>
      <c r="B119" s="176" t="s">
        <v>907</v>
      </c>
      <c r="C119" s="193" t="s">
        <v>908</v>
      </c>
      <c r="D119" s="177" t="s">
        <v>155</v>
      </c>
      <c r="E119" s="178">
        <v>27.74</v>
      </c>
      <c r="F119" s="179"/>
      <c r="G119" s="180">
        <f>ROUND(E119*F119,2)</f>
        <v>0</v>
      </c>
      <c r="H119" s="179"/>
      <c r="I119" s="180">
        <f>ROUND(E119*H119,2)</f>
        <v>0</v>
      </c>
      <c r="J119" s="179"/>
      <c r="K119" s="180">
        <f>ROUND(E119*J119,2)</f>
        <v>0</v>
      </c>
      <c r="L119" s="180">
        <v>15</v>
      </c>
      <c r="M119" s="180">
        <f>G119*(1+L119/100)</f>
        <v>0</v>
      </c>
      <c r="N119" s="180">
        <v>1.1769999999999999E-2</v>
      </c>
      <c r="O119" s="180">
        <f>ROUND(E119*N119,2)</f>
        <v>0.33</v>
      </c>
      <c r="P119" s="180">
        <v>0</v>
      </c>
      <c r="Q119" s="180">
        <f>ROUND(E119*P119,2)</f>
        <v>0</v>
      </c>
      <c r="R119" s="180" t="s">
        <v>571</v>
      </c>
      <c r="S119" s="180" t="s">
        <v>157</v>
      </c>
      <c r="T119" s="181" t="s">
        <v>158</v>
      </c>
      <c r="U119" s="161">
        <v>0.33500000000000002</v>
      </c>
      <c r="V119" s="161">
        <f>ROUND(E119*U119,2)</f>
        <v>9.2899999999999991</v>
      </c>
      <c r="W119" s="161"/>
      <c r="X119" s="161" t="s">
        <v>159</v>
      </c>
      <c r="Y119" s="150"/>
      <c r="Z119" s="150"/>
      <c r="AA119" s="150"/>
      <c r="AB119" s="150"/>
      <c r="AC119" s="150"/>
      <c r="AD119" s="150"/>
      <c r="AE119" s="150"/>
      <c r="AF119" s="150"/>
      <c r="AG119" s="150" t="s">
        <v>181</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94" t="s">
        <v>909</v>
      </c>
      <c r="D120" s="163"/>
      <c r="E120" s="164">
        <v>13.68</v>
      </c>
      <c r="F120" s="161"/>
      <c r="G120" s="161"/>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162</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94" t="s">
        <v>910</v>
      </c>
      <c r="D121" s="163"/>
      <c r="E121" s="164">
        <v>14.06</v>
      </c>
      <c r="F121" s="161"/>
      <c r="G121" s="161"/>
      <c r="H121" s="161"/>
      <c r="I121" s="161"/>
      <c r="J121" s="161"/>
      <c r="K121" s="161"/>
      <c r="L121" s="161"/>
      <c r="M121" s="161"/>
      <c r="N121" s="161"/>
      <c r="O121" s="161"/>
      <c r="P121" s="161"/>
      <c r="Q121" s="161"/>
      <c r="R121" s="161"/>
      <c r="S121" s="161"/>
      <c r="T121" s="161"/>
      <c r="U121" s="161"/>
      <c r="V121" s="161"/>
      <c r="W121" s="161"/>
      <c r="X121" s="161"/>
      <c r="Y121" s="150"/>
      <c r="Z121" s="150"/>
      <c r="AA121" s="150"/>
      <c r="AB121" s="150"/>
      <c r="AC121" s="150"/>
      <c r="AD121" s="150"/>
      <c r="AE121" s="150"/>
      <c r="AF121" s="150"/>
      <c r="AG121" s="150" t="s">
        <v>162</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5">
        <v>36</v>
      </c>
      <c r="B122" s="176" t="s">
        <v>911</v>
      </c>
      <c r="C122" s="193" t="s">
        <v>912</v>
      </c>
      <c r="D122" s="177" t="s">
        <v>155</v>
      </c>
      <c r="E122" s="178">
        <v>888.83249999999998</v>
      </c>
      <c r="F122" s="179"/>
      <c r="G122" s="180">
        <f>ROUND(E122*F122,2)</f>
        <v>0</v>
      </c>
      <c r="H122" s="179"/>
      <c r="I122" s="180">
        <f>ROUND(E122*H122,2)</f>
        <v>0</v>
      </c>
      <c r="J122" s="179"/>
      <c r="K122" s="180">
        <f>ROUND(E122*J122,2)</f>
        <v>0</v>
      </c>
      <c r="L122" s="180">
        <v>15</v>
      </c>
      <c r="M122" s="180">
        <f>G122*(1+L122/100)</f>
        <v>0</v>
      </c>
      <c r="N122" s="180">
        <v>0</v>
      </c>
      <c r="O122" s="180">
        <f>ROUND(E122*N122,2)</f>
        <v>0</v>
      </c>
      <c r="P122" s="180">
        <v>3.5000000000000003E-2</v>
      </c>
      <c r="Q122" s="180">
        <f>ROUND(E122*P122,2)</f>
        <v>31.11</v>
      </c>
      <c r="R122" s="180" t="s">
        <v>571</v>
      </c>
      <c r="S122" s="180" t="s">
        <v>157</v>
      </c>
      <c r="T122" s="181" t="s">
        <v>158</v>
      </c>
      <c r="U122" s="161">
        <v>0.09</v>
      </c>
      <c r="V122" s="161">
        <f>ROUND(E122*U122,2)</f>
        <v>79.989999999999995</v>
      </c>
      <c r="W122" s="161"/>
      <c r="X122" s="161" t="s">
        <v>159</v>
      </c>
      <c r="Y122" s="150"/>
      <c r="Z122" s="150"/>
      <c r="AA122" s="150"/>
      <c r="AB122" s="150"/>
      <c r="AC122" s="150"/>
      <c r="AD122" s="150"/>
      <c r="AE122" s="150"/>
      <c r="AF122" s="150"/>
      <c r="AG122" s="150" t="s">
        <v>181</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v>37</v>
      </c>
      <c r="B123" s="158" t="s">
        <v>574</v>
      </c>
      <c r="C123" s="197" t="s">
        <v>575</v>
      </c>
      <c r="D123" s="159" t="s">
        <v>0</v>
      </c>
      <c r="E123" s="190"/>
      <c r="F123" s="162"/>
      <c r="G123" s="161">
        <f>ROUND(E123*F123,2)</f>
        <v>0</v>
      </c>
      <c r="H123" s="162"/>
      <c r="I123" s="161">
        <f>ROUND(E123*H123,2)</f>
        <v>0</v>
      </c>
      <c r="J123" s="162"/>
      <c r="K123" s="161">
        <f>ROUND(E123*J123,2)</f>
        <v>0</v>
      </c>
      <c r="L123" s="161">
        <v>15</v>
      </c>
      <c r="M123" s="161">
        <f>G123*(1+L123/100)</f>
        <v>0</v>
      </c>
      <c r="N123" s="161">
        <v>0</v>
      </c>
      <c r="O123" s="161">
        <f>ROUND(E123*N123,2)</f>
        <v>0</v>
      </c>
      <c r="P123" s="161">
        <v>0</v>
      </c>
      <c r="Q123" s="161">
        <f>ROUND(E123*P123,2)</f>
        <v>0</v>
      </c>
      <c r="R123" s="161" t="s">
        <v>571</v>
      </c>
      <c r="S123" s="161" t="s">
        <v>157</v>
      </c>
      <c r="T123" s="161" t="s">
        <v>158</v>
      </c>
      <c r="U123" s="161">
        <v>0</v>
      </c>
      <c r="V123" s="161">
        <f>ROUND(E123*U123,2)</f>
        <v>0</v>
      </c>
      <c r="W123" s="161"/>
      <c r="X123" s="161" t="s">
        <v>511</v>
      </c>
      <c r="Y123" s="150"/>
      <c r="Z123" s="150"/>
      <c r="AA123" s="150"/>
      <c r="AB123" s="150"/>
      <c r="AC123" s="150"/>
      <c r="AD123" s="150"/>
      <c r="AE123" s="150"/>
      <c r="AF123" s="150"/>
      <c r="AG123" s="150" t="s">
        <v>512</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62" t="s">
        <v>557</v>
      </c>
      <c r="D124" s="263"/>
      <c r="E124" s="263"/>
      <c r="F124" s="263"/>
      <c r="G124" s="263"/>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173</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x14ac:dyDescent="0.2">
      <c r="A125" s="169" t="s">
        <v>151</v>
      </c>
      <c r="B125" s="170" t="s">
        <v>100</v>
      </c>
      <c r="C125" s="192" t="s">
        <v>101</v>
      </c>
      <c r="D125" s="171"/>
      <c r="E125" s="172"/>
      <c r="F125" s="173"/>
      <c r="G125" s="173">
        <f>SUMIF(AG126:AG147,"&lt;&gt;NOR",G126:G147)</f>
        <v>0</v>
      </c>
      <c r="H125" s="173"/>
      <c r="I125" s="173">
        <f>SUM(I126:I147)</f>
        <v>0</v>
      </c>
      <c r="J125" s="173"/>
      <c r="K125" s="173">
        <f>SUM(K126:K147)</f>
        <v>0</v>
      </c>
      <c r="L125" s="173"/>
      <c r="M125" s="173">
        <f>SUM(M126:M147)</f>
        <v>0</v>
      </c>
      <c r="N125" s="173"/>
      <c r="O125" s="173">
        <f>SUM(O126:O147)</f>
        <v>0.37</v>
      </c>
      <c r="P125" s="173"/>
      <c r="Q125" s="173">
        <f>SUM(Q126:Q147)</f>
        <v>0</v>
      </c>
      <c r="R125" s="173"/>
      <c r="S125" s="173"/>
      <c r="T125" s="174"/>
      <c r="U125" s="168"/>
      <c r="V125" s="168">
        <f>SUM(V126:V147)</f>
        <v>241.2</v>
      </c>
      <c r="W125" s="168"/>
      <c r="X125" s="168"/>
      <c r="AG125" t="s">
        <v>152</v>
      </c>
    </row>
    <row r="126" spans="1:60" ht="22.5" outlineLevel="1" x14ac:dyDescent="0.2">
      <c r="A126" s="175">
        <v>38</v>
      </c>
      <c r="B126" s="176" t="s">
        <v>584</v>
      </c>
      <c r="C126" s="193" t="s">
        <v>585</v>
      </c>
      <c r="D126" s="177" t="s">
        <v>292</v>
      </c>
      <c r="E126" s="178">
        <v>68</v>
      </c>
      <c r="F126" s="179"/>
      <c r="G126" s="180">
        <f>ROUND(E126*F126,2)</f>
        <v>0</v>
      </c>
      <c r="H126" s="179"/>
      <c r="I126" s="180">
        <f>ROUND(E126*H126,2)</f>
        <v>0</v>
      </c>
      <c r="J126" s="179"/>
      <c r="K126" s="180">
        <f>ROUND(E126*J126,2)</f>
        <v>0</v>
      </c>
      <c r="L126" s="180">
        <v>15</v>
      </c>
      <c r="M126" s="180">
        <f>G126*(1+L126/100)</f>
        <v>0</v>
      </c>
      <c r="N126" s="180">
        <v>7.3999999999999999E-4</v>
      </c>
      <c r="O126" s="180">
        <f>ROUND(E126*N126,2)</f>
        <v>0.05</v>
      </c>
      <c r="P126" s="180">
        <v>0</v>
      </c>
      <c r="Q126" s="180">
        <f>ROUND(E126*P126,2)</f>
        <v>0</v>
      </c>
      <c r="R126" s="180" t="s">
        <v>498</v>
      </c>
      <c r="S126" s="180" t="s">
        <v>157</v>
      </c>
      <c r="T126" s="181" t="s">
        <v>158</v>
      </c>
      <c r="U126" s="161">
        <v>0.28000000000000003</v>
      </c>
      <c r="V126" s="161">
        <f>ROUND(E126*U126,2)</f>
        <v>19.04</v>
      </c>
      <c r="W126" s="161"/>
      <c r="X126" s="161" t="s">
        <v>159</v>
      </c>
      <c r="Y126" s="150"/>
      <c r="Z126" s="150"/>
      <c r="AA126" s="150"/>
      <c r="AB126" s="150"/>
      <c r="AC126" s="150"/>
      <c r="AD126" s="150"/>
      <c r="AE126" s="150"/>
      <c r="AF126" s="150"/>
      <c r="AG126" s="150" t="s">
        <v>181</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51" t="s">
        <v>586</v>
      </c>
      <c r="D127" s="252"/>
      <c r="E127" s="252"/>
      <c r="F127" s="252"/>
      <c r="G127" s="252"/>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173</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94" t="s">
        <v>913</v>
      </c>
      <c r="D128" s="163"/>
      <c r="E128" s="164">
        <v>50</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162</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94" t="s">
        <v>914</v>
      </c>
      <c r="D129" s="163"/>
      <c r="E129" s="164">
        <v>18</v>
      </c>
      <c r="F129" s="161"/>
      <c r="G129" s="161"/>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162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5">
        <v>39</v>
      </c>
      <c r="B130" s="176" t="s">
        <v>587</v>
      </c>
      <c r="C130" s="193" t="s">
        <v>588</v>
      </c>
      <c r="D130" s="177" t="s">
        <v>292</v>
      </c>
      <c r="E130" s="178">
        <v>193</v>
      </c>
      <c r="F130" s="179"/>
      <c r="G130" s="180">
        <f>ROUND(E130*F130,2)</f>
        <v>0</v>
      </c>
      <c r="H130" s="179"/>
      <c r="I130" s="180">
        <f>ROUND(E130*H130,2)</f>
        <v>0</v>
      </c>
      <c r="J130" s="179"/>
      <c r="K130" s="180">
        <f>ROUND(E130*J130,2)</f>
        <v>0</v>
      </c>
      <c r="L130" s="180">
        <v>15</v>
      </c>
      <c r="M130" s="180">
        <f>G130*(1+L130/100)</f>
        <v>0</v>
      </c>
      <c r="N130" s="180">
        <v>1.16E-3</v>
      </c>
      <c r="O130" s="180">
        <f>ROUND(E130*N130,2)</f>
        <v>0.22</v>
      </c>
      <c r="P130" s="180">
        <v>0</v>
      </c>
      <c r="Q130" s="180">
        <f>ROUND(E130*P130,2)</f>
        <v>0</v>
      </c>
      <c r="R130" s="180" t="s">
        <v>498</v>
      </c>
      <c r="S130" s="180" t="s">
        <v>157</v>
      </c>
      <c r="T130" s="181" t="s">
        <v>158</v>
      </c>
      <c r="U130" s="161">
        <v>0.21</v>
      </c>
      <c r="V130" s="161">
        <f>ROUND(E130*U130,2)</f>
        <v>40.53</v>
      </c>
      <c r="W130" s="161"/>
      <c r="X130" s="161" t="s">
        <v>159</v>
      </c>
      <c r="Y130" s="150"/>
      <c r="Z130" s="150"/>
      <c r="AA130" s="150"/>
      <c r="AB130" s="150"/>
      <c r="AC130" s="150"/>
      <c r="AD130" s="150"/>
      <c r="AE130" s="150"/>
      <c r="AF130" s="150"/>
      <c r="AG130" s="150" t="s">
        <v>181</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64" t="s">
        <v>589</v>
      </c>
      <c r="D131" s="265"/>
      <c r="E131" s="265"/>
      <c r="F131" s="265"/>
      <c r="G131" s="265"/>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210</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94" t="s">
        <v>915</v>
      </c>
      <c r="D132" s="163"/>
      <c r="E132" s="164">
        <v>18</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162</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94" t="s">
        <v>916</v>
      </c>
      <c r="D133" s="163"/>
      <c r="E133" s="164">
        <v>37</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162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94" t="s">
        <v>917</v>
      </c>
      <c r="D134" s="163"/>
      <c r="E134" s="164">
        <v>138</v>
      </c>
      <c r="F134" s="161"/>
      <c r="G134" s="16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162</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5">
        <v>40</v>
      </c>
      <c r="B135" s="176" t="s">
        <v>918</v>
      </c>
      <c r="C135" s="193" t="s">
        <v>919</v>
      </c>
      <c r="D135" s="177" t="s">
        <v>292</v>
      </c>
      <c r="E135" s="178">
        <v>5.6</v>
      </c>
      <c r="F135" s="179"/>
      <c r="G135" s="180">
        <f>ROUND(E135*F135,2)</f>
        <v>0</v>
      </c>
      <c r="H135" s="179"/>
      <c r="I135" s="180">
        <f>ROUND(E135*H135,2)</f>
        <v>0</v>
      </c>
      <c r="J135" s="179"/>
      <c r="K135" s="180">
        <f>ROUND(E135*J135,2)</f>
        <v>0</v>
      </c>
      <c r="L135" s="180">
        <v>15</v>
      </c>
      <c r="M135" s="180">
        <f>G135*(1+L135/100)</f>
        <v>0</v>
      </c>
      <c r="N135" s="180">
        <v>2.5799999999999998E-3</v>
      </c>
      <c r="O135" s="180">
        <f>ROUND(E135*N135,2)</f>
        <v>0.01</v>
      </c>
      <c r="P135" s="180">
        <v>0</v>
      </c>
      <c r="Q135" s="180">
        <f>ROUND(E135*P135,2)</f>
        <v>0</v>
      </c>
      <c r="R135" s="180" t="s">
        <v>498</v>
      </c>
      <c r="S135" s="180" t="s">
        <v>157</v>
      </c>
      <c r="T135" s="181" t="s">
        <v>158</v>
      </c>
      <c r="U135" s="161">
        <v>0.59914999999999996</v>
      </c>
      <c r="V135" s="161">
        <f>ROUND(E135*U135,2)</f>
        <v>3.36</v>
      </c>
      <c r="W135" s="161"/>
      <c r="X135" s="161" t="s">
        <v>159</v>
      </c>
      <c r="Y135" s="150"/>
      <c r="Z135" s="150"/>
      <c r="AA135" s="150"/>
      <c r="AB135" s="150"/>
      <c r="AC135" s="150"/>
      <c r="AD135" s="150"/>
      <c r="AE135" s="150"/>
      <c r="AF135" s="150"/>
      <c r="AG135" s="150" t="s">
        <v>181</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94" t="s">
        <v>920</v>
      </c>
      <c r="D136" s="163"/>
      <c r="E136" s="164">
        <v>5.6</v>
      </c>
      <c r="F136" s="161"/>
      <c r="G136" s="161"/>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162</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75">
        <v>41</v>
      </c>
      <c r="B137" s="176" t="s">
        <v>921</v>
      </c>
      <c r="C137" s="193" t="s">
        <v>922</v>
      </c>
      <c r="D137" s="177" t="s">
        <v>292</v>
      </c>
      <c r="E137" s="178">
        <v>18</v>
      </c>
      <c r="F137" s="179"/>
      <c r="G137" s="180">
        <f>ROUND(E137*F137,2)</f>
        <v>0</v>
      </c>
      <c r="H137" s="179"/>
      <c r="I137" s="180">
        <f>ROUND(E137*H137,2)</f>
        <v>0</v>
      </c>
      <c r="J137" s="179"/>
      <c r="K137" s="180">
        <f>ROUND(E137*J137,2)</f>
        <v>0</v>
      </c>
      <c r="L137" s="180">
        <v>15</v>
      </c>
      <c r="M137" s="180">
        <f>G137*(1+L137/100)</f>
        <v>0</v>
      </c>
      <c r="N137" s="180">
        <v>2.8999999999999998E-3</v>
      </c>
      <c r="O137" s="180">
        <f>ROUND(E137*N137,2)</f>
        <v>0.05</v>
      </c>
      <c r="P137" s="180">
        <v>0</v>
      </c>
      <c r="Q137" s="180">
        <f>ROUND(E137*P137,2)</f>
        <v>0</v>
      </c>
      <c r="R137" s="180" t="s">
        <v>498</v>
      </c>
      <c r="S137" s="180" t="s">
        <v>157</v>
      </c>
      <c r="T137" s="181" t="s">
        <v>158</v>
      </c>
      <c r="U137" s="161">
        <v>0.64258000000000004</v>
      </c>
      <c r="V137" s="161">
        <f>ROUND(E137*U137,2)</f>
        <v>11.57</v>
      </c>
      <c r="W137" s="161"/>
      <c r="X137" s="161" t="s">
        <v>159</v>
      </c>
      <c r="Y137" s="150"/>
      <c r="Z137" s="150"/>
      <c r="AA137" s="150"/>
      <c r="AB137" s="150"/>
      <c r="AC137" s="150"/>
      <c r="AD137" s="150"/>
      <c r="AE137" s="150"/>
      <c r="AF137" s="150"/>
      <c r="AG137" s="150" t="s">
        <v>181</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51" t="s">
        <v>595</v>
      </c>
      <c r="D138" s="252"/>
      <c r="E138" s="252"/>
      <c r="F138" s="252"/>
      <c r="G138" s="252"/>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173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94" t="s">
        <v>628</v>
      </c>
      <c r="D139" s="163"/>
      <c r="E139" s="164">
        <v>18</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162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2.5" outlineLevel="1" x14ac:dyDescent="0.2">
      <c r="A140" s="182">
        <v>42</v>
      </c>
      <c r="B140" s="183" t="s">
        <v>923</v>
      </c>
      <c r="C140" s="195" t="s">
        <v>924</v>
      </c>
      <c r="D140" s="184" t="s">
        <v>196</v>
      </c>
      <c r="E140" s="185">
        <v>6</v>
      </c>
      <c r="F140" s="186"/>
      <c r="G140" s="187">
        <f>ROUND(E140*F140,2)</f>
        <v>0</v>
      </c>
      <c r="H140" s="186"/>
      <c r="I140" s="187">
        <f>ROUND(E140*H140,2)</f>
        <v>0</v>
      </c>
      <c r="J140" s="186"/>
      <c r="K140" s="187">
        <f>ROUND(E140*J140,2)</f>
        <v>0</v>
      </c>
      <c r="L140" s="187">
        <v>15</v>
      </c>
      <c r="M140" s="187">
        <f>G140*(1+L140/100)</f>
        <v>0</v>
      </c>
      <c r="N140" s="187">
        <v>5.94E-3</v>
      </c>
      <c r="O140" s="187">
        <f>ROUND(E140*N140,2)</f>
        <v>0.04</v>
      </c>
      <c r="P140" s="187">
        <v>0</v>
      </c>
      <c r="Q140" s="187">
        <f>ROUND(E140*P140,2)</f>
        <v>0</v>
      </c>
      <c r="R140" s="187" t="s">
        <v>118</v>
      </c>
      <c r="S140" s="187" t="s">
        <v>157</v>
      </c>
      <c r="T140" s="188" t="s">
        <v>158</v>
      </c>
      <c r="U140" s="161">
        <v>0.94950000000000001</v>
      </c>
      <c r="V140" s="161">
        <f>ROUND(E140*U140,2)</f>
        <v>5.7</v>
      </c>
      <c r="W140" s="161"/>
      <c r="X140" s="161" t="s">
        <v>159</v>
      </c>
      <c r="Y140" s="150"/>
      <c r="Z140" s="150"/>
      <c r="AA140" s="150"/>
      <c r="AB140" s="150"/>
      <c r="AC140" s="150"/>
      <c r="AD140" s="150"/>
      <c r="AE140" s="150"/>
      <c r="AF140" s="150"/>
      <c r="AG140" s="150" t="s">
        <v>181</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82">
        <v>43</v>
      </c>
      <c r="B141" s="183" t="s">
        <v>640</v>
      </c>
      <c r="C141" s="195" t="s">
        <v>641</v>
      </c>
      <c r="D141" s="184" t="s">
        <v>642</v>
      </c>
      <c r="E141" s="185">
        <v>536</v>
      </c>
      <c r="F141" s="186"/>
      <c r="G141" s="187">
        <f>ROUND(E141*F141,2)</f>
        <v>0</v>
      </c>
      <c r="H141" s="186"/>
      <c r="I141" s="187">
        <f>ROUND(E141*H141,2)</f>
        <v>0</v>
      </c>
      <c r="J141" s="186"/>
      <c r="K141" s="187">
        <f>ROUND(E141*J141,2)</f>
        <v>0</v>
      </c>
      <c r="L141" s="187">
        <v>15</v>
      </c>
      <c r="M141" s="187">
        <f>G141*(1+L141/100)</f>
        <v>0</v>
      </c>
      <c r="N141" s="187">
        <v>0</v>
      </c>
      <c r="O141" s="187">
        <f>ROUND(E141*N141,2)</f>
        <v>0</v>
      </c>
      <c r="P141" s="187">
        <v>0</v>
      </c>
      <c r="Q141" s="187">
        <f>ROUND(E141*P141,2)</f>
        <v>0</v>
      </c>
      <c r="R141" s="187"/>
      <c r="S141" s="187" t="s">
        <v>157</v>
      </c>
      <c r="T141" s="188" t="s">
        <v>385</v>
      </c>
      <c r="U141" s="161">
        <v>0</v>
      </c>
      <c r="V141" s="161">
        <f>ROUND(E141*U141,2)</f>
        <v>0</v>
      </c>
      <c r="W141" s="161"/>
      <c r="X141" s="161" t="s">
        <v>386</v>
      </c>
      <c r="Y141" s="150"/>
      <c r="Z141" s="150"/>
      <c r="AA141" s="150"/>
      <c r="AB141" s="150"/>
      <c r="AC141" s="150"/>
      <c r="AD141" s="150"/>
      <c r="AE141" s="150"/>
      <c r="AF141" s="150"/>
      <c r="AG141" s="150" t="s">
        <v>387</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82">
        <v>44</v>
      </c>
      <c r="B142" s="183" t="s">
        <v>645</v>
      </c>
      <c r="C142" s="195" t="s">
        <v>646</v>
      </c>
      <c r="D142" s="184" t="s">
        <v>642</v>
      </c>
      <c r="E142" s="185">
        <v>536</v>
      </c>
      <c r="F142" s="186"/>
      <c r="G142" s="187">
        <f>ROUND(E142*F142,2)</f>
        <v>0</v>
      </c>
      <c r="H142" s="186"/>
      <c r="I142" s="187">
        <f>ROUND(E142*H142,2)</f>
        <v>0</v>
      </c>
      <c r="J142" s="186"/>
      <c r="K142" s="187">
        <f>ROUND(E142*J142,2)</f>
        <v>0</v>
      </c>
      <c r="L142" s="187">
        <v>15</v>
      </c>
      <c r="M142" s="187">
        <f>G142*(1+L142/100)</f>
        <v>0</v>
      </c>
      <c r="N142" s="187">
        <v>0</v>
      </c>
      <c r="O142" s="187">
        <f>ROUND(E142*N142,2)</f>
        <v>0</v>
      </c>
      <c r="P142" s="187">
        <v>0</v>
      </c>
      <c r="Q142" s="187">
        <f>ROUND(E142*P142,2)</f>
        <v>0</v>
      </c>
      <c r="R142" s="187"/>
      <c r="S142" s="187" t="s">
        <v>157</v>
      </c>
      <c r="T142" s="188" t="s">
        <v>385</v>
      </c>
      <c r="U142" s="161">
        <v>0</v>
      </c>
      <c r="V142" s="161">
        <f>ROUND(E142*U142,2)</f>
        <v>0</v>
      </c>
      <c r="W142" s="161"/>
      <c r="X142" s="161" t="s">
        <v>386</v>
      </c>
      <c r="Y142" s="150"/>
      <c r="Z142" s="150"/>
      <c r="AA142" s="150"/>
      <c r="AB142" s="150"/>
      <c r="AC142" s="150"/>
      <c r="AD142" s="150"/>
      <c r="AE142" s="150"/>
      <c r="AF142" s="150"/>
      <c r="AG142" s="150" t="s">
        <v>387</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5">
        <v>45</v>
      </c>
      <c r="B143" s="176" t="s">
        <v>430</v>
      </c>
      <c r="C143" s="193" t="s">
        <v>431</v>
      </c>
      <c r="D143" s="177" t="s">
        <v>377</v>
      </c>
      <c r="E143" s="178">
        <v>150</v>
      </c>
      <c r="F143" s="179"/>
      <c r="G143" s="180">
        <f>ROUND(E143*F143,2)</f>
        <v>0</v>
      </c>
      <c r="H143" s="179"/>
      <c r="I143" s="180">
        <f>ROUND(E143*H143,2)</f>
        <v>0</v>
      </c>
      <c r="J143" s="179"/>
      <c r="K143" s="180">
        <f>ROUND(E143*J143,2)</f>
        <v>0</v>
      </c>
      <c r="L143" s="180">
        <v>15</v>
      </c>
      <c r="M143" s="180">
        <f>G143*(1+L143/100)</f>
        <v>0</v>
      </c>
      <c r="N143" s="180">
        <v>0</v>
      </c>
      <c r="O143" s="180">
        <f>ROUND(E143*N143,2)</f>
        <v>0</v>
      </c>
      <c r="P143" s="180">
        <v>0</v>
      </c>
      <c r="Q143" s="180">
        <f>ROUND(E143*P143,2)</f>
        <v>0</v>
      </c>
      <c r="R143" s="180" t="s">
        <v>378</v>
      </c>
      <c r="S143" s="180" t="s">
        <v>157</v>
      </c>
      <c r="T143" s="181" t="s">
        <v>158</v>
      </c>
      <c r="U143" s="161">
        <v>1</v>
      </c>
      <c r="V143" s="161">
        <f>ROUND(E143*U143,2)</f>
        <v>150</v>
      </c>
      <c r="W143" s="161"/>
      <c r="X143" s="161" t="s">
        <v>379</v>
      </c>
      <c r="Y143" s="150"/>
      <c r="Z143" s="150"/>
      <c r="AA143" s="150"/>
      <c r="AB143" s="150"/>
      <c r="AC143" s="150"/>
      <c r="AD143" s="150"/>
      <c r="AE143" s="150"/>
      <c r="AF143" s="150"/>
      <c r="AG143" s="150" t="s">
        <v>380</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1" x14ac:dyDescent="0.2">
      <c r="A144" s="157"/>
      <c r="B144" s="158"/>
      <c r="C144" s="194" t="s">
        <v>925</v>
      </c>
      <c r="D144" s="163"/>
      <c r="E144" s="164">
        <v>150</v>
      </c>
      <c r="F144" s="161"/>
      <c r="G144" s="161"/>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162</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5">
        <v>46</v>
      </c>
      <c r="B145" s="176" t="s">
        <v>654</v>
      </c>
      <c r="C145" s="193" t="s">
        <v>655</v>
      </c>
      <c r="D145" s="177" t="s">
        <v>377</v>
      </c>
      <c r="E145" s="178">
        <v>11</v>
      </c>
      <c r="F145" s="179"/>
      <c r="G145" s="180">
        <f>ROUND(E145*F145,2)</f>
        <v>0</v>
      </c>
      <c r="H145" s="179"/>
      <c r="I145" s="180">
        <f>ROUND(E145*H145,2)</f>
        <v>0</v>
      </c>
      <c r="J145" s="179"/>
      <c r="K145" s="180">
        <f>ROUND(E145*J145,2)</f>
        <v>0</v>
      </c>
      <c r="L145" s="180">
        <v>15</v>
      </c>
      <c r="M145" s="180">
        <f>G145*(1+L145/100)</f>
        <v>0</v>
      </c>
      <c r="N145" s="180">
        <v>0</v>
      </c>
      <c r="O145" s="180">
        <f>ROUND(E145*N145,2)</f>
        <v>0</v>
      </c>
      <c r="P145" s="180">
        <v>0</v>
      </c>
      <c r="Q145" s="180">
        <f>ROUND(E145*P145,2)</f>
        <v>0</v>
      </c>
      <c r="R145" s="180" t="s">
        <v>378</v>
      </c>
      <c r="S145" s="180" t="s">
        <v>157</v>
      </c>
      <c r="T145" s="181" t="s">
        <v>158</v>
      </c>
      <c r="U145" s="161">
        <v>1</v>
      </c>
      <c r="V145" s="161">
        <f>ROUND(E145*U145,2)</f>
        <v>11</v>
      </c>
      <c r="W145" s="161"/>
      <c r="X145" s="161" t="s">
        <v>379</v>
      </c>
      <c r="Y145" s="150"/>
      <c r="Z145" s="150"/>
      <c r="AA145" s="150"/>
      <c r="AB145" s="150"/>
      <c r="AC145" s="150"/>
      <c r="AD145" s="150"/>
      <c r="AE145" s="150"/>
      <c r="AF145" s="150"/>
      <c r="AG145" s="150" t="s">
        <v>380</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v>47</v>
      </c>
      <c r="B146" s="158" t="s">
        <v>926</v>
      </c>
      <c r="C146" s="197" t="s">
        <v>927</v>
      </c>
      <c r="D146" s="159" t="s">
        <v>0</v>
      </c>
      <c r="E146" s="190"/>
      <c r="F146" s="162"/>
      <c r="G146" s="161">
        <f>ROUND(E146*F146,2)</f>
        <v>0</v>
      </c>
      <c r="H146" s="162"/>
      <c r="I146" s="161">
        <f>ROUND(E146*H146,2)</f>
        <v>0</v>
      </c>
      <c r="J146" s="162"/>
      <c r="K146" s="161">
        <f>ROUND(E146*J146,2)</f>
        <v>0</v>
      </c>
      <c r="L146" s="161">
        <v>15</v>
      </c>
      <c r="M146" s="161">
        <f>G146*(1+L146/100)</f>
        <v>0</v>
      </c>
      <c r="N146" s="161">
        <v>0</v>
      </c>
      <c r="O146" s="161">
        <f>ROUND(E146*N146,2)</f>
        <v>0</v>
      </c>
      <c r="P146" s="161">
        <v>0</v>
      </c>
      <c r="Q146" s="161">
        <f>ROUND(E146*P146,2)</f>
        <v>0</v>
      </c>
      <c r="R146" s="161" t="s">
        <v>498</v>
      </c>
      <c r="S146" s="161" t="s">
        <v>157</v>
      </c>
      <c r="T146" s="161" t="s">
        <v>158</v>
      </c>
      <c r="U146" s="161">
        <v>0</v>
      </c>
      <c r="V146" s="161">
        <f>ROUND(E146*U146,2)</f>
        <v>0</v>
      </c>
      <c r="W146" s="161"/>
      <c r="X146" s="161" t="s">
        <v>511</v>
      </c>
      <c r="Y146" s="150"/>
      <c r="Z146" s="150"/>
      <c r="AA146" s="150"/>
      <c r="AB146" s="150"/>
      <c r="AC146" s="150"/>
      <c r="AD146" s="150"/>
      <c r="AE146" s="150"/>
      <c r="AF146" s="150"/>
      <c r="AG146" s="150" t="s">
        <v>512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62" t="s">
        <v>557</v>
      </c>
      <c r="D147" s="263"/>
      <c r="E147" s="263"/>
      <c r="F147" s="263"/>
      <c r="G147" s="263"/>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173</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x14ac:dyDescent="0.2">
      <c r="A148" s="169" t="s">
        <v>151</v>
      </c>
      <c r="B148" s="170" t="s">
        <v>112</v>
      </c>
      <c r="C148" s="192" t="s">
        <v>113</v>
      </c>
      <c r="D148" s="171"/>
      <c r="E148" s="172"/>
      <c r="F148" s="173"/>
      <c r="G148" s="173">
        <f>SUMIF(AG149:AG156,"&lt;&gt;NOR",G149:G156)</f>
        <v>0</v>
      </c>
      <c r="H148" s="173"/>
      <c r="I148" s="173">
        <f>SUM(I149:I156)</f>
        <v>0</v>
      </c>
      <c r="J148" s="173"/>
      <c r="K148" s="173">
        <f>SUM(K149:K156)</f>
        <v>0</v>
      </c>
      <c r="L148" s="173"/>
      <c r="M148" s="173">
        <f>SUM(M149:M156)</f>
        <v>0</v>
      </c>
      <c r="N148" s="173"/>
      <c r="O148" s="173">
        <f>SUM(O149:O156)</f>
        <v>0.11</v>
      </c>
      <c r="P148" s="173"/>
      <c r="Q148" s="173">
        <f>SUM(Q149:Q156)</f>
        <v>0</v>
      </c>
      <c r="R148" s="173"/>
      <c r="S148" s="173"/>
      <c r="T148" s="174"/>
      <c r="U148" s="168"/>
      <c r="V148" s="168">
        <f>SUM(V149:V156)</f>
        <v>176.68</v>
      </c>
      <c r="W148" s="168"/>
      <c r="X148" s="168"/>
      <c r="AG148" t="s">
        <v>152</v>
      </c>
    </row>
    <row r="149" spans="1:60" outlineLevel="1" x14ac:dyDescent="0.2">
      <c r="A149" s="182">
        <v>48</v>
      </c>
      <c r="B149" s="183" t="s">
        <v>750</v>
      </c>
      <c r="C149" s="195" t="s">
        <v>751</v>
      </c>
      <c r="D149" s="184" t="s">
        <v>155</v>
      </c>
      <c r="E149" s="185">
        <v>280</v>
      </c>
      <c r="F149" s="186"/>
      <c r="G149" s="187">
        <f>ROUND(E149*F149,2)</f>
        <v>0</v>
      </c>
      <c r="H149" s="186"/>
      <c r="I149" s="187">
        <f>ROUND(E149*H149,2)</f>
        <v>0</v>
      </c>
      <c r="J149" s="186"/>
      <c r="K149" s="187">
        <f>ROUND(E149*J149,2)</f>
        <v>0</v>
      </c>
      <c r="L149" s="187">
        <v>15</v>
      </c>
      <c r="M149" s="187">
        <f>G149*(1+L149/100)</f>
        <v>0</v>
      </c>
      <c r="N149" s="187">
        <v>1.0000000000000001E-5</v>
      </c>
      <c r="O149" s="187">
        <f>ROUND(E149*N149,2)</f>
        <v>0</v>
      </c>
      <c r="P149" s="187">
        <v>0</v>
      </c>
      <c r="Q149" s="187">
        <f>ROUND(E149*P149,2)</f>
        <v>0</v>
      </c>
      <c r="R149" s="187" t="s">
        <v>752</v>
      </c>
      <c r="S149" s="187" t="s">
        <v>157</v>
      </c>
      <c r="T149" s="188" t="s">
        <v>158</v>
      </c>
      <c r="U149" s="161">
        <v>7.1999999999999995E-2</v>
      </c>
      <c r="V149" s="161">
        <f>ROUND(E149*U149,2)</f>
        <v>20.16</v>
      </c>
      <c r="W149" s="161"/>
      <c r="X149" s="161" t="s">
        <v>159</v>
      </c>
      <c r="Y149" s="150"/>
      <c r="Z149" s="150"/>
      <c r="AA149" s="150"/>
      <c r="AB149" s="150"/>
      <c r="AC149" s="150"/>
      <c r="AD149" s="150"/>
      <c r="AE149" s="150"/>
      <c r="AF149" s="150"/>
      <c r="AG149" s="150" t="s">
        <v>181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5">
        <v>49</v>
      </c>
      <c r="B150" s="176" t="s">
        <v>757</v>
      </c>
      <c r="C150" s="193" t="s">
        <v>758</v>
      </c>
      <c r="D150" s="177" t="s">
        <v>155</v>
      </c>
      <c r="E150" s="178">
        <v>280</v>
      </c>
      <c r="F150" s="179"/>
      <c r="G150" s="180">
        <f>ROUND(E150*F150,2)</f>
        <v>0</v>
      </c>
      <c r="H150" s="179"/>
      <c r="I150" s="180">
        <f>ROUND(E150*H150,2)</f>
        <v>0</v>
      </c>
      <c r="J150" s="179"/>
      <c r="K150" s="180">
        <f>ROUND(E150*J150,2)</f>
        <v>0</v>
      </c>
      <c r="L150" s="180">
        <v>15</v>
      </c>
      <c r="M150" s="180">
        <f>G150*(1+L150/100)</f>
        <v>0</v>
      </c>
      <c r="N150" s="180">
        <v>3.1E-4</v>
      </c>
      <c r="O150" s="180">
        <f>ROUND(E150*N150,2)</f>
        <v>0.09</v>
      </c>
      <c r="P150" s="180">
        <v>0</v>
      </c>
      <c r="Q150" s="180">
        <f>ROUND(E150*P150,2)</f>
        <v>0</v>
      </c>
      <c r="R150" s="180" t="s">
        <v>752</v>
      </c>
      <c r="S150" s="180" t="s">
        <v>157</v>
      </c>
      <c r="T150" s="181" t="s">
        <v>158</v>
      </c>
      <c r="U150" s="161">
        <v>0.40300000000000002</v>
      </c>
      <c r="V150" s="161">
        <f>ROUND(E150*U150,2)</f>
        <v>112.84</v>
      </c>
      <c r="W150" s="161"/>
      <c r="X150" s="161" t="s">
        <v>159</v>
      </c>
      <c r="Y150" s="150"/>
      <c r="Z150" s="150"/>
      <c r="AA150" s="150"/>
      <c r="AB150" s="150"/>
      <c r="AC150" s="150"/>
      <c r="AD150" s="150"/>
      <c r="AE150" s="150"/>
      <c r="AF150" s="150"/>
      <c r="AG150" s="150" t="s">
        <v>181</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64" t="s">
        <v>759</v>
      </c>
      <c r="D151" s="265"/>
      <c r="E151" s="265"/>
      <c r="F151" s="265"/>
      <c r="G151" s="265"/>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210</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94" t="s">
        <v>928</v>
      </c>
      <c r="D152" s="163"/>
      <c r="E152" s="164">
        <v>20</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162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94" t="s">
        <v>929</v>
      </c>
      <c r="D153" s="163"/>
      <c r="E153" s="164">
        <v>120</v>
      </c>
      <c r="F153" s="161"/>
      <c r="G153" s="161"/>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162</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94" t="s">
        <v>930</v>
      </c>
      <c r="D154" s="163"/>
      <c r="E154" s="164">
        <v>100</v>
      </c>
      <c r="F154" s="161"/>
      <c r="G154" s="161"/>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162</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94" t="s">
        <v>931</v>
      </c>
      <c r="D155" s="163"/>
      <c r="E155" s="164">
        <v>40</v>
      </c>
      <c r="F155" s="161"/>
      <c r="G155" s="161"/>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162</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82">
        <v>50</v>
      </c>
      <c r="B156" s="183" t="s">
        <v>760</v>
      </c>
      <c r="C156" s="195" t="s">
        <v>761</v>
      </c>
      <c r="D156" s="184" t="s">
        <v>155</v>
      </c>
      <c r="E156" s="185">
        <v>280</v>
      </c>
      <c r="F156" s="186"/>
      <c r="G156" s="187">
        <f>ROUND(E156*F156,2)</f>
        <v>0</v>
      </c>
      <c r="H156" s="186"/>
      <c r="I156" s="187">
        <f>ROUND(E156*H156,2)</f>
        <v>0</v>
      </c>
      <c r="J156" s="186"/>
      <c r="K156" s="187">
        <f>ROUND(E156*J156,2)</f>
        <v>0</v>
      </c>
      <c r="L156" s="187">
        <v>15</v>
      </c>
      <c r="M156" s="187">
        <f>G156*(1+L156/100)</f>
        <v>0</v>
      </c>
      <c r="N156" s="187">
        <v>8.0000000000000007E-5</v>
      </c>
      <c r="O156" s="187">
        <f>ROUND(E156*N156,2)</f>
        <v>0.02</v>
      </c>
      <c r="P156" s="187">
        <v>0</v>
      </c>
      <c r="Q156" s="187">
        <f>ROUND(E156*P156,2)</f>
        <v>0</v>
      </c>
      <c r="R156" s="187" t="s">
        <v>752</v>
      </c>
      <c r="S156" s="187" t="s">
        <v>157</v>
      </c>
      <c r="T156" s="188" t="s">
        <v>158</v>
      </c>
      <c r="U156" s="161">
        <v>0.156</v>
      </c>
      <c r="V156" s="161">
        <f>ROUND(E156*U156,2)</f>
        <v>43.68</v>
      </c>
      <c r="W156" s="161"/>
      <c r="X156" s="161" t="s">
        <v>159</v>
      </c>
      <c r="Y156" s="150"/>
      <c r="Z156" s="150"/>
      <c r="AA156" s="150"/>
      <c r="AB156" s="150"/>
      <c r="AC156" s="150"/>
      <c r="AD156" s="150"/>
      <c r="AE156" s="150"/>
      <c r="AF156" s="150"/>
      <c r="AG156" s="150" t="s">
        <v>181</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x14ac:dyDescent="0.2">
      <c r="A157" s="169" t="s">
        <v>151</v>
      </c>
      <c r="B157" s="170" t="s">
        <v>120</v>
      </c>
      <c r="C157" s="192" t="s">
        <v>121</v>
      </c>
      <c r="D157" s="171"/>
      <c r="E157" s="172"/>
      <c r="F157" s="173"/>
      <c r="G157" s="173">
        <f>SUMIF(AG158:AG164,"&lt;&gt;NOR",G158:G164)</f>
        <v>0</v>
      </c>
      <c r="H157" s="173"/>
      <c r="I157" s="173">
        <f>SUM(I158:I164)</f>
        <v>0</v>
      </c>
      <c r="J157" s="173"/>
      <c r="K157" s="173">
        <f>SUM(K158:K164)</f>
        <v>0</v>
      </c>
      <c r="L157" s="173"/>
      <c r="M157" s="173">
        <f>SUM(M158:M164)</f>
        <v>0</v>
      </c>
      <c r="N157" s="173"/>
      <c r="O157" s="173">
        <f>SUM(O158:O164)</f>
        <v>0</v>
      </c>
      <c r="P157" s="173"/>
      <c r="Q157" s="173">
        <f>SUM(Q158:Q164)</f>
        <v>0</v>
      </c>
      <c r="R157" s="173"/>
      <c r="S157" s="173"/>
      <c r="T157" s="174"/>
      <c r="U157" s="168"/>
      <c r="V157" s="168">
        <f>SUM(V158:V164)</f>
        <v>726.56999999999994</v>
      </c>
      <c r="W157" s="168"/>
      <c r="X157" s="168"/>
      <c r="AG157" t="s">
        <v>152</v>
      </c>
    </row>
    <row r="158" spans="1:60" ht="22.5" outlineLevel="1" x14ac:dyDescent="0.2">
      <c r="A158" s="182">
        <v>51</v>
      </c>
      <c r="B158" s="183" t="s">
        <v>780</v>
      </c>
      <c r="C158" s="195" t="s">
        <v>781</v>
      </c>
      <c r="D158" s="184" t="s">
        <v>510</v>
      </c>
      <c r="E158" s="185">
        <v>120.09294</v>
      </c>
      <c r="F158" s="186"/>
      <c r="G158" s="187">
        <f>ROUND(E158*F158,2)</f>
        <v>0</v>
      </c>
      <c r="H158" s="186"/>
      <c r="I158" s="187">
        <f>ROUND(E158*H158,2)</f>
        <v>0</v>
      </c>
      <c r="J158" s="186"/>
      <c r="K158" s="187">
        <f>ROUND(E158*J158,2)</f>
        <v>0</v>
      </c>
      <c r="L158" s="187">
        <v>15</v>
      </c>
      <c r="M158" s="187">
        <f>G158*(1+L158/100)</f>
        <v>0</v>
      </c>
      <c r="N158" s="187">
        <v>0</v>
      </c>
      <c r="O158" s="187">
        <f>ROUND(E158*N158,2)</f>
        <v>0</v>
      </c>
      <c r="P158" s="187">
        <v>0</v>
      </c>
      <c r="Q158" s="187">
        <f>ROUND(E158*P158,2)</f>
        <v>0</v>
      </c>
      <c r="R158" s="187" t="s">
        <v>452</v>
      </c>
      <c r="S158" s="187" t="s">
        <v>157</v>
      </c>
      <c r="T158" s="188" t="s">
        <v>158</v>
      </c>
      <c r="U158" s="161">
        <v>0.93300000000000005</v>
      </c>
      <c r="V158" s="161">
        <f>ROUND(E158*U158,2)</f>
        <v>112.05</v>
      </c>
      <c r="W158" s="161"/>
      <c r="X158" s="161" t="s">
        <v>782</v>
      </c>
      <c r="Y158" s="150"/>
      <c r="Z158" s="150"/>
      <c r="AA158" s="150"/>
      <c r="AB158" s="150"/>
      <c r="AC158" s="150"/>
      <c r="AD158" s="150"/>
      <c r="AE158" s="150"/>
      <c r="AF158" s="150"/>
      <c r="AG158" s="150" t="s">
        <v>783</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82">
        <v>52</v>
      </c>
      <c r="B159" s="183" t="s">
        <v>784</v>
      </c>
      <c r="C159" s="195" t="s">
        <v>785</v>
      </c>
      <c r="D159" s="184" t="s">
        <v>510</v>
      </c>
      <c r="E159" s="185">
        <v>600.46469000000002</v>
      </c>
      <c r="F159" s="186"/>
      <c r="G159" s="187">
        <f>ROUND(E159*F159,2)</f>
        <v>0</v>
      </c>
      <c r="H159" s="186"/>
      <c r="I159" s="187">
        <f>ROUND(E159*H159,2)</f>
        <v>0</v>
      </c>
      <c r="J159" s="186"/>
      <c r="K159" s="187">
        <f>ROUND(E159*J159,2)</f>
        <v>0</v>
      </c>
      <c r="L159" s="187">
        <v>15</v>
      </c>
      <c r="M159" s="187">
        <f>G159*(1+L159/100)</f>
        <v>0</v>
      </c>
      <c r="N159" s="187">
        <v>0</v>
      </c>
      <c r="O159" s="187">
        <f>ROUND(E159*N159,2)</f>
        <v>0</v>
      </c>
      <c r="P159" s="187">
        <v>0</v>
      </c>
      <c r="Q159" s="187">
        <f>ROUND(E159*P159,2)</f>
        <v>0</v>
      </c>
      <c r="R159" s="187" t="s">
        <v>452</v>
      </c>
      <c r="S159" s="187" t="s">
        <v>157</v>
      </c>
      <c r="T159" s="188" t="s">
        <v>158</v>
      </c>
      <c r="U159" s="161">
        <v>0.65300000000000002</v>
      </c>
      <c r="V159" s="161">
        <f>ROUND(E159*U159,2)</f>
        <v>392.1</v>
      </c>
      <c r="W159" s="161"/>
      <c r="X159" s="161" t="s">
        <v>782</v>
      </c>
      <c r="Y159" s="150"/>
      <c r="Z159" s="150"/>
      <c r="AA159" s="150"/>
      <c r="AB159" s="150"/>
      <c r="AC159" s="150"/>
      <c r="AD159" s="150"/>
      <c r="AE159" s="150"/>
      <c r="AF159" s="150"/>
      <c r="AG159" s="150" t="s">
        <v>783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5">
        <v>53</v>
      </c>
      <c r="B160" s="176" t="s">
        <v>786</v>
      </c>
      <c r="C160" s="193" t="s">
        <v>787</v>
      </c>
      <c r="D160" s="177" t="s">
        <v>510</v>
      </c>
      <c r="E160" s="178">
        <v>120.09294</v>
      </c>
      <c r="F160" s="179"/>
      <c r="G160" s="180">
        <f>ROUND(E160*F160,2)</f>
        <v>0</v>
      </c>
      <c r="H160" s="179"/>
      <c r="I160" s="180">
        <f>ROUND(E160*H160,2)</f>
        <v>0</v>
      </c>
      <c r="J160" s="179"/>
      <c r="K160" s="180">
        <f>ROUND(E160*J160,2)</f>
        <v>0</v>
      </c>
      <c r="L160" s="180">
        <v>15</v>
      </c>
      <c r="M160" s="180">
        <f>G160*(1+L160/100)</f>
        <v>0</v>
      </c>
      <c r="N160" s="180">
        <v>0</v>
      </c>
      <c r="O160" s="180">
        <f>ROUND(E160*N160,2)</f>
        <v>0</v>
      </c>
      <c r="P160" s="180">
        <v>0</v>
      </c>
      <c r="Q160" s="180">
        <f>ROUND(E160*P160,2)</f>
        <v>0</v>
      </c>
      <c r="R160" s="180" t="s">
        <v>452</v>
      </c>
      <c r="S160" s="180" t="s">
        <v>157</v>
      </c>
      <c r="T160" s="181" t="s">
        <v>158</v>
      </c>
      <c r="U160" s="161">
        <v>0.49</v>
      </c>
      <c r="V160" s="161">
        <f>ROUND(E160*U160,2)</f>
        <v>58.85</v>
      </c>
      <c r="W160" s="161"/>
      <c r="X160" s="161" t="s">
        <v>782</v>
      </c>
      <c r="Y160" s="150"/>
      <c r="Z160" s="150"/>
      <c r="AA160" s="150"/>
      <c r="AB160" s="150"/>
      <c r="AC160" s="150"/>
      <c r="AD160" s="150"/>
      <c r="AE160" s="150"/>
      <c r="AF160" s="150"/>
      <c r="AG160" s="150" t="s">
        <v>783</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64" t="s">
        <v>788</v>
      </c>
      <c r="D161" s="265"/>
      <c r="E161" s="265"/>
      <c r="F161" s="265"/>
      <c r="G161" s="265"/>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210</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82">
        <v>54</v>
      </c>
      <c r="B162" s="183" t="s">
        <v>789</v>
      </c>
      <c r="C162" s="195" t="s">
        <v>790</v>
      </c>
      <c r="D162" s="184" t="s">
        <v>510</v>
      </c>
      <c r="E162" s="185">
        <v>1080.83644</v>
      </c>
      <c r="F162" s="186"/>
      <c r="G162" s="187">
        <f>ROUND(E162*F162,2)</f>
        <v>0</v>
      </c>
      <c r="H162" s="186"/>
      <c r="I162" s="187">
        <f>ROUND(E162*H162,2)</f>
        <v>0</v>
      </c>
      <c r="J162" s="186"/>
      <c r="K162" s="187">
        <f>ROUND(E162*J162,2)</f>
        <v>0</v>
      </c>
      <c r="L162" s="187">
        <v>15</v>
      </c>
      <c r="M162" s="187">
        <f>G162*(1+L162/100)</f>
        <v>0</v>
      </c>
      <c r="N162" s="187">
        <v>0</v>
      </c>
      <c r="O162" s="187">
        <f>ROUND(E162*N162,2)</f>
        <v>0</v>
      </c>
      <c r="P162" s="187">
        <v>0</v>
      </c>
      <c r="Q162" s="187">
        <f>ROUND(E162*P162,2)</f>
        <v>0</v>
      </c>
      <c r="R162" s="187" t="s">
        <v>452</v>
      </c>
      <c r="S162" s="187" t="s">
        <v>157</v>
      </c>
      <c r="T162" s="188" t="s">
        <v>158</v>
      </c>
      <c r="U162" s="161">
        <v>0</v>
      </c>
      <c r="V162" s="161">
        <f>ROUND(E162*U162,2)</f>
        <v>0</v>
      </c>
      <c r="W162" s="161"/>
      <c r="X162" s="161" t="s">
        <v>782</v>
      </c>
      <c r="Y162" s="150"/>
      <c r="Z162" s="150"/>
      <c r="AA162" s="150"/>
      <c r="AB162" s="150"/>
      <c r="AC162" s="150"/>
      <c r="AD162" s="150"/>
      <c r="AE162" s="150"/>
      <c r="AF162" s="150"/>
      <c r="AG162" s="150" t="s">
        <v>783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82">
        <v>55</v>
      </c>
      <c r="B163" s="183" t="s">
        <v>791</v>
      </c>
      <c r="C163" s="195" t="s">
        <v>792</v>
      </c>
      <c r="D163" s="184" t="s">
        <v>510</v>
      </c>
      <c r="E163" s="185">
        <v>120.09294</v>
      </c>
      <c r="F163" s="186"/>
      <c r="G163" s="187">
        <f>ROUND(E163*F163,2)</f>
        <v>0</v>
      </c>
      <c r="H163" s="186"/>
      <c r="I163" s="187">
        <f>ROUND(E163*H163,2)</f>
        <v>0</v>
      </c>
      <c r="J163" s="186"/>
      <c r="K163" s="187">
        <f>ROUND(E163*J163,2)</f>
        <v>0</v>
      </c>
      <c r="L163" s="187">
        <v>15</v>
      </c>
      <c r="M163" s="187">
        <f>G163*(1+L163/100)</f>
        <v>0</v>
      </c>
      <c r="N163" s="187">
        <v>0</v>
      </c>
      <c r="O163" s="187">
        <f>ROUND(E163*N163,2)</f>
        <v>0</v>
      </c>
      <c r="P163" s="187">
        <v>0</v>
      </c>
      <c r="Q163" s="187">
        <f>ROUND(E163*P163,2)</f>
        <v>0</v>
      </c>
      <c r="R163" s="187" t="s">
        <v>452</v>
      </c>
      <c r="S163" s="187" t="s">
        <v>157</v>
      </c>
      <c r="T163" s="188" t="s">
        <v>158</v>
      </c>
      <c r="U163" s="161">
        <v>0.94199999999999995</v>
      </c>
      <c r="V163" s="161">
        <f>ROUND(E163*U163,2)</f>
        <v>113.13</v>
      </c>
      <c r="W163" s="161"/>
      <c r="X163" s="161" t="s">
        <v>782</v>
      </c>
      <c r="Y163" s="150"/>
      <c r="Z163" s="150"/>
      <c r="AA163" s="150"/>
      <c r="AB163" s="150"/>
      <c r="AC163" s="150"/>
      <c r="AD163" s="150"/>
      <c r="AE163" s="150"/>
      <c r="AF163" s="150"/>
      <c r="AG163" s="150" t="s">
        <v>783</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ht="22.5" outlineLevel="1" x14ac:dyDescent="0.2">
      <c r="A164" s="175">
        <v>56</v>
      </c>
      <c r="B164" s="176" t="s">
        <v>793</v>
      </c>
      <c r="C164" s="193" t="s">
        <v>794</v>
      </c>
      <c r="D164" s="177" t="s">
        <v>510</v>
      </c>
      <c r="E164" s="178">
        <v>480.37175000000002</v>
      </c>
      <c r="F164" s="179"/>
      <c r="G164" s="180">
        <f>ROUND(E164*F164,2)</f>
        <v>0</v>
      </c>
      <c r="H164" s="179"/>
      <c r="I164" s="180">
        <f>ROUND(E164*H164,2)</f>
        <v>0</v>
      </c>
      <c r="J164" s="179"/>
      <c r="K164" s="180">
        <f>ROUND(E164*J164,2)</f>
        <v>0</v>
      </c>
      <c r="L164" s="180">
        <v>15</v>
      </c>
      <c r="M164" s="180">
        <f>G164*(1+L164/100)</f>
        <v>0</v>
      </c>
      <c r="N164" s="180">
        <v>0</v>
      </c>
      <c r="O164" s="180">
        <f>ROUND(E164*N164,2)</f>
        <v>0</v>
      </c>
      <c r="P164" s="180">
        <v>0</v>
      </c>
      <c r="Q164" s="180">
        <f>ROUND(E164*P164,2)</f>
        <v>0</v>
      </c>
      <c r="R164" s="180" t="s">
        <v>452</v>
      </c>
      <c r="S164" s="180" t="s">
        <v>157</v>
      </c>
      <c r="T164" s="181" t="s">
        <v>158</v>
      </c>
      <c r="U164" s="161">
        <v>0.105</v>
      </c>
      <c r="V164" s="161">
        <f>ROUND(E164*U164,2)</f>
        <v>50.44</v>
      </c>
      <c r="W164" s="161"/>
      <c r="X164" s="161" t="s">
        <v>782</v>
      </c>
      <c r="Y164" s="150"/>
      <c r="Z164" s="150"/>
      <c r="AA164" s="150"/>
      <c r="AB164" s="150"/>
      <c r="AC164" s="150"/>
      <c r="AD164" s="150"/>
      <c r="AE164" s="150"/>
      <c r="AF164" s="150"/>
      <c r="AG164" s="150" t="s">
        <v>783</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x14ac:dyDescent="0.2">
      <c r="A165" s="5"/>
      <c r="B165" s="6"/>
      <c r="C165" s="198"/>
      <c r="D165" s="8"/>
      <c r="E165" s="5"/>
      <c r="F165" s="5"/>
      <c r="G165" s="5"/>
      <c r="H165" s="5"/>
      <c r="I165" s="5"/>
      <c r="J165" s="5"/>
      <c r="K165" s="5"/>
      <c r="L165" s="5"/>
      <c r="M165" s="5"/>
      <c r="N165" s="5"/>
      <c r="O165" s="5"/>
      <c r="P165" s="5"/>
      <c r="Q165" s="5"/>
      <c r="R165" s="5"/>
      <c r="S165" s="5"/>
      <c r="T165" s="5"/>
      <c r="U165" s="5"/>
      <c r="V165" s="5"/>
      <c r="W165" s="5"/>
      <c r="X165" s="5"/>
      <c r="AE165">
        <v>15</v>
      </c>
      <c r="AF165">
        <v>21</v>
      </c>
    </row>
    <row r="166" spans="1:60" x14ac:dyDescent="0.2">
      <c r="A166" s="153"/>
      <c r="B166" s="154" t="s">
        <v>29</v>
      </c>
      <c r="C166" s="199"/>
      <c r="D166" s="155"/>
      <c r="E166" s="156"/>
      <c r="F166" s="156"/>
      <c r="G166" s="191">
        <f>G8+G12+G15+G18+G88+G111+G118+G125+G148+G157</f>
        <v>0</v>
      </c>
      <c r="H166" s="5"/>
      <c r="I166" s="5"/>
      <c r="J166" s="5"/>
      <c r="K166" s="5"/>
      <c r="L166" s="5"/>
      <c r="M166" s="5"/>
      <c r="N166" s="5"/>
      <c r="O166" s="5"/>
      <c r="P166" s="5"/>
      <c r="Q166" s="5"/>
      <c r="R166" s="5"/>
      <c r="S166" s="5"/>
      <c r="T166" s="5"/>
      <c r="U166" s="5"/>
      <c r="V166" s="5"/>
      <c r="W166" s="5"/>
      <c r="X166" s="5"/>
      <c r="AE166">
        <f>SUMIF(L7:L164,AE165,G7:G164)</f>
        <v>0</v>
      </c>
      <c r="AF166">
        <f>SUMIF(L7:L164,AF165,G7:G164)</f>
        <v>0</v>
      </c>
      <c r="AG166" t="s">
        <v>795</v>
      </c>
    </row>
    <row r="167" spans="1:60" x14ac:dyDescent="0.2">
      <c r="C167" s="200"/>
      <c r="D167" s="141"/>
      <c r="AG167" t="s">
        <v>797</v>
      </c>
    </row>
    <row r="168" spans="1:60" x14ac:dyDescent="0.2">
      <c r="D168" s="141"/>
    </row>
    <row r="169" spans="1:60" x14ac:dyDescent="0.2">
      <c r="D169" s="141"/>
    </row>
    <row r="170" spans="1:60" x14ac:dyDescent="0.2">
      <c r="D170" s="141"/>
    </row>
    <row r="171" spans="1:60" x14ac:dyDescent="0.2">
      <c r="D171" s="141"/>
    </row>
    <row r="172" spans="1:60" x14ac:dyDescent="0.2">
      <c r="D172" s="141"/>
    </row>
    <row r="173" spans="1:60" x14ac:dyDescent="0.2">
      <c r="D173" s="141"/>
    </row>
    <row r="174" spans="1:60" x14ac:dyDescent="0.2">
      <c r="D174" s="141"/>
    </row>
    <row r="175" spans="1:60" x14ac:dyDescent="0.2">
      <c r="D175" s="141"/>
    </row>
    <row r="176" spans="1:60"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CE" sheet="1"/>
  <mergeCells count="33">
    <mergeCell ref="C147:G147"/>
    <mergeCell ref="C151:G151"/>
    <mergeCell ref="C161:G161"/>
    <mergeCell ref="C110:G110"/>
    <mergeCell ref="C117:G117"/>
    <mergeCell ref="C124:G124"/>
    <mergeCell ref="C127:G127"/>
    <mergeCell ref="C131:G131"/>
    <mergeCell ref="C138:G138"/>
    <mergeCell ref="C87:G87"/>
    <mergeCell ref="C41:G41"/>
    <mergeCell ref="C42:G42"/>
    <mergeCell ref="C47:G47"/>
    <mergeCell ref="C48:G48"/>
    <mergeCell ref="C53:G53"/>
    <mergeCell ref="C54:G54"/>
    <mergeCell ref="C60:G60"/>
    <mergeCell ref="C63:G63"/>
    <mergeCell ref="C67:G67"/>
    <mergeCell ref="C68:G68"/>
    <mergeCell ref="C82:G82"/>
    <mergeCell ref="C37:G37"/>
    <mergeCell ref="A1:G1"/>
    <mergeCell ref="C2:G2"/>
    <mergeCell ref="C3:G3"/>
    <mergeCell ref="C4:G4"/>
    <mergeCell ref="C14:G14"/>
    <mergeCell ref="C17:G17"/>
    <mergeCell ref="C25:G25"/>
    <mergeCell ref="C26:G26"/>
    <mergeCell ref="C30:G30"/>
    <mergeCell ref="C31:G31"/>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3" t="s">
        <v>125</v>
      </c>
      <c r="B1" s="253"/>
      <c r="C1" s="253"/>
      <c r="D1" s="253"/>
      <c r="E1" s="253"/>
      <c r="F1" s="253"/>
      <c r="G1" s="253"/>
      <c r="AG1" t="s">
        <v>126</v>
      </c>
    </row>
    <row r="2" spans="1:60" ht="24.95" customHeight="1" x14ac:dyDescent="0.2">
      <c r="A2" s="142" t="s">
        <v>7</v>
      </c>
      <c r="B2" s="74" t="s">
        <v>44</v>
      </c>
      <c r="C2" s="254" t="s">
        <v>45</v>
      </c>
      <c r="D2" s="255"/>
      <c r="E2" s="255"/>
      <c r="F2" s="255"/>
      <c r="G2" s="256"/>
      <c r="AG2" t="s">
        <v>127</v>
      </c>
    </row>
    <row r="3" spans="1:60" ht="24.95" customHeight="1" x14ac:dyDescent="0.2">
      <c r="A3" s="142" t="s">
        <v>8</v>
      </c>
      <c r="B3" s="74" t="s">
        <v>59</v>
      </c>
      <c r="C3" s="254" t="s">
        <v>60</v>
      </c>
      <c r="D3" s="255"/>
      <c r="E3" s="255"/>
      <c r="F3" s="255"/>
      <c r="G3" s="256"/>
      <c r="AC3" s="89" t="s">
        <v>127</v>
      </c>
      <c r="AG3" t="s">
        <v>128</v>
      </c>
    </row>
    <row r="4" spans="1:60" ht="24.95" customHeight="1" x14ac:dyDescent="0.2">
      <c r="A4" s="143" t="s">
        <v>9</v>
      </c>
      <c r="B4" s="144" t="s">
        <v>61</v>
      </c>
      <c r="C4" s="257" t="s">
        <v>62</v>
      </c>
      <c r="D4" s="258"/>
      <c r="E4" s="258"/>
      <c r="F4" s="258"/>
      <c r="G4" s="259"/>
      <c r="AG4" t="s">
        <v>129</v>
      </c>
    </row>
    <row r="5" spans="1:60" x14ac:dyDescent="0.2">
      <c r="D5" s="141"/>
    </row>
    <row r="6" spans="1:60" ht="38.25" x14ac:dyDescent="0.2">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c r="X6" s="149" t="s">
        <v>150</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9" t="s">
        <v>151</v>
      </c>
      <c r="B8" s="170" t="s">
        <v>123</v>
      </c>
      <c r="C8" s="192" t="s">
        <v>27</v>
      </c>
      <c r="D8" s="171"/>
      <c r="E8" s="172"/>
      <c r="F8" s="173"/>
      <c r="G8" s="173">
        <f>SUMIF(AG9:AG14,"&lt;&gt;NOR",G9:G14)</f>
        <v>0</v>
      </c>
      <c r="H8" s="173"/>
      <c r="I8" s="173">
        <f>SUM(I9:I14)</f>
        <v>0</v>
      </c>
      <c r="J8" s="173"/>
      <c r="K8" s="173">
        <f>SUM(K9:K14)</f>
        <v>0</v>
      </c>
      <c r="L8" s="173"/>
      <c r="M8" s="173">
        <f>SUM(M9:M14)</f>
        <v>0</v>
      </c>
      <c r="N8" s="173"/>
      <c r="O8" s="173">
        <f>SUM(O9:O14)</f>
        <v>0</v>
      </c>
      <c r="P8" s="173"/>
      <c r="Q8" s="173">
        <f>SUM(Q9:Q14)</f>
        <v>0</v>
      </c>
      <c r="R8" s="173"/>
      <c r="S8" s="173"/>
      <c r="T8" s="174"/>
      <c r="U8" s="168"/>
      <c r="V8" s="168">
        <f>SUM(V9:V14)</f>
        <v>0</v>
      </c>
      <c r="W8" s="168"/>
      <c r="X8" s="168"/>
      <c r="AG8" t="s">
        <v>152</v>
      </c>
    </row>
    <row r="9" spans="1:60" outlineLevel="1" x14ac:dyDescent="0.2">
      <c r="A9" s="175">
        <v>1</v>
      </c>
      <c r="B9" s="176" t="s">
        <v>932</v>
      </c>
      <c r="C9" s="193" t="s">
        <v>933</v>
      </c>
      <c r="D9" s="177" t="s">
        <v>934</v>
      </c>
      <c r="E9" s="178">
        <v>1</v>
      </c>
      <c r="F9" s="179"/>
      <c r="G9" s="180">
        <f>ROUND(E9*F9,2)</f>
        <v>0</v>
      </c>
      <c r="H9" s="179"/>
      <c r="I9" s="180">
        <f>ROUND(E9*H9,2)</f>
        <v>0</v>
      </c>
      <c r="J9" s="179"/>
      <c r="K9" s="180">
        <f>ROUND(E9*J9,2)</f>
        <v>0</v>
      </c>
      <c r="L9" s="180">
        <v>15</v>
      </c>
      <c r="M9" s="180">
        <f>G9*(1+L9/100)</f>
        <v>0</v>
      </c>
      <c r="N9" s="180">
        <v>0</v>
      </c>
      <c r="O9" s="180">
        <f>ROUND(E9*N9,2)</f>
        <v>0</v>
      </c>
      <c r="P9" s="180">
        <v>0</v>
      </c>
      <c r="Q9" s="180">
        <f>ROUND(E9*P9,2)</f>
        <v>0</v>
      </c>
      <c r="R9" s="180"/>
      <c r="S9" s="180" t="s">
        <v>157</v>
      </c>
      <c r="T9" s="181" t="s">
        <v>342</v>
      </c>
      <c r="U9" s="161">
        <v>0</v>
      </c>
      <c r="V9" s="161">
        <f>ROUND(E9*U9,2)</f>
        <v>0</v>
      </c>
      <c r="W9" s="161"/>
      <c r="X9" s="161" t="s">
        <v>935</v>
      </c>
      <c r="Y9" s="150"/>
      <c r="Z9" s="150"/>
      <c r="AA9" s="150"/>
      <c r="AB9" s="150"/>
      <c r="AC9" s="150"/>
      <c r="AD9" s="150"/>
      <c r="AE9" s="150"/>
      <c r="AF9" s="150"/>
      <c r="AG9" s="150" t="s">
        <v>936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264" t="s">
        <v>937</v>
      </c>
      <c r="D10" s="265"/>
      <c r="E10" s="265"/>
      <c r="F10" s="265"/>
      <c r="G10" s="265"/>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210</v>
      </c>
      <c r="AH10" s="150"/>
      <c r="AI10" s="150"/>
      <c r="AJ10" s="150"/>
      <c r="AK10" s="150"/>
      <c r="AL10" s="150"/>
      <c r="AM10" s="150"/>
      <c r="AN10" s="150"/>
      <c r="AO10" s="150"/>
      <c r="AP10" s="150"/>
      <c r="AQ10" s="150"/>
      <c r="AR10" s="150"/>
      <c r="AS10" s="150"/>
      <c r="AT10" s="150"/>
      <c r="AU10" s="150"/>
      <c r="AV10" s="150"/>
      <c r="AW10" s="150"/>
      <c r="AX10" s="150"/>
      <c r="AY10" s="150"/>
      <c r="AZ10" s="150"/>
      <c r="BA10" s="189"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0"/>
      <c r="BC10" s="150"/>
      <c r="BD10" s="150"/>
      <c r="BE10" s="150"/>
      <c r="BF10" s="150"/>
      <c r="BG10" s="150"/>
      <c r="BH10" s="150"/>
    </row>
    <row r="11" spans="1:60" outlineLevel="1" x14ac:dyDescent="0.2">
      <c r="A11" s="175">
        <v>2</v>
      </c>
      <c r="B11" s="176" t="s">
        <v>938</v>
      </c>
      <c r="C11" s="193" t="s">
        <v>939</v>
      </c>
      <c r="D11" s="177" t="s">
        <v>934</v>
      </c>
      <c r="E11" s="178">
        <v>1</v>
      </c>
      <c r="F11" s="179"/>
      <c r="G11" s="180">
        <f>ROUND(E11*F11,2)</f>
        <v>0</v>
      </c>
      <c r="H11" s="179"/>
      <c r="I11" s="180">
        <f>ROUND(E11*H11,2)</f>
        <v>0</v>
      </c>
      <c r="J11" s="179"/>
      <c r="K11" s="180">
        <f>ROUND(E11*J11,2)</f>
        <v>0</v>
      </c>
      <c r="L11" s="180">
        <v>15</v>
      </c>
      <c r="M11" s="180">
        <f>G11*(1+L11/100)</f>
        <v>0</v>
      </c>
      <c r="N11" s="180">
        <v>0</v>
      </c>
      <c r="O11" s="180">
        <f>ROUND(E11*N11,2)</f>
        <v>0</v>
      </c>
      <c r="P11" s="180">
        <v>0</v>
      </c>
      <c r="Q11" s="180">
        <f>ROUND(E11*P11,2)</f>
        <v>0</v>
      </c>
      <c r="R11" s="180"/>
      <c r="S11" s="180" t="s">
        <v>157</v>
      </c>
      <c r="T11" s="181" t="s">
        <v>342</v>
      </c>
      <c r="U11" s="161">
        <v>0</v>
      </c>
      <c r="V11" s="161">
        <f>ROUND(E11*U11,2)</f>
        <v>0</v>
      </c>
      <c r="W11" s="161"/>
      <c r="X11" s="161" t="s">
        <v>935</v>
      </c>
      <c r="Y11" s="150"/>
      <c r="Z11" s="150"/>
      <c r="AA11" s="150"/>
      <c r="AB11" s="150"/>
      <c r="AC11" s="150"/>
      <c r="AD11" s="150"/>
      <c r="AE11" s="150"/>
      <c r="AF11" s="150"/>
      <c r="AG11" s="150" t="s">
        <v>936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1" x14ac:dyDescent="0.2">
      <c r="A12" s="157"/>
      <c r="B12" s="158"/>
      <c r="C12" s="264" t="s">
        <v>940</v>
      </c>
      <c r="D12" s="265"/>
      <c r="E12" s="265"/>
      <c r="F12" s="265"/>
      <c r="G12" s="265"/>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210</v>
      </c>
      <c r="AH12" s="150"/>
      <c r="AI12" s="150"/>
      <c r="AJ12" s="150"/>
      <c r="AK12" s="150"/>
      <c r="AL12" s="150"/>
      <c r="AM12" s="150"/>
      <c r="AN12" s="150"/>
      <c r="AO12" s="150"/>
      <c r="AP12" s="150"/>
      <c r="AQ12" s="150"/>
      <c r="AR12" s="150"/>
      <c r="AS12" s="150"/>
      <c r="AT12" s="150"/>
      <c r="AU12" s="150"/>
      <c r="AV12" s="150"/>
      <c r="AW12" s="150"/>
      <c r="AX12" s="150"/>
      <c r="AY12" s="150"/>
      <c r="AZ12" s="150"/>
      <c r="BA12" s="189"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150"/>
      <c r="BC12" s="150"/>
      <c r="BD12" s="150"/>
      <c r="BE12" s="150"/>
      <c r="BF12" s="150"/>
      <c r="BG12" s="150"/>
      <c r="BH12" s="150"/>
    </row>
    <row r="13" spans="1:60" outlineLevel="1" x14ac:dyDescent="0.2">
      <c r="A13" s="175">
        <v>3</v>
      </c>
      <c r="B13" s="176" t="s">
        <v>941</v>
      </c>
      <c r="C13" s="193" t="s">
        <v>942</v>
      </c>
      <c r="D13" s="177" t="s">
        <v>934</v>
      </c>
      <c r="E13" s="178">
        <v>1</v>
      </c>
      <c r="F13" s="179"/>
      <c r="G13" s="180">
        <f>ROUND(E13*F13,2)</f>
        <v>0</v>
      </c>
      <c r="H13" s="179"/>
      <c r="I13" s="180">
        <f>ROUND(E13*H13,2)</f>
        <v>0</v>
      </c>
      <c r="J13" s="179"/>
      <c r="K13" s="180">
        <f>ROUND(E13*J13,2)</f>
        <v>0</v>
      </c>
      <c r="L13" s="180">
        <v>15</v>
      </c>
      <c r="M13" s="180">
        <f>G13*(1+L13/100)</f>
        <v>0</v>
      </c>
      <c r="N13" s="180">
        <v>0</v>
      </c>
      <c r="O13" s="180">
        <f>ROUND(E13*N13,2)</f>
        <v>0</v>
      </c>
      <c r="P13" s="180">
        <v>0</v>
      </c>
      <c r="Q13" s="180">
        <f>ROUND(E13*P13,2)</f>
        <v>0</v>
      </c>
      <c r="R13" s="180"/>
      <c r="S13" s="180" t="s">
        <v>157</v>
      </c>
      <c r="T13" s="181" t="s">
        <v>342</v>
      </c>
      <c r="U13" s="161">
        <v>0</v>
      </c>
      <c r="V13" s="161">
        <f>ROUND(E13*U13,2)</f>
        <v>0</v>
      </c>
      <c r="W13" s="161"/>
      <c r="X13" s="161" t="s">
        <v>935</v>
      </c>
      <c r="Y13" s="150"/>
      <c r="Z13" s="150"/>
      <c r="AA13" s="150"/>
      <c r="AB13" s="150"/>
      <c r="AC13" s="150"/>
      <c r="AD13" s="150"/>
      <c r="AE13" s="150"/>
      <c r="AF13" s="150"/>
      <c r="AG13" s="150" t="s">
        <v>936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264" t="s">
        <v>943</v>
      </c>
      <c r="D14" s="265"/>
      <c r="E14" s="265"/>
      <c r="F14" s="265"/>
      <c r="G14" s="265"/>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210</v>
      </c>
      <c r="AH14" s="150"/>
      <c r="AI14" s="150"/>
      <c r="AJ14" s="150"/>
      <c r="AK14" s="150"/>
      <c r="AL14" s="150"/>
      <c r="AM14" s="150"/>
      <c r="AN14" s="150"/>
      <c r="AO14" s="150"/>
      <c r="AP14" s="150"/>
      <c r="AQ14" s="150"/>
      <c r="AR14" s="150"/>
      <c r="AS14" s="150"/>
      <c r="AT14" s="150"/>
      <c r="AU14" s="150"/>
      <c r="AV14" s="150"/>
      <c r="AW14" s="150"/>
      <c r="AX14" s="150"/>
      <c r="AY14" s="150"/>
      <c r="AZ14" s="150"/>
      <c r="BA14" s="189" t="str">
        <f>C14</f>
        <v>Odstranění objektů zařízení staveniště včetně přípojek energií a jejich odvoz. Položka zahrnuje i náklady na úpravu povrchů po odstranění zařízení staveniště a úklid ploch, na kterých bylo zařízení staveniště provozováno.</v>
      </c>
      <c r="BB14" s="150"/>
      <c r="BC14" s="150"/>
      <c r="BD14" s="150"/>
      <c r="BE14" s="150"/>
      <c r="BF14" s="150"/>
      <c r="BG14" s="150"/>
      <c r="BH14" s="150"/>
    </row>
    <row r="15" spans="1:60" x14ac:dyDescent="0.2">
      <c r="A15" s="169" t="s">
        <v>151</v>
      </c>
      <c r="B15" s="170" t="s">
        <v>124</v>
      </c>
      <c r="C15" s="192" t="s">
        <v>28</v>
      </c>
      <c r="D15" s="171"/>
      <c r="E15" s="172"/>
      <c r="F15" s="173"/>
      <c r="G15" s="173">
        <f>SUMIF(AG16:AG27,"&lt;&gt;NOR",G16:G27)</f>
        <v>0</v>
      </c>
      <c r="H15" s="173"/>
      <c r="I15" s="173">
        <f>SUM(I16:I27)</f>
        <v>0</v>
      </c>
      <c r="J15" s="173"/>
      <c r="K15" s="173">
        <f>SUM(K16:K27)</f>
        <v>0</v>
      </c>
      <c r="L15" s="173"/>
      <c r="M15" s="173">
        <f>SUM(M16:M27)</f>
        <v>0</v>
      </c>
      <c r="N15" s="173"/>
      <c r="O15" s="173">
        <f>SUM(O16:O27)</f>
        <v>0</v>
      </c>
      <c r="P15" s="173"/>
      <c r="Q15" s="173">
        <f>SUM(Q16:Q27)</f>
        <v>0</v>
      </c>
      <c r="R15" s="173"/>
      <c r="S15" s="173"/>
      <c r="T15" s="174"/>
      <c r="U15" s="168"/>
      <c r="V15" s="168">
        <f>SUM(V16:V27)</f>
        <v>0</v>
      </c>
      <c r="W15" s="168"/>
      <c r="X15" s="168"/>
      <c r="AG15" t="s">
        <v>152</v>
      </c>
    </row>
    <row r="16" spans="1:60" outlineLevel="1" x14ac:dyDescent="0.2">
      <c r="A16" s="175">
        <v>4</v>
      </c>
      <c r="B16" s="176" t="s">
        <v>944</v>
      </c>
      <c r="C16" s="193" t="s">
        <v>945</v>
      </c>
      <c r="D16" s="177" t="s">
        <v>934</v>
      </c>
      <c r="E16" s="178">
        <v>1</v>
      </c>
      <c r="F16" s="179"/>
      <c r="G16" s="180">
        <f>ROUND(E16*F16,2)</f>
        <v>0</v>
      </c>
      <c r="H16" s="179"/>
      <c r="I16" s="180">
        <f>ROUND(E16*H16,2)</f>
        <v>0</v>
      </c>
      <c r="J16" s="179"/>
      <c r="K16" s="180">
        <f>ROUND(E16*J16,2)</f>
        <v>0</v>
      </c>
      <c r="L16" s="180">
        <v>15</v>
      </c>
      <c r="M16" s="180">
        <f>G16*(1+L16/100)</f>
        <v>0</v>
      </c>
      <c r="N16" s="180">
        <v>0</v>
      </c>
      <c r="O16" s="180">
        <f>ROUND(E16*N16,2)</f>
        <v>0</v>
      </c>
      <c r="P16" s="180">
        <v>0</v>
      </c>
      <c r="Q16" s="180">
        <f>ROUND(E16*P16,2)</f>
        <v>0</v>
      </c>
      <c r="R16" s="180"/>
      <c r="S16" s="180" t="s">
        <v>157</v>
      </c>
      <c r="T16" s="181" t="s">
        <v>342</v>
      </c>
      <c r="U16" s="161">
        <v>0</v>
      </c>
      <c r="V16" s="161">
        <f>ROUND(E16*U16,2)</f>
        <v>0</v>
      </c>
      <c r="W16" s="161"/>
      <c r="X16" s="161" t="s">
        <v>935</v>
      </c>
      <c r="Y16" s="150"/>
      <c r="Z16" s="150"/>
      <c r="AA16" s="150"/>
      <c r="AB16" s="150"/>
      <c r="AC16" s="150"/>
      <c r="AD16" s="150"/>
      <c r="AE16" s="150"/>
      <c r="AF16" s="150"/>
      <c r="AG16" s="150" t="s">
        <v>936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64" t="s">
        <v>946</v>
      </c>
      <c r="D17" s="265"/>
      <c r="E17" s="265"/>
      <c r="F17" s="265"/>
      <c r="G17" s="265"/>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210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5">
        <v>5</v>
      </c>
      <c r="B18" s="176" t="s">
        <v>947</v>
      </c>
      <c r="C18" s="193" t="s">
        <v>948</v>
      </c>
      <c r="D18" s="177" t="s">
        <v>934</v>
      </c>
      <c r="E18" s="178">
        <v>1</v>
      </c>
      <c r="F18" s="179"/>
      <c r="G18" s="180">
        <f>ROUND(E18*F18,2)</f>
        <v>0</v>
      </c>
      <c r="H18" s="179"/>
      <c r="I18" s="180">
        <f>ROUND(E18*H18,2)</f>
        <v>0</v>
      </c>
      <c r="J18" s="179"/>
      <c r="K18" s="180">
        <f>ROUND(E18*J18,2)</f>
        <v>0</v>
      </c>
      <c r="L18" s="180">
        <v>15</v>
      </c>
      <c r="M18" s="180">
        <f>G18*(1+L18/100)</f>
        <v>0</v>
      </c>
      <c r="N18" s="180">
        <v>0</v>
      </c>
      <c r="O18" s="180">
        <f>ROUND(E18*N18,2)</f>
        <v>0</v>
      </c>
      <c r="P18" s="180">
        <v>0</v>
      </c>
      <c r="Q18" s="180">
        <f>ROUND(E18*P18,2)</f>
        <v>0</v>
      </c>
      <c r="R18" s="180"/>
      <c r="S18" s="180" t="s">
        <v>157</v>
      </c>
      <c r="T18" s="181" t="s">
        <v>342</v>
      </c>
      <c r="U18" s="161">
        <v>0</v>
      </c>
      <c r="V18" s="161">
        <f>ROUND(E18*U18,2)</f>
        <v>0</v>
      </c>
      <c r="W18" s="161"/>
      <c r="X18" s="161" t="s">
        <v>935</v>
      </c>
      <c r="Y18" s="150"/>
      <c r="Z18" s="150"/>
      <c r="AA18" s="150"/>
      <c r="AB18" s="150"/>
      <c r="AC18" s="150"/>
      <c r="AD18" s="150"/>
      <c r="AE18" s="150"/>
      <c r="AF18" s="150"/>
      <c r="AG18" s="150" t="s">
        <v>936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264" t="s">
        <v>949</v>
      </c>
      <c r="D19" s="265"/>
      <c r="E19" s="265"/>
      <c r="F19" s="265"/>
      <c r="G19" s="265"/>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210</v>
      </c>
      <c r="AH19" s="150"/>
      <c r="AI19" s="150"/>
      <c r="AJ19" s="150"/>
      <c r="AK19" s="150"/>
      <c r="AL19" s="150"/>
      <c r="AM19" s="150"/>
      <c r="AN19" s="150"/>
      <c r="AO19" s="150"/>
      <c r="AP19" s="150"/>
      <c r="AQ19" s="150"/>
      <c r="AR19" s="150"/>
      <c r="AS19" s="150"/>
      <c r="AT19" s="150"/>
      <c r="AU19" s="150"/>
      <c r="AV19" s="150"/>
      <c r="AW19" s="150"/>
      <c r="AX19" s="150"/>
      <c r="AY19" s="150"/>
      <c r="AZ19" s="150"/>
      <c r="BA19" s="189"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150"/>
      <c r="BC19" s="150"/>
      <c r="BD19" s="150"/>
      <c r="BE19" s="150"/>
      <c r="BF19" s="150"/>
      <c r="BG19" s="150"/>
      <c r="BH19" s="150"/>
    </row>
    <row r="20" spans="1:60" outlineLevel="1" x14ac:dyDescent="0.2">
      <c r="A20" s="175">
        <v>6</v>
      </c>
      <c r="B20" s="176" t="s">
        <v>950</v>
      </c>
      <c r="C20" s="193" t="s">
        <v>951</v>
      </c>
      <c r="D20" s="177" t="s">
        <v>934</v>
      </c>
      <c r="E20" s="178">
        <v>1</v>
      </c>
      <c r="F20" s="179"/>
      <c r="G20" s="180">
        <f>ROUND(E20*F20,2)</f>
        <v>0</v>
      </c>
      <c r="H20" s="179"/>
      <c r="I20" s="180">
        <f>ROUND(E20*H20,2)</f>
        <v>0</v>
      </c>
      <c r="J20" s="179"/>
      <c r="K20" s="180">
        <f>ROUND(E20*J20,2)</f>
        <v>0</v>
      </c>
      <c r="L20" s="180">
        <v>15</v>
      </c>
      <c r="M20" s="180">
        <f>G20*(1+L20/100)</f>
        <v>0</v>
      </c>
      <c r="N20" s="180">
        <v>0</v>
      </c>
      <c r="O20" s="180">
        <f>ROUND(E20*N20,2)</f>
        <v>0</v>
      </c>
      <c r="P20" s="180">
        <v>0</v>
      </c>
      <c r="Q20" s="180">
        <f>ROUND(E20*P20,2)</f>
        <v>0</v>
      </c>
      <c r="R20" s="180"/>
      <c r="S20" s="180" t="s">
        <v>157</v>
      </c>
      <c r="T20" s="181" t="s">
        <v>342</v>
      </c>
      <c r="U20" s="161">
        <v>0</v>
      </c>
      <c r="V20" s="161">
        <f>ROUND(E20*U20,2)</f>
        <v>0</v>
      </c>
      <c r="W20" s="161"/>
      <c r="X20" s="161" t="s">
        <v>935</v>
      </c>
      <c r="Y20" s="150"/>
      <c r="Z20" s="150"/>
      <c r="AA20" s="150"/>
      <c r="AB20" s="150"/>
      <c r="AC20" s="150"/>
      <c r="AD20" s="150"/>
      <c r="AE20" s="150"/>
      <c r="AF20" s="150"/>
      <c r="AG20" s="150" t="s">
        <v>936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64" t="s">
        <v>952</v>
      </c>
      <c r="D21" s="265"/>
      <c r="E21" s="265"/>
      <c r="F21" s="265"/>
      <c r="G21" s="265"/>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210</v>
      </c>
      <c r="AH21" s="150"/>
      <c r="AI21" s="150"/>
      <c r="AJ21" s="150"/>
      <c r="AK21" s="150"/>
      <c r="AL21" s="150"/>
      <c r="AM21" s="150"/>
      <c r="AN21" s="150"/>
      <c r="AO21" s="150"/>
      <c r="AP21" s="150"/>
      <c r="AQ21" s="150"/>
      <c r="AR21" s="150"/>
      <c r="AS21" s="150"/>
      <c r="AT21" s="150"/>
      <c r="AU21" s="150"/>
      <c r="AV21" s="150"/>
      <c r="AW21" s="150"/>
      <c r="AX21" s="150"/>
      <c r="AY21" s="150"/>
      <c r="AZ21" s="150"/>
      <c r="BA21" s="189" t="str">
        <f>C21</f>
        <v>Náklady na individuální zkoušky dodaných a smontovaných technologických zařízení včetně komplexního vyzkoušení.</v>
      </c>
      <c r="BB21" s="150"/>
      <c r="BC21" s="150"/>
      <c r="BD21" s="150"/>
      <c r="BE21" s="150"/>
      <c r="BF21" s="150"/>
      <c r="BG21" s="150"/>
      <c r="BH21" s="150"/>
    </row>
    <row r="22" spans="1:60" outlineLevel="1" x14ac:dyDescent="0.2">
      <c r="A22" s="157"/>
      <c r="B22" s="158"/>
      <c r="C22" s="194" t="s">
        <v>953</v>
      </c>
      <c r="D22" s="163"/>
      <c r="E22" s="164">
        <v>1</v>
      </c>
      <c r="F22" s="161"/>
      <c r="G22" s="161"/>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162</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5">
        <v>7</v>
      </c>
      <c r="B23" s="176" t="s">
        <v>954</v>
      </c>
      <c r="C23" s="193" t="s">
        <v>955</v>
      </c>
      <c r="D23" s="177" t="s">
        <v>934</v>
      </c>
      <c r="E23" s="178">
        <v>1</v>
      </c>
      <c r="F23" s="179"/>
      <c r="G23" s="180">
        <f>ROUND(E23*F23,2)</f>
        <v>0</v>
      </c>
      <c r="H23" s="179"/>
      <c r="I23" s="180">
        <f>ROUND(E23*H23,2)</f>
        <v>0</v>
      </c>
      <c r="J23" s="179"/>
      <c r="K23" s="180">
        <f>ROUND(E23*J23,2)</f>
        <v>0</v>
      </c>
      <c r="L23" s="180">
        <v>15</v>
      </c>
      <c r="M23" s="180">
        <f>G23*(1+L23/100)</f>
        <v>0</v>
      </c>
      <c r="N23" s="180">
        <v>0</v>
      </c>
      <c r="O23" s="180">
        <f>ROUND(E23*N23,2)</f>
        <v>0</v>
      </c>
      <c r="P23" s="180">
        <v>0</v>
      </c>
      <c r="Q23" s="180">
        <f>ROUND(E23*P23,2)</f>
        <v>0</v>
      </c>
      <c r="R23" s="180"/>
      <c r="S23" s="180" t="s">
        <v>157</v>
      </c>
      <c r="T23" s="181" t="s">
        <v>342</v>
      </c>
      <c r="U23" s="161">
        <v>0</v>
      </c>
      <c r="V23" s="161">
        <f>ROUND(E23*U23,2)</f>
        <v>0</v>
      </c>
      <c r="W23" s="161"/>
      <c r="X23" s="161" t="s">
        <v>935</v>
      </c>
      <c r="Y23" s="150"/>
      <c r="Z23" s="150"/>
      <c r="AA23" s="150"/>
      <c r="AB23" s="150"/>
      <c r="AC23" s="150"/>
      <c r="AD23" s="150"/>
      <c r="AE23" s="150"/>
      <c r="AF23" s="150"/>
      <c r="AG23" s="150" t="s">
        <v>936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45" outlineLevel="1" x14ac:dyDescent="0.2">
      <c r="A24" s="157"/>
      <c r="B24" s="158"/>
      <c r="C24" s="264" t="s">
        <v>956</v>
      </c>
      <c r="D24" s="265"/>
      <c r="E24" s="265"/>
      <c r="F24" s="265"/>
      <c r="G24" s="265"/>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210</v>
      </c>
      <c r="AH24" s="150"/>
      <c r="AI24" s="150"/>
      <c r="AJ24" s="150"/>
      <c r="AK24" s="150"/>
      <c r="AL24" s="150"/>
      <c r="AM24" s="150"/>
      <c r="AN24" s="150"/>
      <c r="AO24" s="150"/>
      <c r="AP24" s="150"/>
      <c r="AQ24" s="150"/>
      <c r="AR24" s="150"/>
      <c r="AS24" s="150"/>
      <c r="AT24" s="150"/>
      <c r="AU24" s="150"/>
      <c r="AV24" s="150"/>
      <c r="AW24" s="150"/>
      <c r="AX24" s="150"/>
      <c r="AY24" s="150"/>
      <c r="AZ24" s="150"/>
      <c r="BA24" s="189" t="str">
        <f>C24</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4" s="150"/>
      <c r="BC24" s="150"/>
      <c r="BD24" s="150"/>
      <c r="BE24" s="150"/>
      <c r="BF24" s="150"/>
      <c r="BG24" s="150"/>
      <c r="BH24" s="150"/>
    </row>
    <row r="25" spans="1:60" outlineLevel="1" x14ac:dyDescent="0.2">
      <c r="A25" s="157"/>
      <c r="B25" s="158"/>
      <c r="C25" s="194" t="s">
        <v>957</v>
      </c>
      <c r="D25" s="163"/>
      <c r="E25" s="164">
        <v>1</v>
      </c>
      <c r="F25" s="161"/>
      <c r="G25" s="161"/>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162</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5">
        <v>8</v>
      </c>
      <c r="B26" s="176" t="s">
        <v>958</v>
      </c>
      <c r="C26" s="193" t="s">
        <v>959</v>
      </c>
      <c r="D26" s="177" t="s">
        <v>934</v>
      </c>
      <c r="E26" s="178">
        <v>1</v>
      </c>
      <c r="F26" s="179"/>
      <c r="G26" s="180">
        <f>ROUND(E26*F26,2)</f>
        <v>0</v>
      </c>
      <c r="H26" s="179"/>
      <c r="I26" s="180">
        <f>ROUND(E26*H26,2)</f>
        <v>0</v>
      </c>
      <c r="J26" s="179"/>
      <c r="K26" s="180">
        <f>ROUND(E26*J26,2)</f>
        <v>0</v>
      </c>
      <c r="L26" s="180">
        <v>15</v>
      </c>
      <c r="M26" s="180">
        <f>G26*(1+L26/100)</f>
        <v>0</v>
      </c>
      <c r="N26" s="180">
        <v>0</v>
      </c>
      <c r="O26" s="180">
        <f>ROUND(E26*N26,2)</f>
        <v>0</v>
      </c>
      <c r="P26" s="180">
        <v>0</v>
      </c>
      <c r="Q26" s="180">
        <f>ROUND(E26*P26,2)</f>
        <v>0</v>
      </c>
      <c r="R26" s="180"/>
      <c r="S26" s="180" t="s">
        <v>157</v>
      </c>
      <c r="T26" s="181" t="s">
        <v>342</v>
      </c>
      <c r="U26" s="161">
        <v>0</v>
      </c>
      <c r="V26" s="161">
        <f>ROUND(E26*U26,2)</f>
        <v>0</v>
      </c>
      <c r="W26" s="161"/>
      <c r="X26" s="161" t="s">
        <v>935</v>
      </c>
      <c r="Y26" s="150"/>
      <c r="Z26" s="150"/>
      <c r="AA26" s="150"/>
      <c r="AB26" s="150"/>
      <c r="AC26" s="150"/>
      <c r="AD26" s="150"/>
      <c r="AE26" s="150"/>
      <c r="AF26" s="150"/>
      <c r="AG26" s="150" t="s">
        <v>936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64" t="s">
        <v>960</v>
      </c>
      <c r="D27" s="265"/>
      <c r="E27" s="265"/>
      <c r="F27" s="265"/>
      <c r="G27" s="265"/>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210</v>
      </c>
      <c r="AH27" s="150"/>
      <c r="AI27" s="150"/>
      <c r="AJ27" s="150"/>
      <c r="AK27" s="150"/>
      <c r="AL27" s="150"/>
      <c r="AM27" s="150"/>
      <c r="AN27" s="150"/>
      <c r="AO27" s="150"/>
      <c r="AP27" s="150"/>
      <c r="AQ27" s="150"/>
      <c r="AR27" s="150"/>
      <c r="AS27" s="150"/>
      <c r="AT27" s="150"/>
      <c r="AU27" s="150"/>
      <c r="AV27" s="150"/>
      <c r="AW27" s="150"/>
      <c r="AX27" s="150"/>
      <c r="AY27" s="150"/>
      <c r="AZ27" s="150"/>
      <c r="BA27" s="189" t="str">
        <f>C27</f>
        <v>Náklady na vyhotovení dokumentace skutečného provedení stavby a její předání objednateli v požadované formě a požadovaném počtu.</v>
      </c>
      <c r="BB27" s="150"/>
      <c r="BC27" s="150"/>
      <c r="BD27" s="150"/>
      <c r="BE27" s="150"/>
      <c r="BF27" s="150"/>
      <c r="BG27" s="150"/>
      <c r="BH27" s="150"/>
    </row>
    <row r="28" spans="1:60" x14ac:dyDescent="0.2">
      <c r="A28" s="5"/>
      <c r="B28" s="6"/>
      <c r="C28" s="198"/>
      <c r="D28" s="8"/>
      <c r="E28" s="5"/>
      <c r="F28" s="5"/>
      <c r="G28" s="5"/>
      <c r="H28" s="5"/>
      <c r="I28" s="5"/>
      <c r="J28" s="5"/>
      <c r="K28" s="5"/>
      <c r="L28" s="5"/>
      <c r="M28" s="5"/>
      <c r="N28" s="5"/>
      <c r="O28" s="5"/>
      <c r="P28" s="5"/>
      <c r="Q28" s="5"/>
      <c r="R28" s="5"/>
      <c r="S28" s="5"/>
      <c r="T28" s="5"/>
      <c r="U28" s="5"/>
      <c r="V28" s="5"/>
      <c r="W28" s="5"/>
      <c r="X28" s="5"/>
      <c r="AE28">
        <v>15</v>
      </c>
      <c r="AF28">
        <v>21</v>
      </c>
    </row>
    <row r="29" spans="1:60" x14ac:dyDescent="0.2">
      <c r="A29" s="153"/>
      <c r="B29" s="154" t="s">
        <v>29</v>
      </c>
      <c r="C29" s="199"/>
      <c r="D29" s="155"/>
      <c r="E29" s="156"/>
      <c r="F29" s="156"/>
      <c r="G29" s="191">
        <f>G8+G15</f>
        <v>0</v>
      </c>
      <c r="H29" s="5"/>
      <c r="I29" s="5"/>
      <c r="J29" s="5"/>
      <c r="K29" s="5"/>
      <c r="L29" s="5"/>
      <c r="M29" s="5"/>
      <c r="N29" s="5"/>
      <c r="O29" s="5"/>
      <c r="P29" s="5"/>
      <c r="Q29" s="5"/>
      <c r="R29" s="5"/>
      <c r="S29" s="5"/>
      <c r="T29" s="5"/>
      <c r="U29" s="5"/>
      <c r="V29" s="5"/>
      <c r="W29" s="5"/>
      <c r="X29" s="5"/>
      <c r="AE29">
        <f>SUMIF(L7:L27,AE28,G7:G27)</f>
        <v>0</v>
      </c>
      <c r="AF29">
        <f>SUMIF(L7:L27,AF28,G7:G27)</f>
        <v>0</v>
      </c>
      <c r="AG29" t="s">
        <v>795</v>
      </c>
    </row>
    <row r="30" spans="1:60" x14ac:dyDescent="0.2">
      <c r="C30" s="200"/>
      <c r="D30" s="141"/>
      <c r="AG30" t="s">
        <v>797</v>
      </c>
    </row>
    <row r="31" spans="1:60" x14ac:dyDescent="0.2">
      <c r="D31" s="141"/>
    </row>
    <row r="32" spans="1:60" x14ac:dyDescent="0.2">
      <c r="D32" s="141"/>
    </row>
    <row r="33" spans="4:4" x14ac:dyDescent="0.2">
      <c r="D33" s="141"/>
    </row>
    <row r="34" spans="4:4" x14ac:dyDescent="0.2">
      <c r="D34" s="141"/>
    </row>
    <row r="35" spans="4:4" x14ac:dyDescent="0.2">
      <c r="D35" s="141"/>
    </row>
    <row r="36" spans="4:4" x14ac:dyDescent="0.2">
      <c r="D36" s="141"/>
    </row>
    <row r="37" spans="4:4" x14ac:dyDescent="0.2">
      <c r="D37" s="141"/>
    </row>
    <row r="38" spans="4:4" x14ac:dyDescent="0.2">
      <c r="D38" s="141"/>
    </row>
    <row r="39" spans="4:4" x14ac:dyDescent="0.2">
      <c r="D39" s="141"/>
    </row>
    <row r="40" spans="4:4" x14ac:dyDescent="0.2">
      <c r="D40" s="141"/>
    </row>
    <row r="41" spans="4:4" x14ac:dyDescent="0.2">
      <c r="D41" s="141"/>
    </row>
    <row r="42" spans="4:4" x14ac:dyDescent="0.2">
      <c r="D42" s="141"/>
    </row>
    <row r="43" spans="4:4" x14ac:dyDescent="0.2">
      <c r="D43" s="141"/>
    </row>
    <row r="44" spans="4:4" x14ac:dyDescent="0.2">
      <c r="D44" s="141"/>
    </row>
    <row r="45" spans="4:4" x14ac:dyDescent="0.2">
      <c r="D45" s="141"/>
    </row>
    <row r="46" spans="4:4" x14ac:dyDescent="0.2">
      <c r="D46" s="141"/>
    </row>
    <row r="47" spans="4:4" x14ac:dyDescent="0.2">
      <c r="D47" s="141"/>
    </row>
    <row r="48" spans="4:4" x14ac:dyDescent="0.2">
      <c r="D48" s="141"/>
    </row>
    <row r="49" spans="4:4" x14ac:dyDescent="0.2">
      <c r="D49" s="141"/>
    </row>
    <row r="50" spans="4:4" x14ac:dyDescent="0.2">
      <c r="D50" s="141"/>
    </row>
    <row r="51" spans="4:4" x14ac:dyDescent="0.2">
      <c r="D51" s="141"/>
    </row>
    <row r="52" spans="4:4" x14ac:dyDescent="0.2">
      <c r="D52" s="141"/>
    </row>
    <row r="53" spans="4:4" x14ac:dyDescent="0.2">
      <c r="D53" s="141"/>
    </row>
    <row r="54" spans="4:4" x14ac:dyDescent="0.2">
      <c r="D54" s="141"/>
    </row>
    <row r="55" spans="4:4" x14ac:dyDescent="0.2">
      <c r="D55" s="141"/>
    </row>
    <row r="56" spans="4:4" x14ac:dyDescent="0.2">
      <c r="D56" s="141"/>
    </row>
    <row r="57" spans="4:4" x14ac:dyDescent="0.2">
      <c r="D57" s="141"/>
    </row>
    <row r="58" spans="4:4" x14ac:dyDescent="0.2">
      <c r="D58" s="141"/>
    </row>
    <row r="59" spans="4:4" x14ac:dyDescent="0.2">
      <c r="D59" s="141"/>
    </row>
    <row r="60" spans="4:4" x14ac:dyDescent="0.2">
      <c r="D60" s="141"/>
    </row>
    <row r="61" spans="4:4" x14ac:dyDescent="0.2">
      <c r="D61" s="141"/>
    </row>
    <row r="62" spans="4:4" x14ac:dyDescent="0.2">
      <c r="D62" s="141"/>
    </row>
    <row r="63" spans="4:4" x14ac:dyDescent="0.2">
      <c r="D63" s="141"/>
    </row>
    <row r="64" spans="4:4"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CE" sheet="1"/>
  <mergeCells count="12">
    <mergeCell ref="C27:G27"/>
    <mergeCell ref="A1:G1"/>
    <mergeCell ref="C2:G2"/>
    <mergeCell ref="C3:G3"/>
    <mergeCell ref="C4:G4"/>
    <mergeCell ref="C10:G10"/>
    <mergeCell ref="C12:G12"/>
    <mergeCell ref="C14:G14"/>
    <mergeCell ref="C17:G17"/>
    <mergeCell ref="C19:G19"/>
    <mergeCell ref="C21:G21"/>
    <mergeCell ref="C24:G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3" t="s">
        <v>125</v>
      </c>
      <c r="B1" s="253"/>
      <c r="C1" s="253"/>
      <c r="D1" s="253"/>
      <c r="E1" s="253"/>
      <c r="F1" s="253"/>
      <c r="G1" s="253"/>
      <c r="AG1" t="s">
        <v>126</v>
      </c>
    </row>
    <row r="2" spans="1:60" ht="24.95" customHeight="1" x14ac:dyDescent="0.2">
      <c r="A2" s="142" t="s">
        <v>7</v>
      </c>
      <c r="B2" s="74" t="s">
        <v>44</v>
      </c>
      <c r="C2" s="254" t="s">
        <v>45</v>
      </c>
      <c r="D2" s="255"/>
      <c r="E2" s="255"/>
      <c r="F2" s="255"/>
      <c r="G2" s="256"/>
      <c r="AG2" t="s">
        <v>127</v>
      </c>
    </row>
    <row r="3" spans="1:60" ht="24.95" customHeight="1" x14ac:dyDescent="0.2">
      <c r="A3" s="142" t="s">
        <v>8</v>
      </c>
      <c r="B3" s="74" t="s">
        <v>59</v>
      </c>
      <c r="C3" s="254" t="s">
        <v>60</v>
      </c>
      <c r="D3" s="255"/>
      <c r="E3" s="255"/>
      <c r="F3" s="255"/>
      <c r="G3" s="256"/>
      <c r="AC3" s="89" t="s">
        <v>127</v>
      </c>
      <c r="AG3" t="s">
        <v>128</v>
      </c>
    </row>
    <row r="4" spans="1:60" ht="24.95" customHeight="1" x14ac:dyDescent="0.2">
      <c r="A4" s="143" t="s">
        <v>9</v>
      </c>
      <c r="B4" s="144" t="s">
        <v>53</v>
      </c>
      <c r="C4" s="257" t="s">
        <v>56</v>
      </c>
      <c r="D4" s="258"/>
      <c r="E4" s="258"/>
      <c r="F4" s="258"/>
      <c r="G4" s="259"/>
      <c r="AG4" t="s">
        <v>129</v>
      </c>
    </row>
    <row r="5" spans="1:60" x14ac:dyDescent="0.2">
      <c r="D5" s="141"/>
    </row>
    <row r="6" spans="1:60" ht="38.25" x14ac:dyDescent="0.2">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c r="X6" s="149" t="s">
        <v>150</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9" t="s">
        <v>151</v>
      </c>
      <c r="B8" s="170" t="s">
        <v>55</v>
      </c>
      <c r="C8" s="192" t="s">
        <v>67</v>
      </c>
      <c r="D8" s="171"/>
      <c r="E8" s="172"/>
      <c r="F8" s="173"/>
      <c r="G8" s="173">
        <f>SUMIF(AG9:AG10,"&lt;&gt;NOR",G9:G10)</f>
        <v>0</v>
      </c>
      <c r="H8" s="173"/>
      <c r="I8" s="173">
        <f>SUM(I9:I10)</f>
        <v>0</v>
      </c>
      <c r="J8" s="173"/>
      <c r="K8" s="173">
        <f>SUM(K9:K10)</f>
        <v>0</v>
      </c>
      <c r="L8" s="173"/>
      <c r="M8" s="173">
        <f>SUM(M9:M10)</f>
        <v>0</v>
      </c>
      <c r="N8" s="173"/>
      <c r="O8" s="173">
        <f>SUM(O9:O10)</f>
        <v>0</v>
      </c>
      <c r="P8" s="173"/>
      <c r="Q8" s="173">
        <f>SUM(Q9:Q10)</f>
        <v>0</v>
      </c>
      <c r="R8" s="173"/>
      <c r="S8" s="173"/>
      <c r="T8" s="174"/>
      <c r="U8" s="168"/>
      <c r="V8" s="168">
        <f>SUM(V9:V10)</f>
        <v>0</v>
      </c>
      <c r="W8" s="168"/>
      <c r="X8" s="168"/>
      <c r="AG8" t="s">
        <v>152</v>
      </c>
    </row>
    <row r="9" spans="1:60" outlineLevel="1" x14ac:dyDescent="0.2">
      <c r="A9" s="175">
        <v>1</v>
      </c>
      <c r="B9" s="176" t="s">
        <v>961</v>
      </c>
      <c r="C9" s="193" t="s">
        <v>962</v>
      </c>
      <c r="D9" s="177" t="s">
        <v>170</v>
      </c>
      <c r="E9" s="178">
        <v>4.9859999999999998</v>
      </c>
      <c r="F9" s="179"/>
      <c r="G9" s="180">
        <f>ROUND(E9*F9,2)</f>
        <v>0</v>
      </c>
      <c r="H9" s="179"/>
      <c r="I9" s="180">
        <f>ROUND(E9*H9,2)</f>
        <v>0</v>
      </c>
      <c r="J9" s="179"/>
      <c r="K9" s="180">
        <f>ROUND(E9*J9,2)</f>
        <v>0</v>
      </c>
      <c r="L9" s="180">
        <v>15</v>
      </c>
      <c r="M9" s="180">
        <f>G9*(1+L9/100)</f>
        <v>0</v>
      </c>
      <c r="N9" s="180">
        <v>0</v>
      </c>
      <c r="O9" s="180">
        <f>ROUND(E9*N9,2)</f>
        <v>0</v>
      </c>
      <c r="P9" s="180">
        <v>0</v>
      </c>
      <c r="Q9" s="180">
        <f>ROUND(E9*P9,2)</f>
        <v>0</v>
      </c>
      <c r="R9" s="180" t="s">
        <v>171</v>
      </c>
      <c r="S9" s="180" t="s">
        <v>157</v>
      </c>
      <c r="T9" s="181" t="s">
        <v>158</v>
      </c>
      <c r="U9" s="161">
        <v>0</v>
      </c>
      <c r="V9" s="161">
        <f>ROUND(E9*U9,2)</f>
        <v>0</v>
      </c>
      <c r="W9" s="161"/>
      <c r="X9" s="161" t="s">
        <v>159</v>
      </c>
      <c r="Y9" s="150"/>
      <c r="Z9" s="150"/>
      <c r="AA9" s="150"/>
      <c r="AB9" s="150"/>
      <c r="AC9" s="150"/>
      <c r="AD9" s="150"/>
      <c r="AE9" s="150"/>
      <c r="AF9" s="150"/>
      <c r="AG9" s="150" t="s">
        <v>181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94" t="s">
        <v>963</v>
      </c>
      <c r="D10" s="163"/>
      <c r="E10" s="164">
        <v>4.9859999999999998</v>
      </c>
      <c r="F10" s="161"/>
      <c r="G10" s="16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162</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
      <c r="A11" s="169" t="s">
        <v>151</v>
      </c>
      <c r="B11" s="170" t="s">
        <v>68</v>
      </c>
      <c r="C11" s="192" t="s">
        <v>69</v>
      </c>
      <c r="D11" s="171"/>
      <c r="E11" s="172"/>
      <c r="F11" s="173"/>
      <c r="G11" s="173">
        <f>SUMIF(AG12:AG35,"&lt;&gt;NOR",G12:G35)</f>
        <v>0</v>
      </c>
      <c r="H11" s="173"/>
      <c r="I11" s="173">
        <f>SUM(I12:I35)</f>
        <v>0</v>
      </c>
      <c r="J11" s="173"/>
      <c r="K11" s="173">
        <f>SUM(K12:K35)</f>
        <v>0</v>
      </c>
      <c r="L11" s="173"/>
      <c r="M11" s="173">
        <f>SUM(M12:M35)</f>
        <v>0</v>
      </c>
      <c r="N11" s="173"/>
      <c r="O11" s="173">
        <f>SUM(O12:O35)</f>
        <v>35.970000000000006</v>
      </c>
      <c r="P11" s="173"/>
      <c r="Q11" s="173">
        <f>SUM(Q12:Q35)</f>
        <v>0</v>
      </c>
      <c r="R11" s="173"/>
      <c r="S11" s="173"/>
      <c r="T11" s="174"/>
      <c r="U11" s="168"/>
      <c r="V11" s="168">
        <f>SUM(V12:V35)</f>
        <v>16.62</v>
      </c>
      <c r="W11" s="168"/>
      <c r="X11" s="168"/>
      <c r="AG11" t="s">
        <v>152</v>
      </c>
    </row>
    <row r="12" spans="1:60" outlineLevel="1" x14ac:dyDescent="0.2">
      <c r="A12" s="175">
        <v>2</v>
      </c>
      <c r="B12" s="176" t="s">
        <v>964</v>
      </c>
      <c r="C12" s="193" t="s">
        <v>965</v>
      </c>
      <c r="D12" s="177" t="s">
        <v>155</v>
      </c>
      <c r="E12" s="178">
        <v>70</v>
      </c>
      <c r="F12" s="179"/>
      <c r="G12" s="180">
        <f>ROUND(E12*F12,2)</f>
        <v>0</v>
      </c>
      <c r="H12" s="179"/>
      <c r="I12" s="180">
        <f>ROUND(E12*H12,2)</f>
        <v>0</v>
      </c>
      <c r="J12" s="179"/>
      <c r="K12" s="180">
        <f>ROUND(E12*J12,2)</f>
        <v>0</v>
      </c>
      <c r="L12" s="180">
        <v>15</v>
      </c>
      <c r="M12" s="180">
        <f>G12*(1+L12/100)</f>
        <v>0</v>
      </c>
      <c r="N12" s="180">
        <v>0.30360999999999999</v>
      </c>
      <c r="O12" s="180">
        <f>ROUND(E12*N12,2)</f>
        <v>21.25</v>
      </c>
      <c r="P12" s="180">
        <v>0</v>
      </c>
      <c r="Q12" s="180">
        <f>ROUND(E12*P12,2)</f>
        <v>0</v>
      </c>
      <c r="R12" s="180" t="s">
        <v>156</v>
      </c>
      <c r="S12" s="180" t="s">
        <v>157</v>
      </c>
      <c r="T12" s="181" t="s">
        <v>158</v>
      </c>
      <c r="U12" s="161">
        <v>1.6E-2</v>
      </c>
      <c r="V12" s="161">
        <f>ROUND(E12*U12,2)</f>
        <v>1.1200000000000001</v>
      </c>
      <c r="W12" s="161"/>
      <c r="X12" s="161" t="s">
        <v>159</v>
      </c>
      <c r="Y12" s="150"/>
      <c r="Z12" s="150"/>
      <c r="AA12" s="150"/>
      <c r="AB12" s="150"/>
      <c r="AC12" s="150"/>
      <c r="AD12" s="150"/>
      <c r="AE12" s="150"/>
      <c r="AF12" s="150"/>
      <c r="AG12" s="150" t="s">
        <v>160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51" t="s">
        <v>966</v>
      </c>
      <c r="D13" s="252"/>
      <c r="E13" s="252"/>
      <c r="F13" s="252"/>
      <c r="G13" s="252"/>
      <c r="H13" s="161"/>
      <c r="I13" s="161"/>
      <c r="J13" s="161"/>
      <c r="K13" s="161"/>
      <c r="L13" s="161"/>
      <c r="M13" s="161"/>
      <c r="N13" s="161"/>
      <c r="O13" s="161"/>
      <c r="P13" s="161"/>
      <c r="Q13" s="161"/>
      <c r="R13" s="161"/>
      <c r="S13" s="161"/>
      <c r="T13" s="161"/>
      <c r="U13" s="161"/>
      <c r="V13" s="161"/>
      <c r="W13" s="161"/>
      <c r="X13" s="161"/>
      <c r="Y13" s="150"/>
      <c r="Z13" s="150"/>
      <c r="AA13" s="150"/>
      <c r="AB13" s="150"/>
      <c r="AC13" s="150"/>
      <c r="AD13" s="150"/>
      <c r="AE13" s="150"/>
      <c r="AF13" s="150"/>
      <c r="AG13" s="150" t="s">
        <v>173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94" t="s">
        <v>967</v>
      </c>
      <c r="D14" s="163"/>
      <c r="E14" s="164">
        <v>70</v>
      </c>
      <c r="F14" s="161"/>
      <c r="G14" s="161"/>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162</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5">
        <v>3</v>
      </c>
      <c r="B15" s="176" t="s">
        <v>968</v>
      </c>
      <c r="C15" s="193" t="s">
        <v>969</v>
      </c>
      <c r="D15" s="177" t="s">
        <v>155</v>
      </c>
      <c r="E15" s="178">
        <v>10.5</v>
      </c>
      <c r="F15" s="179"/>
      <c r="G15" s="180">
        <f>ROUND(E15*F15,2)</f>
        <v>0</v>
      </c>
      <c r="H15" s="179"/>
      <c r="I15" s="180">
        <f>ROUND(E15*H15,2)</f>
        <v>0</v>
      </c>
      <c r="J15" s="179"/>
      <c r="K15" s="180">
        <f>ROUND(E15*J15,2)</f>
        <v>0</v>
      </c>
      <c r="L15" s="180">
        <v>15</v>
      </c>
      <c r="M15" s="180">
        <f>G15*(1+L15/100)</f>
        <v>0</v>
      </c>
      <c r="N15" s="180">
        <v>0.40481</v>
      </c>
      <c r="O15" s="180">
        <f>ROUND(E15*N15,2)</f>
        <v>4.25</v>
      </c>
      <c r="P15" s="180">
        <v>0</v>
      </c>
      <c r="Q15" s="180">
        <f>ROUND(E15*P15,2)</f>
        <v>0</v>
      </c>
      <c r="R15" s="180" t="s">
        <v>156</v>
      </c>
      <c r="S15" s="180" t="s">
        <v>157</v>
      </c>
      <c r="T15" s="181" t="s">
        <v>158</v>
      </c>
      <c r="U15" s="161">
        <v>1.9E-2</v>
      </c>
      <c r="V15" s="161">
        <f>ROUND(E15*U15,2)</f>
        <v>0.2</v>
      </c>
      <c r="W15" s="161"/>
      <c r="X15" s="161" t="s">
        <v>159</v>
      </c>
      <c r="Y15" s="150"/>
      <c r="Z15" s="150"/>
      <c r="AA15" s="150"/>
      <c r="AB15" s="150"/>
      <c r="AC15" s="150"/>
      <c r="AD15" s="150"/>
      <c r="AE15" s="150"/>
      <c r="AF15" s="150"/>
      <c r="AG15" s="150" t="s">
        <v>160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51" t="s">
        <v>966</v>
      </c>
      <c r="D16" s="252"/>
      <c r="E16" s="252"/>
      <c r="F16" s="252"/>
      <c r="G16" s="252"/>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173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5">
        <v>4</v>
      </c>
      <c r="B17" s="176" t="s">
        <v>970</v>
      </c>
      <c r="C17" s="193" t="s">
        <v>971</v>
      </c>
      <c r="D17" s="177" t="s">
        <v>155</v>
      </c>
      <c r="E17" s="178">
        <v>10.5</v>
      </c>
      <c r="F17" s="179"/>
      <c r="G17" s="180">
        <f>ROUND(E17*F17,2)</f>
        <v>0</v>
      </c>
      <c r="H17" s="179"/>
      <c r="I17" s="180">
        <f>ROUND(E17*H17,2)</f>
        <v>0</v>
      </c>
      <c r="J17" s="179"/>
      <c r="K17" s="180">
        <f>ROUND(E17*J17,2)</f>
        <v>0</v>
      </c>
      <c r="L17" s="180">
        <v>15</v>
      </c>
      <c r="M17" s="180">
        <f>G17*(1+L17/100)</f>
        <v>0</v>
      </c>
      <c r="N17" s="180">
        <v>5.5449999999999999E-2</v>
      </c>
      <c r="O17" s="180">
        <f>ROUND(E17*N17,2)</f>
        <v>0.57999999999999996</v>
      </c>
      <c r="P17" s="180">
        <v>0</v>
      </c>
      <c r="Q17" s="180">
        <f>ROUND(E17*P17,2)</f>
        <v>0</v>
      </c>
      <c r="R17" s="180" t="s">
        <v>156</v>
      </c>
      <c r="S17" s="180" t="s">
        <v>157</v>
      </c>
      <c r="T17" s="181" t="s">
        <v>158</v>
      </c>
      <c r="U17" s="161">
        <v>0.442</v>
      </c>
      <c r="V17" s="161">
        <f>ROUND(E17*U17,2)</f>
        <v>4.6399999999999997</v>
      </c>
      <c r="W17" s="161"/>
      <c r="X17" s="161" t="s">
        <v>159</v>
      </c>
      <c r="Y17" s="150"/>
      <c r="Z17" s="150"/>
      <c r="AA17" s="150"/>
      <c r="AB17" s="150"/>
      <c r="AC17" s="150"/>
      <c r="AD17" s="150"/>
      <c r="AE17" s="150"/>
      <c r="AF17" s="150"/>
      <c r="AG17" s="150" t="s">
        <v>160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251" t="s">
        <v>972</v>
      </c>
      <c r="D18" s="252"/>
      <c r="E18" s="252"/>
      <c r="F18" s="252"/>
      <c r="G18" s="252"/>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173</v>
      </c>
      <c r="AH18" s="150"/>
      <c r="AI18" s="150"/>
      <c r="AJ18" s="150"/>
      <c r="AK18" s="150"/>
      <c r="AL18" s="150"/>
      <c r="AM18" s="150"/>
      <c r="AN18" s="150"/>
      <c r="AO18" s="150"/>
      <c r="AP18" s="150"/>
      <c r="AQ18" s="150"/>
      <c r="AR18" s="150"/>
      <c r="AS18" s="150"/>
      <c r="AT18" s="150"/>
      <c r="AU18" s="150"/>
      <c r="AV18" s="150"/>
      <c r="AW18" s="150"/>
      <c r="AX18" s="150"/>
      <c r="AY18" s="150"/>
      <c r="AZ18" s="150"/>
      <c r="BA18" s="189" t="str">
        <f>C18</f>
        <v>s provedením lože z kameniva drceného, s vyplněním spár, s dvojitým hutněním a se smetením přebytečného materiálu na krajnici. S dodáním hmot pro lože a výplň spár.</v>
      </c>
      <c r="BB18" s="150"/>
      <c r="BC18" s="150"/>
      <c r="BD18" s="150"/>
      <c r="BE18" s="150"/>
      <c r="BF18" s="150"/>
      <c r="BG18" s="150"/>
      <c r="BH18" s="150"/>
    </row>
    <row r="19" spans="1:60" ht="22.5" outlineLevel="1" x14ac:dyDescent="0.2">
      <c r="A19" s="175">
        <v>5</v>
      </c>
      <c r="B19" s="176" t="s">
        <v>973</v>
      </c>
      <c r="C19" s="193" t="s">
        <v>974</v>
      </c>
      <c r="D19" s="177" t="s">
        <v>155</v>
      </c>
      <c r="E19" s="178">
        <v>20</v>
      </c>
      <c r="F19" s="179"/>
      <c r="G19" s="180">
        <f>ROUND(E19*F19,2)</f>
        <v>0</v>
      </c>
      <c r="H19" s="179"/>
      <c r="I19" s="180">
        <f>ROUND(E19*H19,2)</f>
        <v>0</v>
      </c>
      <c r="J19" s="179"/>
      <c r="K19" s="180">
        <f>ROUND(E19*J19,2)</f>
        <v>0</v>
      </c>
      <c r="L19" s="180">
        <v>15</v>
      </c>
      <c r="M19" s="180">
        <f>G19*(1+L19/100)</f>
        <v>0</v>
      </c>
      <c r="N19" s="180">
        <v>7.1999999999999995E-2</v>
      </c>
      <c r="O19" s="180">
        <f>ROUND(E19*N19,2)</f>
        <v>1.44</v>
      </c>
      <c r="P19" s="180">
        <v>0</v>
      </c>
      <c r="Q19" s="180">
        <f>ROUND(E19*P19,2)</f>
        <v>0</v>
      </c>
      <c r="R19" s="180" t="s">
        <v>156</v>
      </c>
      <c r="S19" s="180" t="s">
        <v>157</v>
      </c>
      <c r="T19" s="181" t="s">
        <v>158</v>
      </c>
      <c r="U19" s="161">
        <v>0.375</v>
      </c>
      <c r="V19" s="161">
        <f>ROUND(E19*U19,2)</f>
        <v>7.5</v>
      </c>
      <c r="W19" s="161"/>
      <c r="X19" s="161" t="s">
        <v>159</v>
      </c>
      <c r="Y19" s="150"/>
      <c r="Z19" s="150"/>
      <c r="AA19" s="150"/>
      <c r="AB19" s="150"/>
      <c r="AC19" s="150"/>
      <c r="AD19" s="150"/>
      <c r="AE19" s="150"/>
      <c r="AF19" s="150"/>
      <c r="AG19" s="150" t="s">
        <v>181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251" t="s">
        <v>975</v>
      </c>
      <c r="D20" s="252"/>
      <c r="E20" s="252"/>
      <c r="F20" s="252"/>
      <c r="G20" s="252"/>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173</v>
      </c>
      <c r="AH20" s="150"/>
      <c r="AI20" s="150"/>
      <c r="AJ20" s="150"/>
      <c r="AK20" s="150"/>
      <c r="AL20" s="150"/>
      <c r="AM20" s="150"/>
      <c r="AN20" s="150"/>
      <c r="AO20" s="150"/>
      <c r="AP20" s="150"/>
      <c r="AQ20" s="150"/>
      <c r="AR20" s="150"/>
      <c r="AS20" s="150"/>
      <c r="AT20" s="150"/>
      <c r="AU20" s="150"/>
      <c r="AV20" s="150"/>
      <c r="AW20" s="150"/>
      <c r="AX20" s="150"/>
      <c r="AY20" s="150"/>
      <c r="AZ20" s="150"/>
      <c r="BA20" s="189" t="str">
        <f>C20</f>
        <v>komunikací pro pěší do velikosti dlaždic 0,25 m2 s provedením lože do tl. 30 mm, s vyplněním spár a se smetením přebytečného materiálu na vzdálenost do 3 m</v>
      </c>
      <c r="BB20" s="150"/>
      <c r="BC20" s="150"/>
      <c r="BD20" s="150"/>
      <c r="BE20" s="150"/>
      <c r="BF20" s="150"/>
      <c r="BG20" s="150"/>
      <c r="BH20" s="150"/>
    </row>
    <row r="21" spans="1:60" outlineLevel="1" x14ac:dyDescent="0.2">
      <c r="A21" s="157"/>
      <c r="B21" s="158"/>
      <c r="C21" s="194" t="s">
        <v>976</v>
      </c>
      <c r="D21" s="163"/>
      <c r="E21" s="164">
        <v>20</v>
      </c>
      <c r="F21" s="161"/>
      <c r="G21" s="161"/>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162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5">
        <v>6</v>
      </c>
      <c r="B22" s="176" t="s">
        <v>977</v>
      </c>
      <c r="C22" s="193" t="s">
        <v>978</v>
      </c>
      <c r="D22" s="177" t="s">
        <v>155</v>
      </c>
      <c r="E22" s="178">
        <v>7</v>
      </c>
      <c r="F22" s="179"/>
      <c r="G22" s="180">
        <f>ROUND(E22*F22,2)</f>
        <v>0</v>
      </c>
      <c r="H22" s="179"/>
      <c r="I22" s="180">
        <f>ROUND(E22*H22,2)</f>
        <v>0</v>
      </c>
      <c r="J22" s="179"/>
      <c r="K22" s="180">
        <f>ROUND(E22*J22,2)</f>
        <v>0</v>
      </c>
      <c r="L22" s="180">
        <v>15</v>
      </c>
      <c r="M22" s="180">
        <f>G22*(1+L22/100)</f>
        <v>0</v>
      </c>
      <c r="N22" s="180">
        <v>0.68754000000000004</v>
      </c>
      <c r="O22" s="180">
        <f>ROUND(E22*N22,2)</f>
        <v>4.8099999999999996</v>
      </c>
      <c r="P22" s="180">
        <v>0</v>
      </c>
      <c r="Q22" s="180">
        <f>ROUND(E22*P22,2)</f>
        <v>0</v>
      </c>
      <c r="R22" s="180" t="s">
        <v>979</v>
      </c>
      <c r="S22" s="180" t="s">
        <v>157</v>
      </c>
      <c r="T22" s="181" t="s">
        <v>158</v>
      </c>
      <c r="U22" s="161">
        <v>0.45201000000000002</v>
      </c>
      <c r="V22" s="161">
        <f>ROUND(E22*U22,2)</f>
        <v>3.16</v>
      </c>
      <c r="W22" s="161"/>
      <c r="X22" s="161" t="s">
        <v>386</v>
      </c>
      <c r="Y22" s="150"/>
      <c r="Z22" s="150"/>
      <c r="AA22" s="150"/>
      <c r="AB22" s="150"/>
      <c r="AC22" s="150"/>
      <c r="AD22" s="150"/>
      <c r="AE22" s="150"/>
      <c r="AF22" s="150"/>
      <c r="AG22" s="150" t="s">
        <v>387</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56.25" outlineLevel="1" x14ac:dyDescent="0.2">
      <c r="A23" s="157"/>
      <c r="B23" s="158"/>
      <c r="C23" s="251" t="s">
        <v>980</v>
      </c>
      <c r="D23" s="252"/>
      <c r="E23" s="252"/>
      <c r="F23" s="252"/>
      <c r="G23" s="252"/>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173</v>
      </c>
      <c r="AH23" s="150"/>
      <c r="AI23" s="150"/>
      <c r="AJ23" s="150"/>
      <c r="AK23" s="150"/>
      <c r="AL23" s="150"/>
      <c r="AM23" s="150"/>
      <c r="AN23" s="150"/>
      <c r="AO23" s="150"/>
      <c r="AP23" s="150"/>
      <c r="AQ23" s="150"/>
      <c r="AR23" s="150"/>
      <c r="AS23" s="150"/>
      <c r="AT23" s="150"/>
      <c r="AU23" s="150"/>
      <c r="AV23" s="150"/>
      <c r="AW23" s="150"/>
      <c r="AX23" s="150"/>
      <c r="AY23" s="150"/>
      <c r="AZ23" s="150"/>
      <c r="BA23" s="189" t="str">
        <f>C23</f>
        <v>odkopávky nezapažené pro silnice v hornině 3, s přemístěním výkopku v příčných profilech s naložením na dopravní prostředek a odvozem do 1 km, s uložením výkopku na skládku a úpravou pláně. Podklad ze štěrkopísku s rozprostřením, vlhčením a zhutněním tl. 4 cm, podklad z prostého betonu B 7,5 tl. 22 cm, litý asfalt z kameniva těženého nebo drceného s rozprostřením, v pruhu šířky do 3 m tl. 4 cm, zdrsňovací posyp z kameniva drobného drceného, osazení a dodávka záhonových obrubníků do lože z prostého betonu tl. 5 - 10 cm se zalitím a zatřením spár maltou, bez opěry.</v>
      </c>
      <c r="BB23" s="150"/>
      <c r="BC23" s="150"/>
      <c r="BD23" s="150"/>
      <c r="BE23" s="150"/>
      <c r="BF23" s="150"/>
      <c r="BG23" s="150"/>
      <c r="BH23" s="150"/>
    </row>
    <row r="24" spans="1:60" outlineLevel="1" x14ac:dyDescent="0.2">
      <c r="A24" s="157"/>
      <c r="B24" s="158"/>
      <c r="C24" s="262" t="s">
        <v>981</v>
      </c>
      <c r="D24" s="263"/>
      <c r="E24" s="263"/>
      <c r="F24" s="263"/>
      <c r="G24" s="263"/>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173</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62" t="s">
        <v>982</v>
      </c>
      <c r="D25" s="263"/>
      <c r="E25" s="263"/>
      <c r="F25" s="263"/>
      <c r="G25" s="263"/>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173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62" t="s">
        <v>983</v>
      </c>
      <c r="D26" s="263"/>
      <c r="E26" s="263"/>
      <c r="F26" s="263"/>
      <c r="G26" s="263"/>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173</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62" t="s">
        <v>984</v>
      </c>
      <c r="D27" s="263"/>
      <c r="E27" s="263"/>
      <c r="F27" s="263"/>
      <c r="G27" s="263"/>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173</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62" t="s">
        <v>985</v>
      </c>
      <c r="D28" s="263"/>
      <c r="E28" s="263"/>
      <c r="F28" s="263"/>
      <c r="G28" s="263"/>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173</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62" t="s">
        <v>986</v>
      </c>
      <c r="D29" s="263"/>
      <c r="E29" s="263"/>
      <c r="F29" s="263"/>
      <c r="G29" s="263"/>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173</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5">
        <v>7</v>
      </c>
      <c r="B30" s="176" t="s">
        <v>987</v>
      </c>
      <c r="C30" s="193" t="s">
        <v>988</v>
      </c>
      <c r="D30" s="177" t="s">
        <v>549</v>
      </c>
      <c r="E30" s="178">
        <v>20</v>
      </c>
      <c r="F30" s="179"/>
      <c r="G30" s="180">
        <f>ROUND(E30*F30,2)</f>
        <v>0</v>
      </c>
      <c r="H30" s="179"/>
      <c r="I30" s="180">
        <f>ROUND(E30*H30,2)</f>
        <v>0</v>
      </c>
      <c r="J30" s="179"/>
      <c r="K30" s="180">
        <f>ROUND(E30*J30,2)</f>
        <v>0</v>
      </c>
      <c r="L30" s="180">
        <v>15</v>
      </c>
      <c r="M30" s="180">
        <f>G30*(1+L30/100)</f>
        <v>0</v>
      </c>
      <c r="N30" s="180">
        <v>1E-3</v>
      </c>
      <c r="O30" s="180">
        <f>ROUND(E30*N30,2)</f>
        <v>0.02</v>
      </c>
      <c r="P30" s="180">
        <v>0</v>
      </c>
      <c r="Q30" s="180">
        <f>ROUND(E30*P30,2)</f>
        <v>0</v>
      </c>
      <c r="R30" s="180" t="s">
        <v>347</v>
      </c>
      <c r="S30" s="180" t="s">
        <v>157</v>
      </c>
      <c r="T30" s="181" t="s">
        <v>158</v>
      </c>
      <c r="U30" s="161">
        <v>0</v>
      </c>
      <c r="V30" s="161">
        <f>ROUND(E30*U30,2)</f>
        <v>0</v>
      </c>
      <c r="W30" s="161"/>
      <c r="X30" s="161" t="s">
        <v>348</v>
      </c>
      <c r="Y30" s="150"/>
      <c r="Z30" s="150"/>
      <c r="AA30" s="150"/>
      <c r="AB30" s="150"/>
      <c r="AC30" s="150"/>
      <c r="AD30" s="150"/>
      <c r="AE30" s="150"/>
      <c r="AF30" s="150"/>
      <c r="AG30" s="150" t="s">
        <v>349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94" t="s">
        <v>989</v>
      </c>
      <c r="D31" s="163"/>
      <c r="E31" s="164">
        <v>20</v>
      </c>
      <c r="F31" s="161"/>
      <c r="G31" s="1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162</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5">
        <v>8</v>
      </c>
      <c r="B32" s="176" t="s">
        <v>990</v>
      </c>
      <c r="C32" s="193" t="s">
        <v>991</v>
      </c>
      <c r="D32" s="177" t="s">
        <v>155</v>
      </c>
      <c r="E32" s="178">
        <v>10.71</v>
      </c>
      <c r="F32" s="179"/>
      <c r="G32" s="180">
        <f>ROUND(E32*F32,2)</f>
        <v>0</v>
      </c>
      <c r="H32" s="179"/>
      <c r="I32" s="180">
        <f>ROUND(E32*H32,2)</f>
        <v>0</v>
      </c>
      <c r="J32" s="179"/>
      <c r="K32" s="180">
        <f>ROUND(E32*J32,2)</f>
        <v>0</v>
      </c>
      <c r="L32" s="180">
        <v>15</v>
      </c>
      <c r="M32" s="180">
        <f>G32*(1+L32/100)</f>
        <v>0</v>
      </c>
      <c r="N32" s="180">
        <v>0.129</v>
      </c>
      <c r="O32" s="180">
        <f>ROUND(E32*N32,2)</f>
        <v>1.38</v>
      </c>
      <c r="P32" s="180">
        <v>0</v>
      </c>
      <c r="Q32" s="180">
        <f>ROUND(E32*P32,2)</f>
        <v>0</v>
      </c>
      <c r="R32" s="180" t="s">
        <v>347</v>
      </c>
      <c r="S32" s="180" t="s">
        <v>157</v>
      </c>
      <c r="T32" s="181" t="s">
        <v>158</v>
      </c>
      <c r="U32" s="161">
        <v>0</v>
      </c>
      <c r="V32" s="161">
        <f>ROUND(E32*U32,2)</f>
        <v>0</v>
      </c>
      <c r="W32" s="161"/>
      <c r="X32" s="161" t="s">
        <v>348</v>
      </c>
      <c r="Y32" s="150"/>
      <c r="Z32" s="150"/>
      <c r="AA32" s="150"/>
      <c r="AB32" s="150"/>
      <c r="AC32" s="150"/>
      <c r="AD32" s="150"/>
      <c r="AE32" s="150"/>
      <c r="AF32" s="150"/>
      <c r="AG32" s="150" t="s">
        <v>349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94" t="s">
        <v>992</v>
      </c>
      <c r="D33" s="163"/>
      <c r="E33" s="164">
        <v>10.71</v>
      </c>
      <c r="F33" s="161"/>
      <c r="G33" s="161"/>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162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75">
        <v>9</v>
      </c>
      <c r="B34" s="176" t="s">
        <v>993</v>
      </c>
      <c r="C34" s="193" t="s">
        <v>994</v>
      </c>
      <c r="D34" s="177" t="s">
        <v>155</v>
      </c>
      <c r="E34" s="178">
        <v>20.399999999999999</v>
      </c>
      <c r="F34" s="179"/>
      <c r="G34" s="180">
        <f>ROUND(E34*F34,2)</f>
        <v>0</v>
      </c>
      <c r="H34" s="179"/>
      <c r="I34" s="180">
        <f>ROUND(E34*H34,2)</f>
        <v>0</v>
      </c>
      <c r="J34" s="179"/>
      <c r="K34" s="180">
        <f>ROUND(E34*J34,2)</f>
        <v>0</v>
      </c>
      <c r="L34" s="180">
        <v>15</v>
      </c>
      <c r="M34" s="180">
        <f>G34*(1+L34/100)</f>
        <v>0</v>
      </c>
      <c r="N34" s="180">
        <v>0.11</v>
      </c>
      <c r="O34" s="180">
        <f>ROUND(E34*N34,2)</f>
        <v>2.2400000000000002</v>
      </c>
      <c r="P34" s="180">
        <v>0</v>
      </c>
      <c r="Q34" s="180">
        <f>ROUND(E34*P34,2)</f>
        <v>0</v>
      </c>
      <c r="R34" s="180" t="s">
        <v>347</v>
      </c>
      <c r="S34" s="180" t="s">
        <v>157</v>
      </c>
      <c r="T34" s="181" t="s">
        <v>158</v>
      </c>
      <c r="U34" s="161">
        <v>0</v>
      </c>
      <c r="V34" s="161">
        <f>ROUND(E34*U34,2)</f>
        <v>0</v>
      </c>
      <c r="W34" s="161"/>
      <c r="X34" s="161" t="s">
        <v>348</v>
      </c>
      <c r="Y34" s="150"/>
      <c r="Z34" s="150"/>
      <c r="AA34" s="150"/>
      <c r="AB34" s="150"/>
      <c r="AC34" s="150"/>
      <c r="AD34" s="150"/>
      <c r="AE34" s="150"/>
      <c r="AF34" s="150"/>
      <c r="AG34" s="150" t="s">
        <v>550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94" t="s">
        <v>995</v>
      </c>
      <c r="D35" s="163"/>
      <c r="E35" s="164">
        <v>20.399999999999999</v>
      </c>
      <c r="F35" s="161"/>
      <c r="G35" s="16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162</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x14ac:dyDescent="0.2">
      <c r="A36" s="169" t="s">
        <v>151</v>
      </c>
      <c r="B36" s="170" t="s">
        <v>74</v>
      </c>
      <c r="C36" s="192" t="s">
        <v>75</v>
      </c>
      <c r="D36" s="171"/>
      <c r="E36" s="172"/>
      <c r="F36" s="173"/>
      <c r="G36" s="173">
        <f>SUMIF(AG37:AG39,"&lt;&gt;NOR",G37:G39)</f>
        <v>0</v>
      </c>
      <c r="H36" s="173"/>
      <c r="I36" s="173">
        <f>SUM(I37:I39)</f>
        <v>0</v>
      </c>
      <c r="J36" s="173"/>
      <c r="K36" s="173">
        <f>SUM(K37:K39)</f>
        <v>0</v>
      </c>
      <c r="L36" s="173"/>
      <c r="M36" s="173">
        <f>SUM(M37:M39)</f>
        <v>0</v>
      </c>
      <c r="N36" s="173"/>
      <c r="O36" s="173">
        <f>SUM(O37:O39)</f>
        <v>13.91</v>
      </c>
      <c r="P36" s="173"/>
      <c r="Q36" s="173">
        <f>SUM(Q37:Q39)</f>
        <v>0</v>
      </c>
      <c r="R36" s="173"/>
      <c r="S36" s="173"/>
      <c r="T36" s="174"/>
      <c r="U36" s="168"/>
      <c r="V36" s="168">
        <f>SUM(V37:V39)</f>
        <v>25.4</v>
      </c>
      <c r="W36" s="168"/>
      <c r="X36" s="168"/>
      <c r="AG36" t="s">
        <v>152</v>
      </c>
    </row>
    <row r="37" spans="1:60" ht="33.75" outlineLevel="1" x14ac:dyDescent="0.2">
      <c r="A37" s="175">
        <v>10</v>
      </c>
      <c r="B37" s="176" t="s">
        <v>996</v>
      </c>
      <c r="C37" s="193" t="s">
        <v>997</v>
      </c>
      <c r="D37" s="177" t="s">
        <v>155</v>
      </c>
      <c r="E37" s="178">
        <v>50</v>
      </c>
      <c r="F37" s="179"/>
      <c r="G37" s="180">
        <f>ROUND(E37*F37,2)</f>
        <v>0</v>
      </c>
      <c r="H37" s="179"/>
      <c r="I37" s="180">
        <f>ROUND(E37*H37,2)</f>
        <v>0</v>
      </c>
      <c r="J37" s="179"/>
      <c r="K37" s="180">
        <f>ROUND(E37*J37,2)</f>
        <v>0</v>
      </c>
      <c r="L37" s="180">
        <v>15</v>
      </c>
      <c r="M37" s="180">
        <f>G37*(1+L37/100)</f>
        <v>0</v>
      </c>
      <c r="N37" s="180">
        <v>0.27827000000000002</v>
      </c>
      <c r="O37" s="180">
        <f>ROUND(E37*N37,2)</f>
        <v>13.91</v>
      </c>
      <c r="P37" s="180">
        <v>0</v>
      </c>
      <c r="Q37" s="180">
        <f>ROUND(E37*P37,2)</f>
        <v>0</v>
      </c>
      <c r="R37" s="180" t="s">
        <v>207</v>
      </c>
      <c r="S37" s="180" t="s">
        <v>157</v>
      </c>
      <c r="T37" s="181" t="s">
        <v>158</v>
      </c>
      <c r="U37" s="161">
        <v>0.50800000000000001</v>
      </c>
      <c r="V37" s="161">
        <f>ROUND(E37*U37,2)</f>
        <v>25.4</v>
      </c>
      <c r="W37" s="161"/>
      <c r="X37" s="161" t="s">
        <v>159</v>
      </c>
      <c r="Y37" s="150"/>
      <c r="Z37" s="150"/>
      <c r="AA37" s="150"/>
      <c r="AB37" s="150"/>
      <c r="AC37" s="150"/>
      <c r="AD37" s="150"/>
      <c r="AE37" s="150"/>
      <c r="AF37" s="150"/>
      <c r="AG37" s="150" t="s">
        <v>160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51" t="s">
        <v>998</v>
      </c>
      <c r="D38" s="252"/>
      <c r="E38" s="252"/>
      <c r="F38" s="252"/>
      <c r="G38" s="252"/>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173</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60" t="s">
        <v>999</v>
      </c>
      <c r="D39" s="261"/>
      <c r="E39" s="261"/>
      <c r="F39" s="261"/>
      <c r="G39" s="26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210</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
      <c r="A40" s="169" t="s">
        <v>151</v>
      </c>
      <c r="B40" s="170" t="s">
        <v>78</v>
      </c>
      <c r="C40" s="192" t="s">
        <v>79</v>
      </c>
      <c r="D40" s="171"/>
      <c r="E40" s="172"/>
      <c r="F40" s="173"/>
      <c r="G40" s="173">
        <f>SUMIF(AG41:AG45,"&lt;&gt;NOR",G41:G45)</f>
        <v>0</v>
      </c>
      <c r="H40" s="173"/>
      <c r="I40" s="173">
        <f>SUM(I41:I45)</f>
        <v>0</v>
      </c>
      <c r="J40" s="173"/>
      <c r="K40" s="173">
        <f>SUM(K41:K45)</f>
        <v>0</v>
      </c>
      <c r="L40" s="173"/>
      <c r="M40" s="173">
        <f>SUM(M41:M45)</f>
        <v>0</v>
      </c>
      <c r="N40" s="173"/>
      <c r="O40" s="173">
        <f>SUM(O41:O45)</f>
        <v>3.95</v>
      </c>
      <c r="P40" s="173"/>
      <c r="Q40" s="173">
        <f>SUM(Q41:Q45)</f>
        <v>0</v>
      </c>
      <c r="R40" s="173"/>
      <c r="S40" s="173"/>
      <c r="T40" s="174"/>
      <c r="U40" s="168"/>
      <c r="V40" s="168">
        <f>SUM(V41:V45)</f>
        <v>3.46</v>
      </c>
      <c r="W40" s="168"/>
      <c r="X40" s="168"/>
      <c r="AG40" t="s">
        <v>152</v>
      </c>
    </row>
    <row r="41" spans="1:60" ht="33.75" outlineLevel="1" x14ac:dyDescent="0.2">
      <c r="A41" s="175">
        <v>11</v>
      </c>
      <c r="B41" s="176" t="s">
        <v>1000</v>
      </c>
      <c r="C41" s="193" t="s">
        <v>1001</v>
      </c>
      <c r="D41" s="177" t="s">
        <v>292</v>
      </c>
      <c r="E41" s="178">
        <v>17.5</v>
      </c>
      <c r="F41" s="179"/>
      <c r="G41" s="180">
        <f>ROUND(E41*F41,2)</f>
        <v>0</v>
      </c>
      <c r="H41" s="179"/>
      <c r="I41" s="180">
        <f>ROUND(E41*H41,2)</f>
        <v>0</v>
      </c>
      <c r="J41" s="179"/>
      <c r="K41" s="180">
        <f>ROUND(E41*J41,2)</f>
        <v>0</v>
      </c>
      <c r="L41" s="180">
        <v>15</v>
      </c>
      <c r="M41" s="180">
        <f>G41*(1+L41/100)</f>
        <v>0</v>
      </c>
      <c r="N41" s="180">
        <v>0.12472</v>
      </c>
      <c r="O41" s="180">
        <f>ROUND(E41*N41,2)</f>
        <v>2.1800000000000002</v>
      </c>
      <c r="P41" s="180">
        <v>0</v>
      </c>
      <c r="Q41" s="180">
        <f>ROUND(E41*P41,2)</f>
        <v>0</v>
      </c>
      <c r="R41" s="180" t="s">
        <v>156</v>
      </c>
      <c r="S41" s="180" t="s">
        <v>157</v>
      </c>
      <c r="T41" s="181" t="s">
        <v>158</v>
      </c>
      <c r="U41" s="161">
        <v>0.14000000000000001</v>
      </c>
      <c r="V41" s="161">
        <f>ROUND(E41*U41,2)</f>
        <v>2.4500000000000002</v>
      </c>
      <c r="W41" s="161"/>
      <c r="X41" s="161" t="s">
        <v>159</v>
      </c>
      <c r="Y41" s="150"/>
      <c r="Z41" s="150"/>
      <c r="AA41" s="150"/>
      <c r="AB41" s="150"/>
      <c r="AC41" s="150"/>
      <c r="AD41" s="150"/>
      <c r="AE41" s="150"/>
      <c r="AF41" s="150"/>
      <c r="AG41" s="150" t="s">
        <v>160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51" t="s">
        <v>1002</v>
      </c>
      <c r="D42" s="252"/>
      <c r="E42" s="252"/>
      <c r="F42" s="252"/>
      <c r="G42" s="252"/>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173</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5">
        <v>12</v>
      </c>
      <c r="B43" s="176" t="s">
        <v>1003</v>
      </c>
      <c r="C43" s="193" t="s">
        <v>1004</v>
      </c>
      <c r="D43" s="177" t="s">
        <v>170</v>
      </c>
      <c r="E43" s="178">
        <v>0.7</v>
      </c>
      <c r="F43" s="179"/>
      <c r="G43" s="180">
        <f>ROUND(E43*F43,2)</f>
        <v>0</v>
      </c>
      <c r="H43" s="179"/>
      <c r="I43" s="180">
        <f>ROUND(E43*H43,2)</f>
        <v>0</v>
      </c>
      <c r="J43" s="179"/>
      <c r="K43" s="180">
        <f>ROUND(E43*J43,2)</f>
        <v>0</v>
      </c>
      <c r="L43" s="180">
        <v>15</v>
      </c>
      <c r="M43" s="180">
        <f>G43*(1+L43/100)</f>
        <v>0</v>
      </c>
      <c r="N43" s="180">
        <v>2.5249999999999999</v>
      </c>
      <c r="O43" s="180">
        <f>ROUND(E43*N43,2)</f>
        <v>1.77</v>
      </c>
      <c r="P43" s="180">
        <v>0</v>
      </c>
      <c r="Q43" s="180">
        <f>ROUND(E43*P43,2)</f>
        <v>0</v>
      </c>
      <c r="R43" s="180" t="s">
        <v>156</v>
      </c>
      <c r="S43" s="180" t="s">
        <v>157</v>
      </c>
      <c r="T43" s="181" t="s">
        <v>158</v>
      </c>
      <c r="U43" s="161">
        <v>1.4419999999999999</v>
      </c>
      <c r="V43" s="161">
        <f>ROUND(E43*U43,2)</f>
        <v>1.01</v>
      </c>
      <c r="W43" s="161"/>
      <c r="X43" s="161" t="s">
        <v>159</v>
      </c>
      <c r="Y43" s="150"/>
      <c r="Z43" s="150"/>
      <c r="AA43" s="150"/>
      <c r="AB43" s="150"/>
      <c r="AC43" s="150"/>
      <c r="AD43" s="150"/>
      <c r="AE43" s="150"/>
      <c r="AF43" s="150"/>
      <c r="AG43" s="150" t="s">
        <v>160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51" t="s">
        <v>1005</v>
      </c>
      <c r="D44" s="252"/>
      <c r="E44" s="252"/>
      <c r="F44" s="252"/>
      <c r="G44" s="252"/>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173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94" t="s">
        <v>1006</v>
      </c>
      <c r="D45" s="163"/>
      <c r="E45" s="164">
        <v>0.7</v>
      </c>
      <c r="F45" s="161"/>
      <c r="G45" s="16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162</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x14ac:dyDescent="0.2">
      <c r="A46" s="169" t="s">
        <v>151</v>
      </c>
      <c r="B46" s="170" t="s">
        <v>82</v>
      </c>
      <c r="C46" s="192" t="s">
        <v>83</v>
      </c>
      <c r="D46" s="171"/>
      <c r="E46" s="172"/>
      <c r="F46" s="173"/>
      <c r="G46" s="173">
        <f>SUMIF(AG47:AG51,"&lt;&gt;NOR",G47:G51)</f>
        <v>0</v>
      </c>
      <c r="H46" s="173"/>
      <c r="I46" s="173">
        <f>SUM(I47:I51)</f>
        <v>0</v>
      </c>
      <c r="J46" s="173"/>
      <c r="K46" s="173">
        <f>SUM(K47:K51)</f>
        <v>0</v>
      </c>
      <c r="L46" s="173"/>
      <c r="M46" s="173">
        <f>SUM(M47:M51)</f>
        <v>0</v>
      </c>
      <c r="N46" s="173"/>
      <c r="O46" s="173">
        <f>SUM(O47:O51)</f>
        <v>0.37</v>
      </c>
      <c r="P46" s="173"/>
      <c r="Q46" s="173">
        <f>SUM(Q47:Q51)</f>
        <v>0</v>
      </c>
      <c r="R46" s="173"/>
      <c r="S46" s="173"/>
      <c r="T46" s="174"/>
      <c r="U46" s="168"/>
      <c r="V46" s="168">
        <f>SUM(V47:V51)</f>
        <v>31.82</v>
      </c>
      <c r="W46" s="168"/>
      <c r="X46" s="168"/>
      <c r="AG46" t="s">
        <v>152</v>
      </c>
    </row>
    <row r="47" spans="1:60" ht="22.5" outlineLevel="1" x14ac:dyDescent="0.2">
      <c r="A47" s="175">
        <v>13</v>
      </c>
      <c r="B47" s="176" t="s">
        <v>1007</v>
      </c>
      <c r="C47" s="193" t="s">
        <v>1008</v>
      </c>
      <c r="D47" s="177" t="s">
        <v>196</v>
      </c>
      <c r="E47" s="178">
        <v>78</v>
      </c>
      <c r="F47" s="179"/>
      <c r="G47" s="180">
        <f>ROUND(E47*F47,2)</f>
        <v>0</v>
      </c>
      <c r="H47" s="179"/>
      <c r="I47" s="180">
        <f>ROUND(E47*H47,2)</f>
        <v>0</v>
      </c>
      <c r="J47" s="179"/>
      <c r="K47" s="180">
        <f>ROUND(E47*J47,2)</f>
        <v>0</v>
      </c>
      <c r="L47" s="180">
        <v>15</v>
      </c>
      <c r="M47" s="180">
        <f>G47*(1+L47/100)</f>
        <v>0</v>
      </c>
      <c r="N47" s="180">
        <v>4.7699999999999999E-3</v>
      </c>
      <c r="O47" s="180">
        <f>ROUND(E47*N47,2)</f>
        <v>0.37</v>
      </c>
      <c r="P47" s="180">
        <v>0</v>
      </c>
      <c r="Q47" s="180">
        <f>ROUND(E47*P47,2)</f>
        <v>0</v>
      </c>
      <c r="R47" s="180" t="s">
        <v>197</v>
      </c>
      <c r="S47" s="180" t="s">
        <v>157</v>
      </c>
      <c r="T47" s="181" t="s">
        <v>158</v>
      </c>
      <c r="U47" s="161">
        <v>0.40799999999999997</v>
      </c>
      <c r="V47" s="161">
        <f>ROUND(E47*U47,2)</f>
        <v>31.82</v>
      </c>
      <c r="W47" s="161"/>
      <c r="X47" s="161" t="s">
        <v>159</v>
      </c>
      <c r="Y47" s="150"/>
      <c r="Z47" s="150"/>
      <c r="AA47" s="150"/>
      <c r="AB47" s="150"/>
      <c r="AC47" s="150"/>
      <c r="AD47" s="150"/>
      <c r="AE47" s="150"/>
      <c r="AF47" s="150"/>
      <c r="AG47" s="150" t="s">
        <v>181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51" t="s">
        <v>1009</v>
      </c>
      <c r="D48" s="252"/>
      <c r="E48" s="252"/>
      <c r="F48" s="252"/>
      <c r="G48" s="252"/>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173</v>
      </c>
      <c r="AH48" s="150"/>
      <c r="AI48" s="150"/>
      <c r="AJ48" s="150"/>
      <c r="AK48" s="150"/>
      <c r="AL48" s="150"/>
      <c r="AM48" s="150"/>
      <c r="AN48" s="150"/>
      <c r="AO48" s="150"/>
      <c r="AP48" s="150"/>
      <c r="AQ48" s="150"/>
      <c r="AR48" s="150"/>
      <c r="AS48" s="150"/>
      <c r="AT48" s="150"/>
      <c r="AU48" s="150"/>
      <c r="AV48" s="150"/>
      <c r="AW48" s="150"/>
      <c r="AX48" s="150"/>
      <c r="AY48" s="150"/>
      <c r="AZ48" s="150"/>
      <c r="BA48" s="189" t="str">
        <f>C48</f>
        <v>bez jejich dodání, ale s vysekáním kapes pro upevňovací prvky a s jejich zazděním, zabetonováním nebo zalitím,</v>
      </c>
      <c r="BB48" s="150"/>
      <c r="BC48" s="150"/>
      <c r="BD48" s="150"/>
      <c r="BE48" s="150"/>
      <c r="BF48" s="150"/>
      <c r="BG48" s="150"/>
      <c r="BH48" s="150"/>
    </row>
    <row r="49" spans="1:60" outlineLevel="1" x14ac:dyDescent="0.2">
      <c r="A49" s="157"/>
      <c r="B49" s="158"/>
      <c r="C49" s="260" t="s">
        <v>1010</v>
      </c>
      <c r="D49" s="261"/>
      <c r="E49" s="261"/>
      <c r="F49" s="261"/>
      <c r="G49" s="261"/>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210</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94" t="s">
        <v>1011</v>
      </c>
      <c r="D50" s="163"/>
      <c r="E50" s="164">
        <v>78</v>
      </c>
      <c r="F50" s="161"/>
      <c r="G50" s="16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162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82">
        <v>14</v>
      </c>
      <c r="B51" s="183" t="s">
        <v>1012</v>
      </c>
      <c r="C51" s="195" t="s">
        <v>1013</v>
      </c>
      <c r="D51" s="184" t="s">
        <v>196</v>
      </c>
      <c r="E51" s="185">
        <v>29</v>
      </c>
      <c r="F51" s="186"/>
      <c r="G51" s="187">
        <f>ROUND(E51*F51,2)</f>
        <v>0</v>
      </c>
      <c r="H51" s="186"/>
      <c r="I51" s="187">
        <f>ROUND(E51*H51,2)</f>
        <v>0</v>
      </c>
      <c r="J51" s="186"/>
      <c r="K51" s="187">
        <f>ROUND(E51*J51,2)</f>
        <v>0</v>
      </c>
      <c r="L51" s="187">
        <v>15</v>
      </c>
      <c r="M51" s="187">
        <f>G51*(1+L51/100)</f>
        <v>0</v>
      </c>
      <c r="N51" s="187">
        <v>0</v>
      </c>
      <c r="O51" s="187">
        <f>ROUND(E51*N51,2)</f>
        <v>0</v>
      </c>
      <c r="P51" s="187">
        <v>0</v>
      </c>
      <c r="Q51" s="187">
        <f>ROUND(E51*P51,2)</f>
        <v>0</v>
      </c>
      <c r="R51" s="187"/>
      <c r="S51" s="187" t="s">
        <v>341</v>
      </c>
      <c r="T51" s="188" t="s">
        <v>342</v>
      </c>
      <c r="U51" s="161">
        <v>0</v>
      </c>
      <c r="V51" s="161">
        <f>ROUND(E51*U51,2)</f>
        <v>0</v>
      </c>
      <c r="W51" s="161"/>
      <c r="X51" s="161" t="s">
        <v>348</v>
      </c>
      <c r="Y51" s="150"/>
      <c r="Z51" s="150"/>
      <c r="AA51" s="150"/>
      <c r="AB51" s="150"/>
      <c r="AC51" s="150"/>
      <c r="AD51" s="150"/>
      <c r="AE51" s="150"/>
      <c r="AF51" s="150"/>
      <c r="AG51" s="150" t="s">
        <v>550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x14ac:dyDescent="0.2">
      <c r="A52" s="169" t="s">
        <v>151</v>
      </c>
      <c r="B52" s="170" t="s">
        <v>86</v>
      </c>
      <c r="C52" s="192" t="s">
        <v>87</v>
      </c>
      <c r="D52" s="171"/>
      <c r="E52" s="172"/>
      <c r="F52" s="173"/>
      <c r="G52" s="173">
        <f>SUMIF(AG53:AG54,"&lt;&gt;NOR",G53:G54)</f>
        <v>0</v>
      </c>
      <c r="H52" s="173"/>
      <c r="I52" s="173">
        <f>SUM(I53:I54)</f>
        <v>0</v>
      </c>
      <c r="J52" s="173"/>
      <c r="K52" s="173">
        <f>SUM(K53:K54)</f>
        <v>0</v>
      </c>
      <c r="L52" s="173"/>
      <c r="M52" s="173">
        <f>SUM(M53:M54)</f>
        <v>0</v>
      </c>
      <c r="N52" s="173"/>
      <c r="O52" s="173">
        <f>SUM(O53:O54)</f>
        <v>0</v>
      </c>
      <c r="P52" s="173"/>
      <c r="Q52" s="173">
        <f>SUM(Q53:Q54)</f>
        <v>0</v>
      </c>
      <c r="R52" s="173"/>
      <c r="S52" s="173"/>
      <c r="T52" s="174"/>
      <c r="U52" s="168"/>
      <c r="V52" s="168">
        <f>SUM(V53:V54)</f>
        <v>148.47</v>
      </c>
      <c r="W52" s="168"/>
      <c r="X52" s="168"/>
      <c r="AG52" t="s">
        <v>152</v>
      </c>
    </row>
    <row r="53" spans="1:60" ht="33.75" outlineLevel="1" x14ac:dyDescent="0.2">
      <c r="A53" s="175">
        <v>15</v>
      </c>
      <c r="B53" s="176" t="s">
        <v>809</v>
      </c>
      <c r="C53" s="193" t="s">
        <v>810</v>
      </c>
      <c r="D53" s="177" t="s">
        <v>510</v>
      </c>
      <c r="E53" s="178">
        <v>49.406680000000001</v>
      </c>
      <c r="F53" s="179"/>
      <c r="G53" s="180">
        <f>ROUND(E53*F53,2)</f>
        <v>0</v>
      </c>
      <c r="H53" s="179"/>
      <c r="I53" s="180">
        <f>ROUND(E53*H53,2)</f>
        <v>0</v>
      </c>
      <c r="J53" s="179"/>
      <c r="K53" s="180">
        <f>ROUND(E53*J53,2)</f>
        <v>0</v>
      </c>
      <c r="L53" s="180">
        <v>15</v>
      </c>
      <c r="M53" s="180">
        <f>G53*(1+L53/100)</f>
        <v>0</v>
      </c>
      <c r="N53" s="180">
        <v>0</v>
      </c>
      <c r="O53" s="180">
        <f>ROUND(E53*N53,2)</f>
        <v>0</v>
      </c>
      <c r="P53" s="180">
        <v>0</v>
      </c>
      <c r="Q53" s="180">
        <f>ROUND(E53*P53,2)</f>
        <v>0</v>
      </c>
      <c r="R53" s="180" t="s">
        <v>197</v>
      </c>
      <c r="S53" s="180" t="s">
        <v>157</v>
      </c>
      <c r="T53" s="181" t="s">
        <v>158</v>
      </c>
      <c r="U53" s="161">
        <v>3.0049999999999999</v>
      </c>
      <c r="V53" s="161">
        <f>ROUND(E53*U53,2)</f>
        <v>148.47</v>
      </c>
      <c r="W53" s="161"/>
      <c r="X53" s="161" t="s">
        <v>511</v>
      </c>
      <c r="Y53" s="150"/>
      <c r="Z53" s="150"/>
      <c r="AA53" s="150"/>
      <c r="AB53" s="150"/>
      <c r="AC53" s="150"/>
      <c r="AD53" s="150"/>
      <c r="AE53" s="150"/>
      <c r="AF53" s="150"/>
      <c r="AG53" s="150" t="s">
        <v>512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1" t="s">
        <v>513</v>
      </c>
      <c r="D54" s="252"/>
      <c r="E54" s="252"/>
      <c r="F54" s="252"/>
      <c r="G54" s="252"/>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173</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x14ac:dyDescent="0.2">
      <c r="A55" s="169" t="s">
        <v>151</v>
      </c>
      <c r="B55" s="170" t="s">
        <v>116</v>
      </c>
      <c r="C55" s="192" t="s">
        <v>117</v>
      </c>
      <c r="D55" s="171"/>
      <c r="E55" s="172"/>
      <c r="F55" s="173"/>
      <c r="G55" s="173">
        <f>SUMIF(AG56:AG69,"&lt;&gt;NOR",G56:G69)</f>
        <v>0</v>
      </c>
      <c r="H55" s="173"/>
      <c r="I55" s="173">
        <f>SUM(I56:I69)</f>
        <v>0</v>
      </c>
      <c r="J55" s="173"/>
      <c r="K55" s="173">
        <f>SUM(K56:K69)</f>
        <v>0</v>
      </c>
      <c r="L55" s="173"/>
      <c r="M55" s="173">
        <f>SUM(M56:M69)</f>
        <v>0</v>
      </c>
      <c r="N55" s="173"/>
      <c r="O55" s="173">
        <f>SUM(O56:O69)</f>
        <v>0</v>
      </c>
      <c r="P55" s="173"/>
      <c r="Q55" s="173">
        <f>SUM(Q56:Q69)</f>
        <v>0</v>
      </c>
      <c r="R55" s="173"/>
      <c r="S55" s="173"/>
      <c r="T55" s="174"/>
      <c r="U55" s="168"/>
      <c r="V55" s="168">
        <f>SUM(V56:V69)</f>
        <v>0</v>
      </c>
      <c r="W55" s="168"/>
      <c r="X55" s="168"/>
      <c r="AG55" t="s">
        <v>152</v>
      </c>
    </row>
    <row r="56" spans="1:60" outlineLevel="1" x14ac:dyDescent="0.2">
      <c r="A56" s="175">
        <v>16</v>
      </c>
      <c r="B56" s="176" t="s">
        <v>674</v>
      </c>
      <c r="C56" s="193" t="s">
        <v>1014</v>
      </c>
      <c r="D56" s="177" t="s">
        <v>196</v>
      </c>
      <c r="E56" s="178">
        <v>16</v>
      </c>
      <c r="F56" s="179"/>
      <c r="G56" s="180">
        <f>ROUND(E56*F56,2)</f>
        <v>0</v>
      </c>
      <c r="H56" s="179"/>
      <c r="I56" s="180">
        <f>ROUND(E56*H56,2)</f>
        <v>0</v>
      </c>
      <c r="J56" s="179"/>
      <c r="K56" s="180">
        <f>ROUND(E56*J56,2)</f>
        <v>0</v>
      </c>
      <c r="L56" s="180">
        <v>15</v>
      </c>
      <c r="M56" s="180">
        <f>G56*(1+L56/100)</f>
        <v>0</v>
      </c>
      <c r="N56" s="180">
        <v>0</v>
      </c>
      <c r="O56" s="180">
        <f>ROUND(E56*N56,2)</f>
        <v>0</v>
      </c>
      <c r="P56" s="180">
        <v>0</v>
      </c>
      <c r="Q56" s="180">
        <f>ROUND(E56*P56,2)</f>
        <v>0</v>
      </c>
      <c r="R56" s="180"/>
      <c r="S56" s="180" t="s">
        <v>341</v>
      </c>
      <c r="T56" s="181" t="s">
        <v>342</v>
      </c>
      <c r="U56" s="161">
        <v>0</v>
      </c>
      <c r="V56" s="161">
        <f>ROUND(E56*U56,2)</f>
        <v>0</v>
      </c>
      <c r="W56" s="161"/>
      <c r="X56" s="161" t="s">
        <v>159</v>
      </c>
      <c r="Y56" s="150"/>
      <c r="Z56" s="150"/>
      <c r="AA56" s="150"/>
      <c r="AB56" s="150"/>
      <c r="AC56" s="150"/>
      <c r="AD56" s="150"/>
      <c r="AE56" s="150"/>
      <c r="AF56" s="150"/>
      <c r="AG56" s="150" t="s">
        <v>181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64" t="s">
        <v>1024</v>
      </c>
      <c r="D57" s="265"/>
      <c r="E57" s="265"/>
      <c r="F57" s="265"/>
      <c r="G57" s="265"/>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210</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60" t="s">
        <v>1015</v>
      </c>
      <c r="D58" s="261"/>
      <c r="E58" s="261"/>
      <c r="F58" s="261"/>
      <c r="G58" s="261"/>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210</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60" t="s">
        <v>1016</v>
      </c>
      <c r="D59" s="261"/>
      <c r="E59" s="261"/>
      <c r="F59" s="261"/>
      <c r="G59" s="261"/>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210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60" t="s">
        <v>1025</v>
      </c>
      <c r="D60" s="261"/>
      <c r="E60" s="261"/>
      <c r="F60" s="261"/>
      <c r="G60" s="2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210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60" t="s">
        <v>1017</v>
      </c>
      <c r="D61" s="261"/>
      <c r="E61" s="261"/>
      <c r="F61" s="261"/>
      <c r="G61" s="261"/>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210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5">
        <v>17</v>
      </c>
      <c r="B62" s="176" t="s">
        <v>339</v>
      </c>
      <c r="C62" s="193" t="s">
        <v>1014</v>
      </c>
      <c r="D62" s="177" t="s">
        <v>196</v>
      </c>
      <c r="E62" s="178">
        <v>13</v>
      </c>
      <c r="F62" s="179"/>
      <c r="G62" s="180">
        <f>ROUND(E62*F62,2)</f>
        <v>0</v>
      </c>
      <c r="H62" s="179"/>
      <c r="I62" s="180">
        <f>ROUND(E62*H62,2)</f>
        <v>0</v>
      </c>
      <c r="J62" s="179"/>
      <c r="K62" s="180">
        <f>ROUND(E62*J62,2)</f>
        <v>0</v>
      </c>
      <c r="L62" s="180">
        <v>15</v>
      </c>
      <c r="M62" s="180">
        <f>G62*(1+L62/100)</f>
        <v>0</v>
      </c>
      <c r="N62" s="180">
        <v>0</v>
      </c>
      <c r="O62" s="180">
        <f>ROUND(E62*N62,2)</f>
        <v>0</v>
      </c>
      <c r="P62" s="180">
        <v>0</v>
      </c>
      <c r="Q62" s="180">
        <f>ROUND(E62*P62,2)</f>
        <v>0</v>
      </c>
      <c r="R62" s="180"/>
      <c r="S62" s="180" t="s">
        <v>341</v>
      </c>
      <c r="T62" s="181" t="s">
        <v>342</v>
      </c>
      <c r="U62" s="161">
        <v>0</v>
      </c>
      <c r="V62" s="161">
        <f>ROUND(E62*U62,2)</f>
        <v>0</v>
      </c>
      <c r="W62" s="161"/>
      <c r="X62" s="161" t="s">
        <v>159</v>
      </c>
      <c r="Y62" s="150"/>
      <c r="Z62" s="150"/>
      <c r="AA62" s="150"/>
      <c r="AB62" s="150"/>
      <c r="AC62" s="150"/>
      <c r="AD62" s="150"/>
      <c r="AE62" s="150"/>
      <c r="AF62" s="150"/>
      <c r="AG62" s="150" t="s">
        <v>181</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64" t="s">
        <v>1024</v>
      </c>
      <c r="D63" s="265"/>
      <c r="E63" s="265"/>
      <c r="F63" s="265"/>
      <c r="G63" s="265"/>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210</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60" t="s">
        <v>1015</v>
      </c>
      <c r="D64" s="261"/>
      <c r="E64" s="261"/>
      <c r="F64" s="261"/>
      <c r="G64" s="2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210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60" t="s">
        <v>1018</v>
      </c>
      <c r="D65" s="261"/>
      <c r="E65" s="261"/>
      <c r="F65" s="261"/>
      <c r="G65" s="261"/>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210</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60" t="s">
        <v>1025</v>
      </c>
      <c r="D66" s="261"/>
      <c r="E66" s="261"/>
      <c r="F66" s="261"/>
      <c r="G66" s="261"/>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210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60" t="s">
        <v>1017</v>
      </c>
      <c r="D67" s="261"/>
      <c r="E67" s="261"/>
      <c r="F67" s="261"/>
      <c r="G67" s="26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210</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v>18</v>
      </c>
      <c r="B68" s="158" t="s">
        <v>1019</v>
      </c>
      <c r="C68" s="197" t="s">
        <v>1020</v>
      </c>
      <c r="D68" s="159" t="s">
        <v>0</v>
      </c>
      <c r="E68" s="190"/>
      <c r="F68" s="162"/>
      <c r="G68" s="161">
        <f>ROUND(E68*F68,2)</f>
        <v>0</v>
      </c>
      <c r="H68" s="162"/>
      <c r="I68" s="161">
        <f>ROUND(E68*H68,2)</f>
        <v>0</v>
      </c>
      <c r="J68" s="162"/>
      <c r="K68" s="161">
        <f>ROUND(E68*J68,2)</f>
        <v>0</v>
      </c>
      <c r="L68" s="161">
        <v>15</v>
      </c>
      <c r="M68" s="161">
        <f>G68*(1+L68/100)</f>
        <v>0</v>
      </c>
      <c r="N68" s="161">
        <v>0</v>
      </c>
      <c r="O68" s="161">
        <f>ROUND(E68*N68,2)</f>
        <v>0</v>
      </c>
      <c r="P68" s="161">
        <v>0</v>
      </c>
      <c r="Q68" s="161">
        <f>ROUND(E68*P68,2)</f>
        <v>0</v>
      </c>
      <c r="R68" s="161" t="s">
        <v>1021</v>
      </c>
      <c r="S68" s="161" t="s">
        <v>157</v>
      </c>
      <c r="T68" s="161" t="s">
        <v>158</v>
      </c>
      <c r="U68" s="161">
        <v>0</v>
      </c>
      <c r="V68" s="161">
        <f>ROUND(E68*U68,2)</f>
        <v>0</v>
      </c>
      <c r="W68" s="161"/>
      <c r="X68" s="161" t="s">
        <v>511</v>
      </c>
      <c r="Y68" s="150"/>
      <c r="Z68" s="150"/>
      <c r="AA68" s="150"/>
      <c r="AB68" s="150"/>
      <c r="AC68" s="150"/>
      <c r="AD68" s="150"/>
      <c r="AE68" s="150"/>
      <c r="AF68" s="150"/>
      <c r="AG68" s="150" t="s">
        <v>512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62" t="s">
        <v>557</v>
      </c>
      <c r="D69" s="263"/>
      <c r="E69" s="263"/>
      <c r="F69" s="263"/>
      <c r="G69" s="263"/>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173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x14ac:dyDescent="0.2">
      <c r="A70" s="169" t="s">
        <v>151</v>
      </c>
      <c r="B70" s="170" t="s">
        <v>120</v>
      </c>
      <c r="C70" s="192" t="s">
        <v>121</v>
      </c>
      <c r="D70" s="171"/>
      <c r="E70" s="172"/>
      <c r="F70" s="173"/>
      <c r="G70" s="173">
        <f>SUMIF(AG71:AG71,"&lt;&gt;NOR",G71:G71)</f>
        <v>0</v>
      </c>
      <c r="H70" s="173"/>
      <c r="I70" s="173">
        <f>SUM(I71:I71)</f>
        <v>0</v>
      </c>
      <c r="J70" s="173"/>
      <c r="K70" s="173">
        <f>SUM(K71:K71)</f>
        <v>0</v>
      </c>
      <c r="L70" s="173"/>
      <c r="M70" s="173">
        <f>SUM(M71:M71)</f>
        <v>0</v>
      </c>
      <c r="N70" s="173"/>
      <c r="O70" s="173">
        <f>SUM(O71:O71)</f>
        <v>0</v>
      </c>
      <c r="P70" s="173"/>
      <c r="Q70" s="173">
        <f>SUM(Q71:Q71)</f>
        <v>0</v>
      </c>
      <c r="R70" s="173"/>
      <c r="S70" s="173"/>
      <c r="T70" s="174"/>
      <c r="U70" s="168"/>
      <c r="V70" s="168">
        <f>SUM(V71:V71)</f>
        <v>0</v>
      </c>
      <c r="W70" s="168"/>
      <c r="X70" s="168"/>
      <c r="AG70" t="s">
        <v>152</v>
      </c>
    </row>
    <row r="71" spans="1:60" outlineLevel="1" x14ac:dyDescent="0.2">
      <c r="A71" s="175">
        <v>19</v>
      </c>
      <c r="B71" s="176" t="s">
        <v>1022</v>
      </c>
      <c r="C71" s="193" t="s">
        <v>1023</v>
      </c>
      <c r="D71" s="177" t="s">
        <v>510</v>
      </c>
      <c r="E71" s="178">
        <v>67.457880000000003</v>
      </c>
      <c r="F71" s="179"/>
      <c r="G71" s="180">
        <f>ROUND(E71*F71,2)</f>
        <v>0</v>
      </c>
      <c r="H71" s="179"/>
      <c r="I71" s="180">
        <f>ROUND(E71*H71,2)</f>
        <v>0</v>
      </c>
      <c r="J71" s="179"/>
      <c r="K71" s="180">
        <f>ROUND(E71*J71,2)</f>
        <v>0</v>
      </c>
      <c r="L71" s="180">
        <v>15</v>
      </c>
      <c r="M71" s="180">
        <f>G71*(1+L71/100)</f>
        <v>0</v>
      </c>
      <c r="N71" s="180">
        <v>0</v>
      </c>
      <c r="O71" s="180">
        <f>ROUND(E71*N71,2)</f>
        <v>0</v>
      </c>
      <c r="P71" s="180">
        <v>0</v>
      </c>
      <c r="Q71" s="180">
        <f>ROUND(E71*P71,2)</f>
        <v>0</v>
      </c>
      <c r="R71" s="180" t="s">
        <v>452</v>
      </c>
      <c r="S71" s="180" t="s">
        <v>157</v>
      </c>
      <c r="T71" s="181" t="s">
        <v>158</v>
      </c>
      <c r="U71" s="161">
        <v>0</v>
      </c>
      <c r="V71" s="161">
        <f>ROUND(E71*U71,2)</f>
        <v>0</v>
      </c>
      <c r="W71" s="161"/>
      <c r="X71" s="161" t="s">
        <v>159</v>
      </c>
      <c r="Y71" s="150"/>
      <c r="Z71" s="150"/>
      <c r="AA71" s="150"/>
      <c r="AB71" s="150"/>
      <c r="AC71" s="150"/>
      <c r="AD71" s="150"/>
      <c r="AE71" s="150"/>
      <c r="AF71" s="150"/>
      <c r="AG71" s="150" t="s">
        <v>181</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x14ac:dyDescent="0.2">
      <c r="A72" s="5"/>
      <c r="B72" s="6"/>
      <c r="C72" s="198"/>
      <c r="D72" s="8"/>
      <c r="E72" s="5"/>
      <c r="F72" s="5"/>
      <c r="G72" s="5"/>
      <c r="H72" s="5"/>
      <c r="I72" s="5"/>
      <c r="J72" s="5"/>
      <c r="K72" s="5"/>
      <c r="L72" s="5"/>
      <c r="M72" s="5"/>
      <c r="N72" s="5"/>
      <c r="O72" s="5"/>
      <c r="P72" s="5"/>
      <c r="Q72" s="5"/>
      <c r="R72" s="5"/>
      <c r="S72" s="5"/>
      <c r="T72" s="5"/>
      <c r="U72" s="5"/>
      <c r="V72" s="5"/>
      <c r="W72" s="5"/>
      <c r="X72" s="5"/>
      <c r="AE72">
        <v>15</v>
      </c>
      <c r="AF72">
        <v>21</v>
      </c>
    </row>
    <row r="73" spans="1:60" x14ac:dyDescent="0.2">
      <c r="A73" s="153"/>
      <c r="B73" s="154" t="s">
        <v>29</v>
      </c>
      <c r="C73" s="199"/>
      <c r="D73" s="155"/>
      <c r="E73" s="156"/>
      <c r="F73" s="156"/>
      <c r="G73" s="191">
        <f>G8+G11+G36+G40+G46+G52+G55+G70</f>
        <v>0</v>
      </c>
      <c r="H73" s="5"/>
      <c r="I73" s="5"/>
      <c r="J73" s="5"/>
      <c r="K73" s="5"/>
      <c r="L73" s="5"/>
      <c r="M73" s="5"/>
      <c r="N73" s="5"/>
      <c r="O73" s="5"/>
      <c r="P73" s="5"/>
      <c r="Q73" s="5"/>
      <c r="R73" s="5"/>
      <c r="S73" s="5"/>
      <c r="T73" s="5"/>
      <c r="U73" s="5"/>
      <c r="V73" s="5"/>
      <c r="W73" s="5"/>
      <c r="X73" s="5"/>
      <c r="AE73">
        <f>SUMIF(L7:L71,AE72,G7:G71)</f>
        <v>0</v>
      </c>
      <c r="AF73">
        <f>SUMIF(L7:L71,AF72,G7:G71)</f>
        <v>0</v>
      </c>
      <c r="AG73" t="s">
        <v>795</v>
      </c>
    </row>
    <row r="74" spans="1:60" x14ac:dyDescent="0.2">
      <c r="C74" s="200"/>
      <c r="D74" s="141"/>
      <c r="AG74" t="s">
        <v>797</v>
      </c>
    </row>
    <row r="75" spans="1:60" x14ac:dyDescent="0.2">
      <c r="D75" s="141"/>
    </row>
    <row r="76" spans="1:60" x14ac:dyDescent="0.2">
      <c r="D76" s="141"/>
    </row>
    <row r="77" spans="1:60" x14ac:dyDescent="0.2">
      <c r="D77" s="141"/>
    </row>
    <row r="78" spans="1:60" x14ac:dyDescent="0.2">
      <c r="D78" s="141"/>
    </row>
    <row r="79" spans="1:60" x14ac:dyDescent="0.2">
      <c r="D79" s="141"/>
    </row>
    <row r="80" spans="1:60"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CE" sheet="1"/>
  <mergeCells count="33">
    <mergeCell ref="C66:G66"/>
    <mergeCell ref="C67:G67"/>
    <mergeCell ref="C69:G69"/>
    <mergeCell ref="C59:G59"/>
    <mergeCell ref="C60:G60"/>
    <mergeCell ref="C61:G61"/>
    <mergeCell ref="C63:G63"/>
    <mergeCell ref="C64:G64"/>
    <mergeCell ref="C65:G65"/>
    <mergeCell ref="C58:G58"/>
    <mergeCell ref="C27:G27"/>
    <mergeCell ref="C28:G28"/>
    <mergeCell ref="C29:G29"/>
    <mergeCell ref="C38:G38"/>
    <mergeCell ref="C39:G39"/>
    <mergeCell ref="C42:G42"/>
    <mergeCell ref="C44:G44"/>
    <mergeCell ref="C48:G48"/>
    <mergeCell ref="C49:G49"/>
    <mergeCell ref="C54:G54"/>
    <mergeCell ref="C57:G57"/>
    <mergeCell ref="C26:G26"/>
    <mergeCell ref="A1:G1"/>
    <mergeCell ref="C2:G2"/>
    <mergeCell ref="C3:G3"/>
    <mergeCell ref="C4:G4"/>
    <mergeCell ref="C13:G13"/>
    <mergeCell ref="C16:G16"/>
    <mergeCell ref="C18:G18"/>
    <mergeCell ref="C20:G20"/>
    <mergeCell ref="C23:G23"/>
    <mergeCell ref="C24:G24"/>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3" t="s">
        <v>125</v>
      </c>
      <c r="B1" s="253"/>
      <c r="C1" s="253"/>
      <c r="D1" s="253"/>
      <c r="E1" s="253"/>
      <c r="F1" s="253"/>
      <c r="G1" s="253"/>
      <c r="AG1" t="s">
        <v>126</v>
      </c>
    </row>
    <row r="2" spans="1:60" ht="24.95" customHeight="1" x14ac:dyDescent="0.2">
      <c r="A2" s="142" t="s">
        <v>7</v>
      </c>
      <c r="B2" s="74" t="s">
        <v>44</v>
      </c>
      <c r="C2" s="254" t="s">
        <v>45</v>
      </c>
      <c r="D2" s="255"/>
      <c r="E2" s="255"/>
      <c r="F2" s="255"/>
      <c r="G2" s="256"/>
      <c r="AG2" t="s">
        <v>127</v>
      </c>
    </row>
    <row r="3" spans="1:60" ht="24.95" customHeight="1" x14ac:dyDescent="0.2">
      <c r="A3" s="142" t="s">
        <v>8</v>
      </c>
      <c r="B3" s="74" t="s">
        <v>59</v>
      </c>
      <c r="C3" s="254" t="s">
        <v>60</v>
      </c>
      <c r="D3" s="255"/>
      <c r="E3" s="255"/>
      <c r="F3" s="255"/>
      <c r="G3" s="256"/>
      <c r="AC3" s="89" t="s">
        <v>127</v>
      </c>
      <c r="AG3" t="s">
        <v>128</v>
      </c>
    </row>
    <row r="4" spans="1:60" ht="24.95" customHeight="1" x14ac:dyDescent="0.2">
      <c r="A4" s="143" t="s">
        <v>9</v>
      </c>
      <c r="B4" s="144" t="s">
        <v>59</v>
      </c>
      <c r="C4" s="257" t="s">
        <v>58</v>
      </c>
      <c r="D4" s="258"/>
      <c r="E4" s="258"/>
      <c r="F4" s="258"/>
      <c r="G4" s="259"/>
      <c r="AG4" t="s">
        <v>129</v>
      </c>
    </row>
    <row r="5" spans="1:60" x14ac:dyDescent="0.2">
      <c r="D5" s="141"/>
    </row>
    <row r="6" spans="1:60" ht="38.25" x14ac:dyDescent="0.2">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c r="X6" s="149" t="s">
        <v>150</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c r="X7" s="152"/>
    </row>
    <row r="8" spans="1:60" x14ac:dyDescent="0.2">
      <c r="A8" s="169" t="s">
        <v>151</v>
      </c>
      <c r="B8" s="170" t="s">
        <v>120</v>
      </c>
      <c r="C8" s="192" t="s">
        <v>121</v>
      </c>
      <c r="D8" s="171"/>
      <c r="E8" s="172"/>
      <c r="F8" s="173"/>
      <c r="G8" s="173">
        <f>SUMIF(AG9:AG9,"&lt;&gt;NOR",G9:G9)</f>
        <v>0</v>
      </c>
      <c r="H8" s="173"/>
      <c r="I8" s="173">
        <f>SUM(I9:I9)</f>
        <v>0</v>
      </c>
      <c r="J8" s="173"/>
      <c r="K8" s="173">
        <f>SUM(K9:K9)</f>
        <v>0</v>
      </c>
      <c r="L8" s="173"/>
      <c r="M8" s="173">
        <f>SUM(M9:M9)</f>
        <v>0</v>
      </c>
      <c r="N8" s="173"/>
      <c r="O8" s="173">
        <f>SUM(O9:O9)</f>
        <v>0</v>
      </c>
      <c r="P8" s="173"/>
      <c r="Q8" s="173">
        <f>SUM(Q9:Q9)</f>
        <v>0</v>
      </c>
      <c r="R8" s="173"/>
      <c r="S8" s="173"/>
      <c r="T8" s="174"/>
      <c r="U8" s="168"/>
      <c r="V8" s="168">
        <f>SUM(V9:V9)</f>
        <v>0</v>
      </c>
      <c r="W8" s="168"/>
      <c r="X8" s="168"/>
      <c r="AG8" t="s">
        <v>152</v>
      </c>
    </row>
    <row r="9" spans="1:60" outlineLevel="1" x14ac:dyDescent="0.2">
      <c r="A9" s="175">
        <v>1</v>
      </c>
      <c r="B9" s="176" t="s">
        <v>1022</v>
      </c>
      <c r="C9" s="193" t="s">
        <v>1023</v>
      </c>
      <c r="D9" s="177" t="s">
        <v>510</v>
      </c>
      <c r="E9" s="178">
        <v>120.09294</v>
      </c>
      <c r="F9" s="179"/>
      <c r="G9" s="180">
        <f>ROUND(E9*F9,2)</f>
        <v>0</v>
      </c>
      <c r="H9" s="179"/>
      <c r="I9" s="180">
        <f>ROUND(E9*H9,2)</f>
        <v>0</v>
      </c>
      <c r="J9" s="179"/>
      <c r="K9" s="180">
        <f>ROUND(E9*J9,2)</f>
        <v>0</v>
      </c>
      <c r="L9" s="180">
        <v>15</v>
      </c>
      <c r="M9" s="180">
        <f>G9*(1+L9/100)</f>
        <v>0</v>
      </c>
      <c r="N9" s="180">
        <v>0</v>
      </c>
      <c r="O9" s="180">
        <f>ROUND(E9*N9,2)</f>
        <v>0</v>
      </c>
      <c r="P9" s="180">
        <v>0</v>
      </c>
      <c r="Q9" s="180">
        <f>ROUND(E9*P9,2)</f>
        <v>0</v>
      </c>
      <c r="R9" s="180" t="s">
        <v>452</v>
      </c>
      <c r="S9" s="180" t="s">
        <v>157</v>
      </c>
      <c r="T9" s="181" t="s">
        <v>158</v>
      </c>
      <c r="U9" s="161">
        <v>0</v>
      </c>
      <c r="V9" s="161">
        <f>ROUND(E9*U9,2)</f>
        <v>0</v>
      </c>
      <c r="W9" s="161"/>
      <c r="X9" s="161" t="s">
        <v>159</v>
      </c>
      <c r="Y9" s="150"/>
      <c r="Z9" s="150"/>
      <c r="AA9" s="150"/>
      <c r="AB9" s="150"/>
      <c r="AC9" s="150"/>
      <c r="AD9" s="150"/>
      <c r="AE9" s="150"/>
      <c r="AF9" s="150"/>
      <c r="AG9" s="150" t="s">
        <v>181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x14ac:dyDescent="0.2">
      <c r="A10" s="5"/>
      <c r="B10" s="6"/>
      <c r="C10" s="198"/>
      <c r="D10" s="8"/>
      <c r="E10" s="5"/>
      <c r="F10" s="5"/>
      <c r="G10" s="5"/>
      <c r="H10" s="5"/>
      <c r="I10" s="5"/>
      <c r="J10" s="5"/>
      <c r="K10" s="5"/>
      <c r="L10" s="5"/>
      <c r="M10" s="5"/>
      <c r="N10" s="5"/>
      <c r="O10" s="5"/>
      <c r="P10" s="5"/>
      <c r="Q10" s="5"/>
      <c r="R10" s="5"/>
      <c r="S10" s="5"/>
      <c r="T10" s="5"/>
      <c r="U10" s="5"/>
      <c r="V10" s="5"/>
      <c r="W10" s="5"/>
      <c r="X10" s="5"/>
      <c r="AE10">
        <v>15</v>
      </c>
      <c r="AF10">
        <v>21</v>
      </c>
    </row>
    <row r="11" spans="1:60" x14ac:dyDescent="0.2">
      <c r="A11" s="153"/>
      <c r="B11" s="154" t="s">
        <v>29</v>
      </c>
      <c r="C11" s="199"/>
      <c r="D11" s="155"/>
      <c r="E11" s="156"/>
      <c r="F11" s="156"/>
      <c r="G11" s="191">
        <f>G8</f>
        <v>0</v>
      </c>
      <c r="H11" s="5"/>
      <c r="I11" s="5"/>
      <c r="J11" s="5"/>
      <c r="K11" s="5"/>
      <c r="L11" s="5"/>
      <c r="M11" s="5"/>
      <c r="N11" s="5"/>
      <c r="O11" s="5"/>
      <c r="P11" s="5"/>
      <c r="Q11" s="5"/>
      <c r="R11" s="5"/>
      <c r="S11" s="5"/>
      <c r="T11" s="5"/>
      <c r="U11" s="5"/>
      <c r="V11" s="5"/>
      <c r="W11" s="5"/>
      <c r="X11" s="5"/>
      <c r="AE11">
        <f>SUMIF(L7:L9,AE10,G7:G9)</f>
        <v>0</v>
      </c>
      <c r="AF11">
        <f>SUMIF(L7:L9,AF10,G7:G9)</f>
        <v>0</v>
      </c>
      <c r="AG11" t="s">
        <v>795</v>
      </c>
    </row>
    <row r="12" spans="1:60" x14ac:dyDescent="0.2">
      <c r="C12" s="200"/>
      <c r="D12" s="141"/>
      <c r="AG12" t="s">
        <v>797</v>
      </c>
    </row>
    <row r="13" spans="1:60" x14ac:dyDescent="0.2">
      <c r="D13" s="141"/>
    </row>
    <row r="14" spans="1:60" x14ac:dyDescent="0.2">
      <c r="D14" s="141"/>
    </row>
    <row r="15" spans="1:60" x14ac:dyDescent="0.2">
      <c r="D15" s="141"/>
    </row>
    <row r="16" spans="1:60" x14ac:dyDescent="0.2">
      <c r="D16" s="141"/>
    </row>
    <row r="17" spans="4:4" x14ac:dyDescent="0.2">
      <c r="D17" s="141"/>
    </row>
    <row r="18" spans="4:4" x14ac:dyDescent="0.2">
      <c r="D18" s="141"/>
    </row>
    <row r="19" spans="4:4" x14ac:dyDescent="0.2">
      <c r="D19" s="141"/>
    </row>
    <row r="20" spans="4:4" x14ac:dyDescent="0.2">
      <c r="D20" s="141"/>
    </row>
    <row r="21" spans="4:4" x14ac:dyDescent="0.2">
      <c r="D21" s="141"/>
    </row>
    <row r="22" spans="4:4" x14ac:dyDescent="0.2">
      <c r="D22" s="141"/>
    </row>
    <row r="23" spans="4:4" x14ac:dyDescent="0.2">
      <c r="D23" s="141"/>
    </row>
    <row r="24" spans="4:4" x14ac:dyDescent="0.2">
      <c r="D24" s="141"/>
    </row>
    <row r="25" spans="4:4" x14ac:dyDescent="0.2">
      <c r="D25" s="141"/>
    </row>
    <row r="26" spans="4:4" x14ac:dyDescent="0.2">
      <c r="D26" s="141"/>
    </row>
    <row r="27" spans="4:4" x14ac:dyDescent="0.2">
      <c r="D27" s="141"/>
    </row>
    <row r="28" spans="4:4" x14ac:dyDescent="0.2">
      <c r="D28" s="141"/>
    </row>
    <row r="29" spans="4:4" x14ac:dyDescent="0.2">
      <c r="D29" s="141"/>
    </row>
    <row r="30" spans="4:4" x14ac:dyDescent="0.2">
      <c r="D30" s="141"/>
    </row>
    <row r="31" spans="4:4" x14ac:dyDescent="0.2">
      <c r="D31" s="141"/>
    </row>
    <row r="32" spans="4:4" x14ac:dyDescent="0.2">
      <c r="D32" s="141"/>
    </row>
    <row r="33" spans="4:4" x14ac:dyDescent="0.2">
      <c r="D33" s="141"/>
    </row>
    <row r="34" spans="4:4" x14ac:dyDescent="0.2">
      <c r="D34" s="141"/>
    </row>
    <row r="35" spans="4:4" x14ac:dyDescent="0.2">
      <c r="D35" s="141"/>
    </row>
    <row r="36" spans="4:4" x14ac:dyDescent="0.2">
      <c r="D36" s="141"/>
    </row>
    <row r="37" spans="4:4" x14ac:dyDescent="0.2">
      <c r="D37" s="141"/>
    </row>
    <row r="38" spans="4:4" x14ac:dyDescent="0.2">
      <c r="D38" s="141"/>
    </row>
    <row r="39" spans="4:4" x14ac:dyDescent="0.2">
      <c r="D39" s="141"/>
    </row>
    <row r="40" spans="4:4" x14ac:dyDescent="0.2">
      <c r="D40" s="141"/>
    </row>
    <row r="41" spans="4:4" x14ac:dyDescent="0.2">
      <c r="D41" s="141"/>
    </row>
    <row r="42" spans="4:4" x14ac:dyDescent="0.2">
      <c r="D42" s="141"/>
    </row>
    <row r="43" spans="4:4" x14ac:dyDescent="0.2">
      <c r="D43" s="141"/>
    </row>
    <row r="44" spans="4:4" x14ac:dyDescent="0.2">
      <c r="D44" s="141"/>
    </row>
    <row r="45" spans="4:4" x14ac:dyDescent="0.2">
      <c r="D45" s="141"/>
    </row>
    <row r="46" spans="4:4" x14ac:dyDescent="0.2">
      <c r="D46" s="141"/>
    </row>
    <row r="47" spans="4:4" x14ac:dyDescent="0.2">
      <c r="D47" s="141"/>
    </row>
    <row r="48" spans="4:4" x14ac:dyDescent="0.2">
      <c r="D48" s="141"/>
    </row>
    <row r="49" spans="4:4" x14ac:dyDescent="0.2">
      <c r="D49" s="141"/>
    </row>
    <row r="50" spans="4:4" x14ac:dyDescent="0.2">
      <c r="D50" s="141"/>
    </row>
    <row r="51" spans="4:4" x14ac:dyDescent="0.2">
      <c r="D51" s="141"/>
    </row>
    <row r="52" spans="4:4" x14ac:dyDescent="0.2">
      <c r="D52" s="141"/>
    </row>
    <row r="53" spans="4:4" x14ac:dyDescent="0.2">
      <c r="D53" s="141"/>
    </row>
    <row r="54" spans="4:4" x14ac:dyDescent="0.2">
      <c r="D54" s="141"/>
    </row>
    <row r="55" spans="4:4" x14ac:dyDescent="0.2">
      <c r="D55" s="141"/>
    </row>
    <row r="56" spans="4:4" x14ac:dyDescent="0.2">
      <c r="D56" s="141"/>
    </row>
    <row r="57" spans="4:4" x14ac:dyDescent="0.2">
      <c r="D57" s="141"/>
    </row>
    <row r="58" spans="4:4" x14ac:dyDescent="0.2">
      <c r="D58" s="141"/>
    </row>
    <row r="59" spans="4:4" x14ac:dyDescent="0.2">
      <c r="D59" s="141"/>
    </row>
    <row r="60" spans="4:4" x14ac:dyDescent="0.2">
      <c r="D60" s="141"/>
    </row>
    <row r="61" spans="4:4" x14ac:dyDescent="0.2">
      <c r="D61" s="141"/>
    </row>
    <row r="62" spans="4:4" x14ac:dyDescent="0.2">
      <c r="D62" s="141"/>
    </row>
    <row r="63" spans="4:4" x14ac:dyDescent="0.2">
      <c r="D63" s="141"/>
    </row>
    <row r="64" spans="4:4"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CE"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01 1 Pol</vt:lpstr>
      <vt:lpstr>01 2 Pol</vt:lpstr>
      <vt:lpstr>02 00 Pol</vt:lpstr>
      <vt:lpstr>02 01 Pol</vt:lpstr>
      <vt:lpstr>02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'01 2 Pol'!Názvy_tisku</vt:lpstr>
      <vt:lpstr>'02 00 Pol'!Názvy_tisku</vt:lpstr>
      <vt:lpstr>'02 01 Pol'!Názvy_tisku</vt:lpstr>
      <vt:lpstr>'02 02 Pol'!Názvy_tisku</vt:lpstr>
      <vt:lpstr>oadresa</vt:lpstr>
      <vt:lpstr>Stavba!Objednatel</vt:lpstr>
      <vt:lpstr>Stavba!Objekt</vt:lpstr>
      <vt:lpstr>'01 1 Pol'!Oblast_tisku</vt:lpstr>
      <vt:lpstr>'01 2 Pol'!Oblast_tisku</vt:lpstr>
      <vt:lpstr>'02 00 Pol'!Oblast_tisku</vt:lpstr>
      <vt:lpstr>'02 01 Pol'!Oblast_tisku</vt:lpstr>
      <vt:lpstr>'02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Pavla Orlová</dc:creator>
  <cp:lastModifiedBy>uzivatel</cp:lastModifiedBy>
  <cp:lastPrinted>2014-02-28T09:52:57Z</cp:lastPrinted>
  <dcterms:created xsi:type="dcterms:W3CDTF">2009-04-08T07:15:50Z</dcterms:created>
  <dcterms:modified xsi:type="dcterms:W3CDTF">2019-11-05T09:25:48Z</dcterms:modified>
</cp:coreProperties>
</file>