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oupis prací - Ko..." sheetId="2" r:id="rId2"/>
    <sheet name="SO 02 - Soupis prací - Zp..." sheetId="3" r:id="rId3"/>
    <sheet name="SO 02A - Soupis prací - Z..." sheetId="4" r:id="rId4"/>
    <sheet name="Pokyny pro vyplnění" sheetId="5" r:id="rId5"/>
  </sheets>
  <definedNames>
    <definedName name="_xlnm.Print_Area" localSheetId="0">'Rekapitulace stavby'!$D$4:$AO$33,'Rekapitulace stavby'!$C$39:$AQ$58</definedName>
    <definedName name="_xlnm._FilterDatabase" localSheetId="1" hidden="1">'SO 01 - Soupis prací - Ko...'!$C$103:$L$390</definedName>
    <definedName name="_xlnm.Print_Area" localSheetId="1">'SO 01 - Soupis prací - Ko...'!$C$4:$K$40,'SO 01 - Soupis prací - Ko...'!$C$46:$K$83,'SO 01 - Soupis prací - Ko...'!$C$89:$L$390</definedName>
    <definedName name="_xlnm._FilterDatabase" localSheetId="2" hidden="1">'SO 02 - Soupis prací - Zp...'!$C$109:$L$591</definedName>
    <definedName name="_xlnm.Print_Area" localSheetId="2">'SO 02 - Soupis prací - Zp...'!$C$4:$K$40,'SO 02 - Soupis prací - Zp...'!$C$46:$K$89,'SO 02 - Soupis prací - Zp...'!$C$95:$L$591</definedName>
    <definedName name="_xlnm._FilterDatabase" localSheetId="3" hidden="1">'SO 02A - Soupis prací - Z...'!$C$92:$L$129</definedName>
    <definedName name="_xlnm.Print_Area" localSheetId="3">'SO 02A - Soupis prací - Z...'!$C$4:$K$40,'SO 02A - Soupis prací - Z...'!$C$46:$K$72,'SO 02A - Soupis prací - Z...'!$C$78:$L$129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01 - Soupis prací - Ko...'!$103:$103</definedName>
    <definedName name="_xlnm.Print_Titles" localSheetId="2">'SO 02 - Soupis prací - Zp...'!$109:$109</definedName>
    <definedName name="_xlnm.Print_Titles" localSheetId="3">'SO 02A - Soupis prací - Z...'!$92:$92</definedName>
  </definedNames>
  <calcPr fullCalcOnLoad="1"/>
</workbook>
</file>

<file path=xl/sharedStrings.xml><?xml version="1.0" encoding="utf-8"?>
<sst xmlns="http://schemas.openxmlformats.org/spreadsheetml/2006/main" count="9667" uniqueCount="1412">
  <si>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</si>
  <si>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</si>
  <si>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</si>
  <si>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</si>
  <si>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</si>
  <si>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</si>
  <si>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</si>
  <si>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True</t>
  </si>
  <si>
    <t>{16fd4363-a6b1-4fd8-8a33-15e08521d8e2}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</si>
  <si>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</si>
  <si>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</si>
  <si>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</si>
  <si>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</si>
  <si>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</si>
  <si>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</si>
  <si>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</si>
  <si>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</si>
  <si>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2018-007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</si>
  <si>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</si>
  <si>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</si>
  <si>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Přeshraniční Ekomuzeum, prostranství Permon v Karviné</t>
  </si>
  <si>
    <t>KSO:</t>
  </si>
  <si>
    <t>822 29 32</t>
  </si>
  <si>
    <t>CC-CZ:</t>
  </si>
  <si>
    <t/>
  </si>
  <si>
    <t>Místo:</t>
  </si>
  <si>
    <t>Karviná</t>
  </si>
  <si>
    <t>Datum:</t>
  </si>
  <si>
    <t>19. 5. 2018</t>
  </si>
  <si>
    <t>Zadavatel:</t>
  </si>
  <si>
    <t>IČ:</t>
  </si>
  <si>
    <t>002977534</t>
  </si>
  <si>
    <t>SMK, Fryštátská 72/1, Karviná</t>
  </si>
  <si>
    <t>DIČ:</t>
  </si>
  <si>
    <t>CZ002977534</t>
  </si>
  <si>
    <t>Uchazeč:</t>
  </si>
  <si>
    <t>Vyplň údaj</t>
  </si>
  <si>
    <t>Projektant:</t>
  </si>
  <si>
    <t>47680091</t>
  </si>
  <si>
    <t>Ateliér ESO spol.s r.o., K.H.Máchy 5203/33</t>
  </si>
  <si>
    <t>CZ47680091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</si>
  <si>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</si>
  <si>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</si>
  <si>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</si>
  <si>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</si>
  <si>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</si>
  <si>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</si>
  <si>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</si>
  <si>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</si>
  <si>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</si>
  <si>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</si>
  <si>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</si>
  <si>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</si>
  <si>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</si>
  <si>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</si>
  <si>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</si>
  <si>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</si>
  <si>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</si>
  <si>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</si>
  <si>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</si>
  <si>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</si>
  <si>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</si>
  <si>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</si>
  <si>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</si>
  <si>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</si>
  <si>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</si>
  <si>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</si>
  <si>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</si>
  <si>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</si>
  <si>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</si>
  <si>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</si>
  <si>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</si>
  <si>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</si>
  <si>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</si>
  <si>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</si>
  <si>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</si>
  <si>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</si>
  <si>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</si>
  <si>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</si>
  <si>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</si>
  <si>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</si>
  <si>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</si>
  <si>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</si>
  <si>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Komunikace a parkovací plochy</t>
  </si>
  <si>
    <t>STA</t>
  </si>
  <si>
    <t>1</t>
  </si>
  <si>
    <t>{b7e13cd0-a791-4bc4-a554-379d5a7ac94d}</t>
  </si>
  <si>
    <t>2</t>
  </si>
  <si>
    <t>/</t>
  </si>
  <si>
    <t>Soupis prací - Komunikace a parkovací plochy</t>
  </si>
  <si>
    <t>Soupis</t>
  </si>
  <si>
    <t>{64d099f5-8a21-47d4-ba77-8b85c4617879}</t>
  </si>
  <si>
    <t>SO 02</t>
  </si>
  <si>
    <t>Zpevněné pochozí plochy</t>
  </si>
  <si>
    <t>{07cd4fe6-f6e8-43a1-aa60-65f5e2418177}</t>
  </si>
  <si>
    <t>Soupis prací - Zpevněné pochozí plochy</t>
  </si>
  <si>
    <t>{3ea1774f-5664-47cd-9691-e1b2a10882e5}</t>
  </si>
  <si>
    <t>SO 02A</t>
  </si>
  <si>
    <t>Zpevněné pochozí plochy - neuznatelné náklady</t>
  </si>
  <si>
    <t>{70c2ea20-4107-49d4-b429-0a87964dbdc6}</t>
  </si>
  <si>
    <t>Soupis prací - Zpevněné pochozí plochy - neuznatelné náklady</t>
  </si>
  <si>
    <t>{9b8ef1b5-a16a-4dcd-bcda-7b55c9fa1d7b}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</si>
  <si>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</si>
  <si>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</si>
  <si>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</si>
  <si>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</si>
  <si>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</si>
  <si>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</si>
  <si>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</si>
  <si>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Komunikace a parkovací plochy</t>
  </si>
  <si>
    <t>Soupis:</t>
  </si>
  <si>
    <t>SO 01 - Soupis prací - Komunikace a parkovací plochy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</si>
  <si>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</si>
  <si>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</si>
  <si>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</si>
  <si>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</si>
  <si>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</si>
  <si>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</si>
  <si>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</si>
  <si>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</si>
  <si>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</si>
  <si>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</si>
  <si>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</si>
  <si>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</si>
  <si>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</si>
  <si>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</si>
  <si>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</si>
  <si>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18 - Zemní práce - povrchové úpravy terénu</t>
  </si>
  <si>
    <t xml:space="preserve">    2 - Zakládání</t>
  </si>
  <si>
    <t xml:space="preserve">      27 -  Zakládání</t>
  </si>
  <si>
    <t xml:space="preserve">    4 - Vodorovné konstrukce</t>
  </si>
  <si>
    <t xml:space="preserve">      45 - Vodorovné podkladní a vedlejší konstrukce inž. staveb</t>
  </si>
  <si>
    <t xml:space="preserve">    5 - Komunikace</t>
  </si>
  <si>
    <t xml:space="preserve">      56 - Podkladní vrstvy komunikací, letišť a ploch</t>
  </si>
  <si>
    <t xml:space="preserve">      59 - Kryty pozemních komunikací, letišť a ploch dlážděných (předlažby)</t>
  </si>
  <si>
    <t xml:space="preserve">    8 - Trubní vedení</t>
  </si>
  <si>
    <t xml:space="preserve">      87 - Potrubí z trub plastických a skleněných</t>
  </si>
  <si>
    <t xml:space="preserve">      89 - Trubní vedení - ostatní konstrukce</t>
  </si>
  <si>
    <t xml:space="preserve">    91 - Doplňující konstrukce a práce pozemních komunikací, letišť a ploch</t>
  </si>
  <si>
    <t xml:space="preserve">      97 - Prorážení otvorů a ostatní bourací práce</t>
  </si>
  <si>
    <t xml:space="preserve">        99 - Přesun hmot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</si>
  <si>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</si>
  <si>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</si>
  <si>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</si>
  <si>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</si>
  <si>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</si>
  <si>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</si>
  <si>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</si>
  <si>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</si>
  <si>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</si>
  <si>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</si>
  <si>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</si>
  <si>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</si>
  <si>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</si>
  <si>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</si>
  <si>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</si>
  <si>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</si>
  <si>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</si>
  <si>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</si>
  <si>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</si>
  <si>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</si>
  <si>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</si>
  <si>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</si>
  <si>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</si>
  <si>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</si>
  <si>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</si>
  <si>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111101101</t>
  </si>
  <si>
    <t>Odstranění travin z celkové plochy do 0,1 ha</t>
  </si>
  <si>
    <t>ha</t>
  </si>
  <si>
    <t>CS ÚRS 2018 01</t>
  </si>
  <si>
    <t>4</t>
  </si>
  <si>
    <t>3</t>
  </si>
  <si>
    <t>197303668</t>
  </si>
  <si>
    <t>VV</t>
  </si>
  <si>
    <t xml:space="preserve">"tráva pod parkovištěm </t>
  </si>
  <si>
    <t>995*0,0001</t>
  </si>
  <si>
    <t>113107162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</si>
  <si>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</si>
  <si>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m2</t>
  </si>
  <si>
    <t>1835550860</t>
  </si>
  <si>
    <t>"viz situace přípravy území</t>
  </si>
  <si>
    <t>"chodník</t>
  </si>
  <si>
    <t>64,5+33,5+81</t>
  </si>
  <si>
    <t>113107171</t>
  </si>
  <si>
    <t>Odstranění podkladů nebo krytů s přemístěním hmot na skládku na vzdálenost do 20 m nebo s naložením na dopravní prostředek v ploše jednotlivě přes 50 m2 do 200 m2 z betonu prostého, o tl. vrstvy přes 100 do 150 mm</t>
  </si>
  <si>
    <t>168519982</t>
  </si>
  <si>
    <t>"chodník-polovina plochy - technický odhad</t>
  </si>
  <si>
    <t>179/2</t>
  </si>
  <si>
    <t>113107172</t>
  </si>
  <si>
    <t>Odstranění podkladů nebo krytů s přemístěním hmot na skládku na vzdálenost do 20 m nebo s naložením na dopravní prostředek v ploše jednotlivě přes 50 m2 do 200 m2 z betonu prostého, o tl. vrstvy přes 150 do 300 mm</t>
  </si>
  <si>
    <t>577366873</t>
  </si>
  <si>
    <t>5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</si>
  <si>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</si>
  <si>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</si>
  <si>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327442150</t>
  </si>
  <si>
    <t>179</t>
  </si>
  <si>
    <t>6</t>
  </si>
  <si>
    <t>113107182</t>
  </si>
  <si>
    <t>Odstranění podkladů nebo krytů s přemístěním hmot na skládku na vzdálenost do 20 m nebo s naložením na dopravní prostředek v ploše jednotlivě přes 50 m2 do 200 m2 živičných, o tl. vrstvy přes 50 do 100 mm</t>
  </si>
  <si>
    <t>1827920380</t>
  </si>
  <si>
    <t>22</t>
  </si>
  <si>
    <t>7</t>
  </si>
  <si>
    <t>113202111</t>
  </si>
  <si>
    <t>Vytrhání obrub krajníků obrubníků stojatých</t>
  </si>
  <si>
    <t>m</t>
  </si>
  <si>
    <t>1107954380</t>
  </si>
  <si>
    <t>8</t>
  </si>
  <si>
    <t>966007112</t>
  </si>
  <si>
    <t>Odstranění vodorovného dopravního značení frézováním značeného barvou čáry šířky do 250 mm</t>
  </si>
  <si>
    <t>788392970</t>
  </si>
  <si>
    <t>34</t>
  </si>
  <si>
    <t>9</t>
  </si>
  <si>
    <t>966007113</t>
  </si>
  <si>
    <t>Odstranění vodorovného dopravního značení frézováním značeného barvou plošného</t>
  </si>
  <si>
    <t>-1101023476</t>
  </si>
  <si>
    <t>12</t>
  </si>
  <si>
    <t>Zemní práce - odkopávky a prokopávky</t>
  </si>
  <si>
    <t>10</t>
  </si>
  <si>
    <t>121101101</t>
  </si>
  <si>
    <t>Sejmutí ornice s přemístěním na vzdálenost do 50 m</t>
  </si>
  <si>
    <t>m3</t>
  </si>
  <si>
    <t>-1783362060</t>
  </si>
  <si>
    <t>995*0,03</t>
  </si>
  <si>
    <t>122202202</t>
  </si>
  <si>
    <t>Odkopávky a prokopávky nezapažené pro silnice objemu do 1000 m3 v hornině tř. 3</t>
  </si>
  <si>
    <t>1778203297</t>
  </si>
  <si>
    <t>viz výkaz kubatur</t>
  </si>
  <si>
    <t>363,21</t>
  </si>
  <si>
    <t>sanace-rezerva (parkoviště 30 cm)</t>
  </si>
  <si>
    <t>839,443*0,30</t>
  </si>
  <si>
    <t>Součet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</si>
  <si>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</si>
  <si>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</si>
  <si>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-1503787894</t>
  </si>
  <si>
    <t>615,043*0,5</t>
  </si>
  <si>
    <t>13</t>
  </si>
  <si>
    <t>Zemní práce - hloubené vykopávky</t>
  </si>
  <si>
    <t>131201101</t>
  </si>
  <si>
    <t>Hloubení jam nezapažených v hornině tř. 3 objemu do 100 m3</t>
  </si>
  <si>
    <t>-383864702</t>
  </si>
  <si>
    <t>"výkop pro vpusti</t>
  </si>
  <si>
    <t>2*2*2*3</t>
  </si>
  <si>
    <t>"svislé dopravní značení</t>
  </si>
  <si>
    <t>0,4*0,4*0,8*3</t>
  </si>
  <si>
    <t>14</t>
  </si>
  <si>
    <t>131201109</t>
  </si>
  <si>
    <t>Příplatek za lepivost u hloubení jam nezapažených v hornině tř. 3</t>
  </si>
  <si>
    <t>939062747</t>
  </si>
  <si>
    <t>24,384*0,5</t>
  </si>
  <si>
    <t>132201101</t>
  </si>
  <si>
    <t>Hloubení zapažených i nezapažených rýh šířky do 600 mm s urovnáním dna do předepsaného profilu a spádu v hornině tř. 3 do 100 m3</t>
  </si>
  <si>
    <t>2062339389</t>
  </si>
  <si>
    <t>"výkop pro obrubníky</t>
  </si>
  <si>
    <t>277,55*0,3*0,3</t>
  </si>
  <si>
    <t>"výkop pro drenáž</t>
  </si>
  <si>
    <t>0,45*0,45*(53,70)</t>
  </si>
  <si>
    <t>16</t>
  </si>
  <si>
    <t>132201109</t>
  </si>
  <si>
    <t>Hloubení zapažených i nezapažených rýh šířky do 600 mm s urovnáním dna do předepsaného profilu a spádu v hornině tř. 3 Příplatek k cenám za lepivost horniny tř. 3</t>
  </si>
  <si>
    <t>-58137699</t>
  </si>
  <si>
    <t>35,854*0,5</t>
  </si>
  <si>
    <t>17</t>
  </si>
  <si>
    <t>132201201</t>
  </si>
  <si>
    <t>Hloubení zapažených i nezapažených rýh šířky přes 600 do 2 000 mm s urovnáním dna do předepsaného profilu a spádu v hornině tř. 3 do 100 m3</t>
  </si>
  <si>
    <t>-1138655506</t>
  </si>
  <si>
    <t>"kanalizační přípojky od vpustí</t>
  </si>
  <si>
    <t>(4,5+6,5+5,5+4,7+0,5)*1,7*1</t>
  </si>
  <si>
    <t>stranová přeložka O2</t>
  </si>
  <si>
    <t>16*0,8*1,1*2</t>
  </si>
  <si>
    <t>stranová přeložka NN</t>
  </si>
  <si>
    <t>18*0,8*1,1*2</t>
  </si>
  <si>
    <t>18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</si>
  <si>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</si>
  <si>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</si>
  <si>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-1220081166</t>
  </si>
  <si>
    <t>96,73*0,5</t>
  </si>
  <si>
    <t>Zemní práce - přemístění výkopku</t>
  </si>
  <si>
    <t>19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</si>
  <si>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</si>
  <si>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</si>
  <si>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-1302181335</t>
  </si>
  <si>
    <t>"násyp</t>
  </si>
  <si>
    <t>1,64</t>
  </si>
  <si>
    <t>20</t>
  </si>
  <si>
    <t>162701105</t>
  </si>
  <si>
    <t>Vodorovné přemístění do 10000 m výkopku z horniny tř. 1 až 4</t>
  </si>
  <si>
    <t>-702954728</t>
  </si>
  <si>
    <t>615,043-1,64</t>
  </si>
  <si>
    <t>24,384+35,854+36,89</t>
  </si>
  <si>
    <t>171201101</t>
  </si>
  <si>
    <t>Uložení sypaniny do násypů s rozprostřením sypaniny ve vrstvách a s hrubým urovnáním nezhutněných z jakýchkoliv hornin</t>
  </si>
  <si>
    <t>-1220245749</t>
  </si>
  <si>
    <t>171201201</t>
  </si>
  <si>
    <t>Uložení sypaniny na skládky</t>
  </si>
  <si>
    <t>1152261090</t>
  </si>
  <si>
    <t>710,531</t>
  </si>
  <si>
    <t>23</t>
  </si>
  <si>
    <t>171201211</t>
  </si>
  <si>
    <t>Poplatek za uložení odpadu ze sypaniny na skládce (skládkovné)</t>
  </si>
  <si>
    <t>t</t>
  </si>
  <si>
    <t>-691494688</t>
  </si>
  <si>
    <t>710,531*1,8</t>
  </si>
  <si>
    <t>24</t>
  </si>
  <si>
    <t>174101101</t>
  </si>
  <si>
    <t>Zásyp jam, šachet rýh nebo kolem objektů sypaninou se zhutněním</t>
  </si>
  <si>
    <t>-187239045</t>
  </si>
  <si>
    <t>vpusti</t>
  </si>
  <si>
    <t>3,14*0,3*0,3*1,9*3*-1</t>
  </si>
  <si>
    <t>přípojky</t>
  </si>
  <si>
    <t>36,89</t>
  </si>
  <si>
    <t>-12,803</t>
  </si>
  <si>
    <t>25</t>
  </si>
  <si>
    <t>M</t>
  </si>
  <si>
    <t>583336980</t>
  </si>
  <si>
    <t>kamenivo těžené hrubé frakce 32-63</t>
  </si>
  <si>
    <t>1008015033</t>
  </si>
  <si>
    <t>46,476*1,8</t>
  </si>
  <si>
    <t>Zemní práce - povrchové úpravy terénu</t>
  </si>
  <si>
    <t>26</t>
  </si>
  <si>
    <t>181951102</t>
  </si>
  <si>
    <t>Úprava pláně v hornině tř. 1 až 4 se zhutněním</t>
  </si>
  <si>
    <t>268788954</t>
  </si>
  <si>
    <t>839,443</t>
  </si>
  <si>
    <t>27</t>
  </si>
  <si>
    <t>184818232</t>
  </si>
  <si>
    <t>Ochrana kmene bedněním před poškozením stavebním provozem zřízení včetně odstranění výšky bednění do 2 m průměru kmene přes 300 do 500 mm</t>
  </si>
  <si>
    <t>kus</t>
  </si>
  <si>
    <t>-2140393535</t>
  </si>
  <si>
    <t>28</t>
  </si>
  <si>
    <t>184818233</t>
  </si>
  <si>
    <t>Ochrana kmene bedněním před poškozením stavebním provozem zřízení včetně odstranění výšky bednění do 2 m průměru kmene přes 500 do 700 mm</t>
  </si>
  <si>
    <t>19752482</t>
  </si>
  <si>
    <t>Zakládání</t>
  </si>
  <si>
    <t xml:space="preserve"> Zakládání</t>
  </si>
  <si>
    <t>29</t>
  </si>
  <si>
    <t>212572121</t>
  </si>
  <si>
    <t>Lože pro trativody z kameniva drobného těženého</t>
  </si>
  <si>
    <t>714329679</t>
  </si>
  <si>
    <t>"drenáže</t>
  </si>
  <si>
    <t>0,45*0,45*(53,7)</t>
  </si>
  <si>
    <t>30</t>
  </si>
  <si>
    <t>212755216</t>
  </si>
  <si>
    <t>Trativody z drenážních trubek plastových flexibilních D 160 mm bez lože</t>
  </si>
  <si>
    <t>154370786</t>
  </si>
  <si>
    <t>53,7</t>
  </si>
  <si>
    <t>31</t>
  </si>
  <si>
    <t>272313611</t>
  </si>
  <si>
    <t>Základové klenby z betonu tř. C 16/20</t>
  </si>
  <si>
    <t>-202570277</t>
  </si>
  <si>
    <t>"patky značek</t>
  </si>
  <si>
    <t>32</t>
  </si>
  <si>
    <t>275351121</t>
  </si>
  <si>
    <t>Bednění základů patek zřízení</t>
  </si>
  <si>
    <t>-918673238</t>
  </si>
  <si>
    <t>"značky</t>
  </si>
  <si>
    <t>0,4*0,5*4*3</t>
  </si>
  <si>
    <t>33</t>
  </si>
  <si>
    <t>275351122</t>
  </si>
  <si>
    <t>Bednění základů patek odstranění</t>
  </si>
  <si>
    <t>-48558236</t>
  </si>
  <si>
    <t>2,4</t>
  </si>
  <si>
    <t>Vodorovné konstrukce</t>
  </si>
  <si>
    <t>45</t>
  </si>
  <si>
    <t>Vodorovné podkladní a vedlejší konstrukce inž. staveb</t>
  </si>
  <si>
    <t>274316R00</t>
  </si>
  <si>
    <t>Uložení stávajících síti do chráničky, včetně dodávky chráničky, zemních prací a obetonování</t>
  </si>
  <si>
    <t>-1521065535</t>
  </si>
  <si>
    <t xml:space="preserve">"uložení stávajících sítí do chráničky, výstavba náhradního prostupu, </t>
  </si>
  <si>
    <t>"(výkop, dodávka a montáž chráničky, obetonování, zásyp štěrkodrtí) - včetně stranové přeložky NN,O2</t>
  </si>
  <si>
    <t>13+18+16</t>
  </si>
  <si>
    <t>35</t>
  </si>
  <si>
    <t>451573111</t>
  </si>
  <si>
    <t>Lože pod potrubí otevřený výkop ze štěrkopísku</t>
  </si>
  <si>
    <t>1334136006</t>
  </si>
  <si>
    <t>(0,15+0,44)*21,7</t>
  </si>
  <si>
    <t>přeložky</t>
  </si>
  <si>
    <t>(13+18+16)*0,8*0,4</t>
  </si>
  <si>
    <t>36</t>
  </si>
  <si>
    <t>637121111</t>
  </si>
  <si>
    <t>Okapový chodník z kameniva s udusáním a urovnáním povrchu z kačírku tl. 100 mm</t>
  </si>
  <si>
    <t>-1473816095</t>
  </si>
  <si>
    <t>"zásyp zatravňovacích tvárnic</t>
  </si>
  <si>
    <t>316,7</t>
  </si>
  <si>
    <t>Komunikace</t>
  </si>
  <si>
    <t>56</t>
  </si>
  <si>
    <t>Podkladní vrstvy komunikací, letišť a ploch</t>
  </si>
  <si>
    <t>37</t>
  </si>
  <si>
    <t>564751111</t>
  </si>
  <si>
    <t>Podklad nebo kryt z kameniva hrubého drceného vel. 32-63 mm s rozprostřením a zhutněním, po zhutnění tl. 150 mm</t>
  </si>
  <si>
    <t>1124970739</t>
  </si>
  <si>
    <t>rezerva na sanaci pláně - výměna zeminy v průměrné tloušťce 30 cm</t>
  </si>
  <si>
    <t>839,443*2</t>
  </si>
  <si>
    <t>38</t>
  </si>
  <si>
    <t>564831111</t>
  </si>
  <si>
    <t>Podklad ze štěrkodrti ŠD s rozprostřením a zhutněním, po zhutnění tl. 100 mm</t>
  </si>
  <si>
    <t>793911649</t>
  </si>
  <si>
    <t>zámková dlažba</t>
  </si>
  <si>
    <t>423+2,6</t>
  </si>
  <si>
    <t>39</t>
  </si>
  <si>
    <t>564851111</t>
  </si>
  <si>
    <t>Podklad ze štěrkodrti ŠD s rozprostřením a zhutněním, po zhutnění tl. 150 mm</t>
  </si>
  <si>
    <t>-988991086</t>
  </si>
  <si>
    <t>vegetační dlažba</t>
  </si>
  <si>
    <t>40</t>
  </si>
  <si>
    <t>564851114</t>
  </si>
  <si>
    <t>Podklad ze štěrkodrti ŠD s rozprostřením a zhutněním, po zhutnění tl. 180 mm</t>
  </si>
  <si>
    <t>285887338</t>
  </si>
  <si>
    <t>rozšíření</t>
  </si>
  <si>
    <t>277,55*0,35</t>
  </si>
  <si>
    <t>41</t>
  </si>
  <si>
    <t>573231111</t>
  </si>
  <si>
    <t>Postřik živičný spojovací ze silniční emulze v množství do 0,7 kg/m2</t>
  </si>
  <si>
    <t>-1443310083</t>
  </si>
  <si>
    <t>"oprava kraje stávající komunikace+rozšíření</t>
  </si>
  <si>
    <t>22*2</t>
  </si>
  <si>
    <t>42</t>
  </si>
  <si>
    <t>577134111</t>
  </si>
  <si>
    <t>Asfaltový beton vrstva obrusná ACO 11 (ABS) tř. I tl 40 mm š do 3 m z nemodifikovaného asfaltu</t>
  </si>
  <si>
    <t>-875013736</t>
  </si>
  <si>
    <t>"oprava kraje stávající komunikace v šířce 1,0 m</t>
  </si>
  <si>
    <t>43</t>
  </si>
  <si>
    <t>577154111</t>
  </si>
  <si>
    <t>Asfaltový beton vrstva obrusná ACO 11 (ABS) s rozprostřením a se zhutněním z nemodifikovaného asfaltu v pruhu šířky do 3 m tř. I, po zhutnění tl. 60 mm</t>
  </si>
  <si>
    <t>-2021226327</t>
  </si>
  <si>
    <t>59</t>
  </si>
  <si>
    <t>Kryty pozemních komunikací, letišť a ploch dlážděných (předlažby)</t>
  </si>
  <si>
    <t>44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</si>
  <si>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</si>
  <si>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</t>
  </si>
  <si>
    <t>-2013358496</t>
  </si>
  <si>
    <t>zámková dlažba šedá</t>
  </si>
  <si>
    <t>4,8+3,2+380,9+31,5</t>
  </si>
  <si>
    <t>zámková dlažba červená pro nevidomé a slabozraké</t>
  </si>
  <si>
    <t>1,3+1,3</t>
  </si>
  <si>
    <t>59245020</t>
  </si>
  <si>
    <t>dlažba skladebná betonová 20x10x8 cm přírodní</t>
  </si>
  <si>
    <t>-1750211667</t>
  </si>
  <si>
    <t>(4,8+3,2+380,9+31,5)*1,01</t>
  </si>
  <si>
    <t>46</t>
  </si>
  <si>
    <t>592452681</t>
  </si>
  <si>
    <t>Dlažba 200/100/80 mm, pro nevidomé, červená</t>
  </si>
  <si>
    <t>-745940968</t>
  </si>
  <si>
    <t>(1,3+1,3)*1,01</t>
  </si>
  <si>
    <t>47</t>
  </si>
  <si>
    <t>596411113</t>
  </si>
  <si>
    <t>Kladení dlažby z vegetačních tvárnic komunikací pro pěší tl 80 mm pl do 300 m2</t>
  </si>
  <si>
    <t>234830800</t>
  </si>
  <si>
    <t>62,6+113,9+140,2</t>
  </si>
  <si>
    <t>48</t>
  </si>
  <si>
    <t>562451410</t>
  </si>
  <si>
    <t>stavební části z ostatních plastů výrobky ze směsových plastů zatravňovací dlažba puruplast E 50  33 x 33 x 5 cm    nosnost  350 t/m2</t>
  </si>
  <si>
    <t>401859322</t>
  </si>
  <si>
    <t>316*1,01</t>
  </si>
  <si>
    <t>"Polyethylen (100% recyklovaný a recyklovatelný materiál)</t>
  </si>
  <si>
    <t>"Mrazuvzdorný a odolný proti UV záření</t>
  </si>
  <si>
    <t>"Tepelná odolnost: -30 až"  +85 °C"</t>
  </si>
  <si>
    <t>"Barva zelená</t>
  </si>
  <si>
    <t>"Rozměry</t>
  </si>
  <si>
    <t>"Šířka :  333  mm</t>
  </si>
  <si>
    <t>"Hloubka: 333 mm</t>
  </si>
  <si>
    <t>"Výška:  50  mm</t>
  </si>
  <si>
    <t>"Zatížení dle normy DIN 1072 : do 350 t/m 2"</t>
  </si>
  <si>
    <t>"Rastr: 25 otvorů 6 x  6  cm</t>
  </si>
  <si>
    <t>"Síla stěn :  5  mm</t>
  </si>
  <si>
    <t>"Kusů na m2 :  9  ks</t>
  </si>
  <si>
    <t>49</t>
  </si>
  <si>
    <t>562451R00</t>
  </si>
  <si>
    <t>Terčík na označení parkovacích stání</t>
  </si>
  <si>
    <t>-2087678342</t>
  </si>
  <si>
    <t>"označení parkovacích stání</t>
  </si>
  <si>
    <t>24*4</t>
  </si>
  <si>
    <t>Trubní vedení</t>
  </si>
  <si>
    <t>87</t>
  </si>
  <si>
    <t>Potrubí z trub plastických a skleněných</t>
  </si>
  <si>
    <t>50</t>
  </si>
  <si>
    <t>871350420</t>
  </si>
  <si>
    <t>Montáž kanalizačního potrubí z plastů z polypropylenu PP korugovaného SN 12 DN 200</t>
  </si>
  <si>
    <t>1024912851</t>
  </si>
  <si>
    <t>"přípojky od vpustí</t>
  </si>
  <si>
    <t>4,5+6,5+5,5+4,7+0,5</t>
  </si>
  <si>
    <t>51</t>
  </si>
  <si>
    <t>28614094</t>
  </si>
  <si>
    <t>trubka kanalizační žebrovaná PP vnitřní průměr 150mm, dl. 2m</t>
  </si>
  <si>
    <t>652518495</t>
  </si>
  <si>
    <t>(21,7/2+3)*1,01</t>
  </si>
  <si>
    <t>89</t>
  </si>
  <si>
    <t>Trubní vedení - ostatní konstrukce</t>
  </si>
  <si>
    <t>52</t>
  </si>
  <si>
    <t>895941311</t>
  </si>
  <si>
    <t>Zřízení vpusti kanalizační uliční z betonových dílců typ UVB-50</t>
  </si>
  <si>
    <t>-623774286</t>
  </si>
  <si>
    <t>53</t>
  </si>
  <si>
    <t>592238200</t>
  </si>
  <si>
    <t>vpusť betonová uliční TBV-Q 500/290 K 29x50x5 cm</t>
  </si>
  <si>
    <t>-300720295</t>
  </si>
  <si>
    <t>54</t>
  </si>
  <si>
    <t>592238210</t>
  </si>
  <si>
    <t>vpusť betonová uliční TBV-Q 660/180 18x66x10 cm</t>
  </si>
  <si>
    <t>607488862</t>
  </si>
  <si>
    <t>55</t>
  </si>
  <si>
    <t>592238230</t>
  </si>
  <si>
    <t>vpusť betonová uliční TBV-Q 500/626 D 62,6 x 49,5 x 5 cm</t>
  </si>
  <si>
    <t>-1687690316</t>
  </si>
  <si>
    <t>592238240</t>
  </si>
  <si>
    <t>vpusť betonová uliční TBV-Q 500/590/200 V 59x50x5 cm</t>
  </si>
  <si>
    <t>671764001</t>
  </si>
  <si>
    <t>57</t>
  </si>
  <si>
    <t>592238640</t>
  </si>
  <si>
    <t>prstenec betonový pro uliční vpusť vyrovnávací TBV-Q 390/60/10a, 39x6x5 cm</t>
  </si>
  <si>
    <t>2001303023</t>
  </si>
  <si>
    <t>58</t>
  </si>
  <si>
    <t>899204112</t>
  </si>
  <si>
    <t>Osazení mříží litinových včetně rámů a košů na bahno pro třídu zatížení D400, E600</t>
  </si>
  <si>
    <t>-574286694</t>
  </si>
  <si>
    <t>552423R00</t>
  </si>
  <si>
    <t>Mříž pro vozovku s nálevkou</t>
  </si>
  <si>
    <t>ks</t>
  </si>
  <si>
    <t>-1504103712</t>
  </si>
  <si>
    <t>60</t>
  </si>
  <si>
    <t>592270R03</t>
  </si>
  <si>
    <t>liniové odvodnění, včetně vpusti</t>
  </si>
  <si>
    <t>-1382288458</t>
  </si>
  <si>
    <t>61</t>
  </si>
  <si>
    <t>899431111</t>
  </si>
  <si>
    <t>Výšková úprava uličního vstupu nebo vpusti do 200 mm zvýšením krycího hrnce, šoupěte nebo hydrantu</t>
  </si>
  <si>
    <t>723858107</t>
  </si>
  <si>
    <t>62</t>
  </si>
  <si>
    <t>899432111</t>
  </si>
  <si>
    <t>Výšková úprava uličního vstupu nebo vpusti do 200 mm snížením krycího hrnce, šoupěte nebo hydrantu</t>
  </si>
  <si>
    <t>70446284</t>
  </si>
  <si>
    <t>63</t>
  </si>
  <si>
    <t>899911R00</t>
  </si>
  <si>
    <t>Navrtávka a montáž průchodky fabekun, včetně dodávky</t>
  </si>
  <si>
    <t>-895181108</t>
  </si>
  <si>
    <t>3+3</t>
  </si>
  <si>
    <t>91</t>
  </si>
  <si>
    <t>Doplňující konstrukce a práce pozemních komunikací, letišť a ploch</t>
  </si>
  <si>
    <t>64</t>
  </si>
  <si>
    <t>914111111</t>
  </si>
  <si>
    <t>Montáž svislé dopravní značky do velikosti 1 m2 objímkami na sloupek nebo konzolu</t>
  </si>
  <si>
    <t>-1986690829</t>
  </si>
  <si>
    <t>65</t>
  </si>
  <si>
    <t>40445555</t>
  </si>
  <si>
    <t>značka dopravní svislá retroreflexní fólie tř 1 Al prolis 500x700mm</t>
  </si>
  <si>
    <t>-494883869</t>
  </si>
  <si>
    <t>"IP11a</t>
  </si>
  <si>
    <t>"IP12</t>
  </si>
  <si>
    <t>66</t>
  </si>
  <si>
    <t>40445466</t>
  </si>
  <si>
    <t>značka dopravní svislá nereflexní Al prolis 500x150mm</t>
  </si>
  <si>
    <t>-416823874</t>
  </si>
  <si>
    <t>"E8d</t>
  </si>
  <si>
    <t>67</t>
  </si>
  <si>
    <t>40445554</t>
  </si>
  <si>
    <t>značka dopravní svislá retroreflexní fólie tř 1 Al prolis 800x300mm</t>
  </si>
  <si>
    <t>978380597</t>
  </si>
  <si>
    <t>68</t>
  </si>
  <si>
    <t>404452300</t>
  </si>
  <si>
    <t>sloupek Zn 70 - 350</t>
  </si>
  <si>
    <t>-892295275</t>
  </si>
  <si>
    <t>69</t>
  </si>
  <si>
    <t>404452410</t>
  </si>
  <si>
    <t>patka hliníková HP 70</t>
  </si>
  <si>
    <t>-21125320</t>
  </si>
  <si>
    <t>70</t>
  </si>
  <si>
    <t>404452540</t>
  </si>
  <si>
    <t>víčko plastové na sloupek 70</t>
  </si>
  <si>
    <t>250811399</t>
  </si>
  <si>
    <t>71</t>
  </si>
  <si>
    <t>404452570</t>
  </si>
  <si>
    <t>upínací svorka na sloupek US 70</t>
  </si>
  <si>
    <t>204127805</t>
  </si>
  <si>
    <t>3*2</t>
  </si>
  <si>
    <t>72</t>
  </si>
  <si>
    <t>914511111</t>
  </si>
  <si>
    <t>Montáž sloupku dopravních značek délky do 3,5 m s betonovým základem</t>
  </si>
  <si>
    <t>576409232</t>
  </si>
  <si>
    <t>73</t>
  </si>
  <si>
    <t>915121112</t>
  </si>
  <si>
    <t>Vodorovné dopravní značení stříkané barvou vodící čára bílá šířky 250 mm retroreflexní</t>
  </si>
  <si>
    <t>293859597</t>
  </si>
  <si>
    <t>74</t>
  </si>
  <si>
    <t>915131112</t>
  </si>
  <si>
    <t>Vodorovné dopravní značení retroreflexní bílou barvou přechody pro chodce, šipky nebo symboly</t>
  </si>
  <si>
    <t>-86924577</t>
  </si>
  <si>
    <t>"piktogramy</t>
  </si>
  <si>
    <t>V13a</t>
  </si>
  <si>
    <t>6,70</t>
  </si>
  <si>
    <t>75</t>
  </si>
  <si>
    <t>404453500</t>
  </si>
  <si>
    <t>barva na VDZ Limboroute K 835 HS bílá  bal. sud 250 kg</t>
  </si>
  <si>
    <t>kg</t>
  </si>
  <si>
    <t>741610478</t>
  </si>
  <si>
    <t>3+9,7*0,7+10*0,25</t>
  </si>
  <si>
    <t>76</t>
  </si>
  <si>
    <t>915611111</t>
  </si>
  <si>
    <t>Předznačení pro vodorovné značení stříkané barvou nebo prováděné z nátěrových hmot liniové dělicí čáry, vodicí proužky</t>
  </si>
  <si>
    <t>613367499</t>
  </si>
  <si>
    <t>77</t>
  </si>
  <si>
    <t>915621111</t>
  </si>
  <si>
    <t>Předznačení vodorovného plošného značení</t>
  </si>
  <si>
    <t>793344242</t>
  </si>
  <si>
    <t>78</t>
  </si>
  <si>
    <t>916231213</t>
  </si>
  <si>
    <t>Osazení chodníkového obrubníku betonového stojatého s boční opěrou do lože z betonu prostého</t>
  </si>
  <si>
    <t>902618427</t>
  </si>
  <si>
    <t>Obrubník 10/25/1000</t>
  </si>
  <si>
    <t>3,7+3+1,1+3,4+4,2+1,6+3,5+2,75+4,5+5,9+1,6+3,5+23+3,5+1+3,5+10,1+15+32,3+3,5+1+6,7</t>
  </si>
  <si>
    <t>4,5+13,8+4,6+4+1,8+1+2+1+1,1+3+3,1+3,1+1+1+1</t>
  </si>
  <si>
    <t>34+3,8+13,8+3,8+33,3+4,5</t>
  </si>
  <si>
    <t>79</t>
  </si>
  <si>
    <t>59217017</t>
  </si>
  <si>
    <t>obrubník betonový chodníkový 100x10x25 cm</t>
  </si>
  <si>
    <t>-349134622</t>
  </si>
  <si>
    <t>277,55*1,01</t>
  </si>
  <si>
    <t>80</t>
  </si>
  <si>
    <t>916241213</t>
  </si>
  <si>
    <t>Osazení obrubníku kamenného se zřízením lože, s vyplněním a zatřením spár cementovou maltou stojatého s boční opěrou z betonu prostého tř. C 12/15, do lože z betonu prostého téže značky</t>
  </si>
  <si>
    <t>-1941060330</t>
  </si>
  <si>
    <t>81</t>
  </si>
  <si>
    <t>583802110</t>
  </si>
  <si>
    <t>Výrobky lomařské a kamenické pro komunikace (kostky dlažební, krajníky a obrubníky) krajníky silniční kamenné žula (materiálová skupina I/2) KS 3    13 x 20 x 30-80 cm</t>
  </si>
  <si>
    <t>466729499</t>
  </si>
  <si>
    <t>22*1,01</t>
  </si>
  <si>
    <t>82</t>
  </si>
  <si>
    <t>919735112</t>
  </si>
  <si>
    <t>Řezání stávajícího živičného krytu nebo podkladu hloubky přes 50 do 100 mm</t>
  </si>
  <si>
    <t>1061130051</t>
  </si>
  <si>
    <t>22+1+1+3+3+4,5+4,5+8+8,6</t>
  </si>
  <si>
    <t>83</t>
  </si>
  <si>
    <t>919735123</t>
  </si>
  <si>
    <t>Řezání stávajícího betonového krytu nebo podkladu hloubky přes 100 do 150 mm</t>
  </si>
  <si>
    <t>-791889596</t>
  </si>
  <si>
    <t>97</t>
  </si>
  <si>
    <t>Prorážení otvorů a ostatní bourací práce</t>
  </si>
  <si>
    <t>84</t>
  </si>
  <si>
    <t>997221561</t>
  </si>
  <si>
    <t>Vodorovná doprava suti z kusových materiálů do 1 km</t>
  </si>
  <si>
    <t>-785863058</t>
  </si>
  <si>
    <t>85</t>
  </si>
  <si>
    <t>997221569</t>
  </si>
  <si>
    <t>Příplatek ZKD 1 km u vodorovné dopravy suti z kusových materiálů</t>
  </si>
  <si>
    <t>1976675118</t>
  </si>
  <si>
    <t>163,827*9</t>
  </si>
  <si>
    <t>86</t>
  </si>
  <si>
    <t>997221611</t>
  </si>
  <si>
    <t>Nakládání suti na dopravní prostředky pro vodorovnou dopravu</t>
  </si>
  <si>
    <t>1183874743</t>
  </si>
  <si>
    <t>997221815</t>
  </si>
  <si>
    <t>Poplatek za uložení betonového odpadu na skládce (skládkovné)</t>
  </si>
  <si>
    <t>224423726</t>
  </si>
  <si>
    <t>29,088+55,938</t>
  </si>
  <si>
    <t>88</t>
  </si>
  <si>
    <t>997221845</t>
  </si>
  <si>
    <t>Poplatek za uložení odpadu z asfaltových povrchů na skládce (skládkovné)</t>
  </si>
  <si>
    <t>1498627755</t>
  </si>
  <si>
    <t>17,542+4,84</t>
  </si>
  <si>
    <t>997221855</t>
  </si>
  <si>
    <t>Poplatek za uložení stavebního odpadu na skládce (skládkovné) z kameniva</t>
  </si>
  <si>
    <t>-1408880355</t>
  </si>
  <si>
    <t>51,91+4,51</t>
  </si>
  <si>
    <t>99</t>
  </si>
  <si>
    <t>Přesun hmot</t>
  </si>
  <si>
    <t>90</t>
  </si>
  <si>
    <t>998223011</t>
  </si>
  <si>
    <t>Přesun hmot pro pozemní komunikace s krytem dlážděným</t>
  </si>
  <si>
    <t>-36623966</t>
  </si>
  <si>
    <t>SO 02 - Zpevněné pochozí plochy</t>
  </si>
  <si>
    <t>SO 02 - Soupis prací - Zpevněné pochozí plochy</t>
  </si>
  <si>
    <t xml:space="preserve">      17 - Zemní práce - konstrukce ze zemin</t>
  </si>
  <si>
    <t xml:space="preserve">    27 - Zakládání - základy</t>
  </si>
  <si>
    <t xml:space="preserve">    3 - Svislé a kompletní konstrukce</t>
  </si>
  <si>
    <t xml:space="preserve">      33 - Sloupy a pilíře, rámové konstrukce</t>
  </si>
  <si>
    <t xml:space="preserve">      43 - Vodorovné konstrukce - schodiště</t>
  </si>
  <si>
    <t xml:space="preserve">    57 - Kryty pozemních komunikací letišť a ploch z kameniva nebo živičné</t>
  </si>
  <si>
    <t xml:space="preserve">    89 - Trubní vedení - ostatní konstrukce</t>
  </si>
  <si>
    <t xml:space="preserve">    9 - Ostatní konstrukce a práce-bourání</t>
  </si>
  <si>
    <t xml:space="preserve">      96 - Bourání konstrukcí</t>
  </si>
  <si>
    <t xml:space="preserve">    99 - Přesun hmot</t>
  </si>
  <si>
    <t>PSV - Práce a dodávky PSV</t>
  </si>
  <si>
    <t xml:space="preserve">    772 - Podlahy z kamene</t>
  </si>
  <si>
    <t>111201101</t>
  </si>
  <si>
    <t>Odstranění křovin a stromů s odstraněním kořenů  průměru kmene do 100 mm do sklonu terénu 1 : 5, při celkové ploše do 1 000 m2</t>
  </si>
  <si>
    <t>-1570501870</t>
  </si>
  <si>
    <t>viz technická zpráva a výkres přípravy území</t>
  </si>
  <si>
    <t>108,5</t>
  </si>
  <si>
    <t>111251111</t>
  </si>
  <si>
    <t>Drcení ořezaných větví D do 100 mm s odvozem do 20 km</t>
  </si>
  <si>
    <t>-301057184</t>
  </si>
  <si>
    <t>112251221</t>
  </si>
  <si>
    <t>Odstranění pařezu odfrézováním nebo odvrtáním hloubky přes 200 do 500 mm v rovině nebo na svahu do 1:5</t>
  </si>
  <si>
    <t>1811192322</t>
  </si>
  <si>
    <t>3,14*0,4*0,4*16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</si>
  <si>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</si>
  <si>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</si>
  <si>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39918830</t>
  </si>
  <si>
    <t>viz. situace přípravy území</t>
  </si>
  <si>
    <t>473,90</t>
  </si>
  <si>
    <t>odpočet cyklotrasa</t>
  </si>
  <si>
    <t>-187,675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</si>
  <si>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</si>
  <si>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</si>
  <si>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-208346470</t>
  </si>
  <si>
    <t>6456+473,9</t>
  </si>
  <si>
    <t>odpočet objektu 01</t>
  </si>
  <si>
    <t>-179</t>
  </si>
  <si>
    <t>odpočet neuznatelných nákladů</t>
  </si>
  <si>
    <t>969*-1</t>
  </si>
  <si>
    <t>-1551</t>
  </si>
  <si>
    <t>113107231</t>
  </si>
  <si>
    <t>Odstranění podkladů nebo krytů s přemístěním hmot na skládku na vzdálenost do 20 m nebo s naložením na dopravní prostředek v ploše jednotlivě přes 200 m2 z betonu prostého, o tl. vrstvy přes 100 do 150 mm</t>
  </si>
  <si>
    <t>604985464</t>
  </si>
  <si>
    <t>6456*0,45</t>
  </si>
  <si>
    <t>-89,5</t>
  </si>
  <si>
    <t>odpočet neznatelných nákladů</t>
  </si>
  <si>
    <t>969*0,5*-1</t>
  </si>
  <si>
    <t>-697,95</t>
  </si>
  <si>
    <t>113107232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</si>
  <si>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</si>
  <si>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-1264248281</t>
  </si>
  <si>
    <t>-853,05</t>
  </si>
  <si>
    <t>113107237</t>
  </si>
  <si>
    <t>Odstranění podkladů nebo krytů s přemístěním hmot na skládku na vzdálenost do 20 m nebo s naložením na dopravní prostředek v ploše jednotlivě přes 200 m2 z betonu vyztuženého sítěmi, o tl. vrstvy přes 150 do 300 mm</t>
  </si>
  <si>
    <t>-124922399</t>
  </si>
  <si>
    <t>6456*0,1</t>
  </si>
  <si>
    <t>113107241</t>
  </si>
  <si>
    <t>Odstranění podkladů nebo krytů s přemístěním hmot na skládku na vzdálenost do 20 m nebo s naložením na dopravní prostředek v ploše jednotlivě přes 200 m2 živičných, o tl. vrstvy do 50 mm</t>
  </si>
  <si>
    <t>852801757</t>
  </si>
  <si>
    <t>viz situace přípravy území</t>
  </si>
  <si>
    <t>6456</t>
  </si>
  <si>
    <t>1517782432</t>
  </si>
  <si>
    <t>1779,50*0,8</t>
  </si>
  <si>
    <t>484,35*0,8*-1</t>
  </si>
  <si>
    <t>113204111</t>
  </si>
  <si>
    <t>Vytrhání obrub záhonových</t>
  </si>
  <si>
    <t>-313075112</t>
  </si>
  <si>
    <t>1779,50*0,2</t>
  </si>
  <si>
    <t>484,35*0,2*-1</t>
  </si>
  <si>
    <t>122101401</t>
  </si>
  <si>
    <t>Vykopávky v zemnících na suchu s přehozením výkopku na vzdálenost do 3 m nebo s naložením na dopravní prostředek v horninách tř. 1 a 2 do 100 m3</t>
  </si>
  <si>
    <t>269872637</t>
  </si>
  <si>
    <t>potřeba ornice</t>
  </si>
  <si>
    <t>4612,50*0,1</t>
  </si>
  <si>
    <t>122302203</t>
  </si>
  <si>
    <t>Odkopávky a prokopávky nezapažené pro silnice s přemístěním výkopku v příčných profilech na vzdálenost do 15 m nebo s naložením na dopravní prostředek v hornině tř. 4 přes 1 000 do 5 000 m3</t>
  </si>
  <si>
    <t>469369945</t>
  </si>
  <si>
    <t>viz výkazy kubatur</t>
  </si>
  <si>
    <t>265,25+91,6+2218,53+129,63</t>
  </si>
  <si>
    <t>odpočet bourání</t>
  </si>
  <si>
    <t>(6456*0,30+473,9*0,20)*-1</t>
  </si>
  <si>
    <t>rezerva na sanaci pláně (náměstí )+část nevyhovující plochy-předpoklad výměny 20 cm zeminy</t>
  </si>
  <si>
    <t>(673+213,4+3250)*0,2</t>
  </si>
  <si>
    <t>-232,65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</si>
  <si>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</si>
  <si>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</si>
  <si>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-836688883</t>
  </si>
  <si>
    <t>1268,06*0,5</t>
  </si>
  <si>
    <t>122911121</t>
  </si>
  <si>
    <t>Odstranění vyfrézované dřevní hmoty hloubky přes 200 do 500 mm v rovině nebo na svahu do 1:5</t>
  </si>
  <si>
    <t>1617106174</t>
  </si>
  <si>
    <t>8,038</t>
  </si>
  <si>
    <t>174111121</t>
  </si>
  <si>
    <t>Zásyp jam po vyfrézovaných pařezech hloubky přes 200 do 500 mm v rovině nebo na svahu do 1:5</t>
  </si>
  <si>
    <t>-1923621393</t>
  </si>
  <si>
    <t>-1835254844</t>
  </si>
  <si>
    <t xml:space="preserve">vpusti </t>
  </si>
  <si>
    <t>2*2*2*6</t>
  </si>
  <si>
    <t>značky</t>
  </si>
  <si>
    <t>0,4*0,4*0,8*1</t>
  </si>
  <si>
    <t>základ pro zábradlí</t>
  </si>
  <si>
    <t>0,4*0,4*0,9*8</t>
  </si>
  <si>
    <t>za lepivost horniny tř. 3</t>
  </si>
  <si>
    <t>170054419</t>
  </si>
  <si>
    <t>49,28*0,5</t>
  </si>
  <si>
    <t>132201102</t>
  </si>
  <si>
    <t>Hloubení rýh š do 600 mm v hornině tř. 3 objemu přes 100 m3</t>
  </si>
  <si>
    <t>-967050173</t>
  </si>
  <si>
    <t>chráničky</t>
  </si>
  <si>
    <t>0,6*1,2*5</t>
  </si>
  <si>
    <t>trativod s drenážní trubkou D160</t>
  </si>
  <si>
    <t>(45+45+16+9)*0,5*0,4</t>
  </si>
  <si>
    <t>schodiště</t>
  </si>
  <si>
    <t>(1*0,3*3*2)+(1*0,6*2*4)+(1*0,6*1,6*3)</t>
  </si>
  <si>
    <t>3,5*0,3*1*2</t>
  </si>
  <si>
    <t>výkop pro obrubníky</t>
  </si>
  <si>
    <t>1360,25*0,25*0,25</t>
  </si>
  <si>
    <t>výkop pro liniové odvodnění</t>
  </si>
  <si>
    <t>(24+12+42+42+25)*0,33*0,3</t>
  </si>
  <si>
    <t>palisády</t>
  </si>
  <si>
    <t>0,6*(2,3+2,3+2,0)*1,0</t>
  </si>
  <si>
    <t>Příplatek za lepivost k hloubení rýh š do 600 mm v hornině tř. 3</t>
  </si>
  <si>
    <t>-755116272</t>
  </si>
  <si>
    <t>141,511*0,5</t>
  </si>
  <si>
    <t>132201202</t>
  </si>
  <si>
    <t>Hloubení rýh š do 2000 mm v hornině tř. 3 objemu do 1000 m3</t>
  </si>
  <si>
    <t>-339531472</t>
  </si>
  <si>
    <t>kanalizační přípojky</t>
  </si>
  <si>
    <t>60*1*1.5</t>
  </si>
  <si>
    <t>Příplatek za lepivost k hloubení rýh š do 2000 mm v hornině tř. 3</t>
  </si>
  <si>
    <t>1262332069</t>
  </si>
  <si>
    <t>90*0,5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</si>
  <si>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</si>
  <si>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</si>
  <si>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578709460</t>
  </si>
  <si>
    <t>příčné přehozy-viz výkaz kubatur</t>
  </si>
  <si>
    <t>150,14+36,12+49,45+30,19</t>
  </si>
  <si>
    <t>162301421</t>
  </si>
  <si>
    <t>Vodorovné přemístění větví, kmenů nebo pařezů  s naložením, složením a dopravou do 5000 m pařezů kmenů, průměru přes 100 do 300 mm</t>
  </si>
  <si>
    <t>555476778</t>
  </si>
  <si>
    <t>162301501</t>
  </si>
  <si>
    <t>Vodorovné přemístění smýcených křovin  do průměru kmene 100 mm na vzdálenost do 5 000 m</t>
  </si>
  <si>
    <t>-1406405298</t>
  </si>
  <si>
    <t>162301922</t>
  </si>
  <si>
    <t>Vodorovné přemístění větví, kmenů nebo pařezů  s naložením, složením a dopravou Příplatek k cenám za každých dalších i započatých 5000 m přes 5000 m pařezů kmenů, průměru přes 300 do 500 mm</t>
  </si>
  <si>
    <t>-1290996823</t>
  </si>
  <si>
    <t>-840543181</t>
  </si>
  <si>
    <t>1268,06+49,28+141,517+90-265,90</t>
  </si>
  <si>
    <t>461,25</t>
  </si>
  <si>
    <t>-1272222206</t>
  </si>
  <si>
    <t>265,9</t>
  </si>
  <si>
    <t>1930182854</t>
  </si>
  <si>
    <t>1744,207</t>
  </si>
  <si>
    <t>1776144696</t>
  </si>
  <si>
    <t>(1744,207-461,25)*1,8</t>
  </si>
  <si>
    <t>-1368091758</t>
  </si>
  <si>
    <t>zásyp výkopu pro vpusti</t>
  </si>
  <si>
    <t>48-3,14*0,3*0,3*1,9*6</t>
  </si>
  <si>
    <t>zásyp chrániček a náhradních prostupů</t>
  </si>
  <si>
    <t>3,6-0,6*0,3*3,6</t>
  </si>
  <si>
    <t>zásyp přípojek</t>
  </si>
  <si>
    <t>90-53,1</t>
  </si>
  <si>
    <t>583336740</t>
  </si>
  <si>
    <t>kamenivo těžené hrubé frakce 16-32</t>
  </si>
  <si>
    <t>-1121449527</t>
  </si>
  <si>
    <t>84,63*1,8</t>
  </si>
  <si>
    <t>Zemní práce - konstrukce ze zemin</t>
  </si>
  <si>
    <t>171201R01</t>
  </si>
  <si>
    <t>Poplatek za uložení na skládku - křoviny</t>
  </si>
  <si>
    <t>-814257535</t>
  </si>
  <si>
    <t>108,5+16*0,5</t>
  </si>
  <si>
    <t>174201202</t>
  </si>
  <si>
    <t>Zásyp jam po pařezech  výkopkem z horniny získané při dobývání pařezů s hrubým urovnáním povrchu zasypávky průměru pařezu přes 300 do 500 mm</t>
  </si>
  <si>
    <t>893524612</t>
  </si>
  <si>
    <t>181102302</t>
  </si>
  <si>
    <t>Úprava pláně v zářezech se zhutněním</t>
  </si>
  <si>
    <t>1526773521</t>
  </si>
  <si>
    <t>213,4+3566,48+673</t>
  </si>
  <si>
    <t>181301101</t>
  </si>
  <si>
    <t>Rozprostření a urovnání ornice v rovině nebo ve svahu sklonu do 1:5 při souvislé ploše do 500 m2, tl. vrstvy do 100 mm</t>
  </si>
  <si>
    <t>47931364</t>
  </si>
  <si>
    <t>4612,5</t>
  </si>
  <si>
    <t>181411131</t>
  </si>
  <si>
    <t>Založení trávníku na půdě předem připravené plochy do 1000 m2 výsevem včetně utažení parkového v rovině nebo na svahu do 1:5</t>
  </si>
  <si>
    <t>-1075088884</t>
  </si>
  <si>
    <t>005724200</t>
  </si>
  <si>
    <t>osivo směs travní parková okrasná</t>
  </si>
  <si>
    <t>851230959</t>
  </si>
  <si>
    <t>4612,5*0,03</t>
  </si>
  <si>
    <t>181951101</t>
  </si>
  <si>
    <t>Úprava pláně vyrovnáním výškových rozdílů v hornině tř. 1 až 4 bez zhutnění</t>
  </si>
  <si>
    <t>-392743351</t>
  </si>
  <si>
    <t>183402131</t>
  </si>
  <si>
    <t>Rozrušení půdy na hloubku přes 50 do 150 mm souvislé plochy přes 500 m2 v rovině nebo na svahu do 1:5</t>
  </si>
  <si>
    <t>-910634292</t>
  </si>
  <si>
    <t>183403111</t>
  </si>
  <si>
    <t>Obdělání půdy nakopáním hl. přes 50 do 100 mm v rovině nebo na svahu do 1:5</t>
  </si>
  <si>
    <t>-1420309110</t>
  </si>
  <si>
    <t>183403153</t>
  </si>
  <si>
    <t>Obdělání půdy hrabáním v rovině nebo na svahu do 1:5</t>
  </si>
  <si>
    <t>-1371676928</t>
  </si>
  <si>
    <t>1739920755</t>
  </si>
  <si>
    <t>Zakládání - základy</t>
  </si>
  <si>
    <t>212532111</t>
  </si>
  <si>
    <t>Lože pro trativody z kameniva hrubého drceného</t>
  </si>
  <si>
    <t>779683520</t>
  </si>
  <si>
    <t>(45+45+16+9)*0,4*0,5</t>
  </si>
  <si>
    <t>Trativody bez lože z drenážních trubek plastových flexibilních D 160 mm</t>
  </si>
  <si>
    <t>1206903511</t>
  </si>
  <si>
    <t>45+44+16+9</t>
  </si>
  <si>
    <t>272313711</t>
  </si>
  <si>
    <t>Základové klenby z betonu tř. C 20/25</t>
  </si>
  <si>
    <t>1456628975</t>
  </si>
  <si>
    <t>dopravní značky</t>
  </si>
  <si>
    <t>základy pro schodiště</t>
  </si>
  <si>
    <t>3,5*1*0,3*2</t>
  </si>
  <si>
    <t>272353112</t>
  </si>
  <si>
    <t>Bednění kotevních otvorů v základových klenbách průřezu do 0,02 m2 hl 1 m</t>
  </si>
  <si>
    <t>328042022</t>
  </si>
  <si>
    <t>1+4+4</t>
  </si>
  <si>
    <t>274316R01</t>
  </si>
  <si>
    <t>Montáž sloupů u komínových a ventilátorových věží svislých do dutiny patky s vyrovnáním dna patky a se zalitím sloupu v patce u komínových věží, hmotnosti Uložení stávajících sítí do chráničky,včetně dodávky chráničky a obetonování</t>
  </si>
  <si>
    <t>-1971768170</t>
  </si>
  <si>
    <t>výstavba chráničky, včetně dodávky a obetonování</t>
  </si>
  <si>
    <t>v případě náhradního prostupu, včetně dodávky potrubí DN 110, obetonování a utěsnění</t>
  </si>
  <si>
    <t>proti vniku nečistot do náhradního prostupu</t>
  </si>
  <si>
    <t>včetně úpravy přeložky kabelu u telefon. budky</t>
  </si>
  <si>
    <t>20+5</t>
  </si>
  <si>
    <t>-2106331258</t>
  </si>
  <si>
    <t>27*0,25*0,4*1</t>
  </si>
  <si>
    <t>3*0,5*4+0,3*0,5*4</t>
  </si>
  <si>
    <t>(2*0,5*2+0,6*0,5*2)*4</t>
  </si>
  <si>
    <t>(1,6*0,5*2+0,6*0,5*2)*3</t>
  </si>
  <si>
    <t>3,5*1*4</t>
  </si>
  <si>
    <t>-429502934</t>
  </si>
  <si>
    <t>40,3</t>
  </si>
  <si>
    <t>Svislé a kompletní konstrukce</t>
  </si>
  <si>
    <t>Sloupy a pilíře, rámové konstrukce</t>
  </si>
  <si>
    <t>339921133</t>
  </si>
  <si>
    <t>Osazování palisád betonových v řadě se zabetonováním výšky palisády přes 1000 do 1500 mm</t>
  </si>
  <si>
    <t>412393873</t>
  </si>
  <si>
    <t>2,3+2,3+2</t>
  </si>
  <si>
    <t>59228415</t>
  </si>
  <si>
    <t>palisáda tyčová půlkulatá armovaná  17,5X20X100 cm</t>
  </si>
  <si>
    <t>1034587313</t>
  </si>
  <si>
    <t>Vodorovné konstrukce - schodiště</t>
  </si>
  <si>
    <t>430321515</t>
  </si>
  <si>
    <t>Schodišťové konstrukce a rampy z betonu železového (bez výztuže) stupně, schodnice, ramena, podesty s nosníky tř. C 20/25</t>
  </si>
  <si>
    <t>1838679989</t>
  </si>
  <si>
    <t>S8</t>
  </si>
  <si>
    <t>(0,15*0,3*3)*4</t>
  </si>
  <si>
    <t>1,5*3*0,15</t>
  </si>
  <si>
    <t>S1</t>
  </si>
  <si>
    <t>(0,15*0,3*2*2)</t>
  </si>
  <si>
    <t>S2-S4</t>
  </si>
  <si>
    <t>(0,15*0,3*1,6*6)</t>
  </si>
  <si>
    <t>S5</t>
  </si>
  <si>
    <t>(0,15*0,3*3,0*6)+(0,15*3*1,6)</t>
  </si>
  <si>
    <t>S6</t>
  </si>
  <si>
    <t>(0,15*0,3*3,5*6)+(0,15*3,5*2,2)</t>
  </si>
  <si>
    <t>430362021</t>
  </si>
  <si>
    <t>Výztuž schodišťových konstrukcí a ramp stupňů, schodnic, ramen, podest s nosníky ze svařovaných sítí z drátů typu KARI</t>
  </si>
  <si>
    <t>-820667843</t>
  </si>
  <si>
    <t>1,5*3*2*0,015*2</t>
  </si>
  <si>
    <t>431351121</t>
  </si>
  <si>
    <t>Bednění podest, podstupňových desek a ramp včetně podpěrné konstrukce výšky do 4 m půdorysně přímočarých zřízení</t>
  </si>
  <si>
    <t>-1805348764</t>
  </si>
  <si>
    <t>0,15*3*6+0,3*2,2*2</t>
  </si>
  <si>
    <t>0,15*2*2+0,3*0,65*2</t>
  </si>
  <si>
    <t>0,15*1,6*6+0,3*0,65*2*3</t>
  </si>
  <si>
    <t>0,15*2*6+0,*0,65*2*3</t>
  </si>
  <si>
    <t>431351122</t>
  </si>
  <si>
    <t>Bednění podest, podstupňových desek a ramp včetně podpěrné konstrukce výšky do 4 m půdorysně přímočarých odstranění</t>
  </si>
  <si>
    <t>1538955062</t>
  </si>
  <si>
    <t>9,42</t>
  </si>
  <si>
    <t>-329384517</t>
  </si>
  <si>
    <t>(0,15+0,44)*90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</si>
  <si>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</si>
  <si>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</si>
  <si>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44007692</t>
  </si>
  <si>
    <t>náměstí</t>
  </si>
  <si>
    <t>213,4</t>
  </si>
  <si>
    <t>583801200</t>
  </si>
  <si>
    <t>Výrobky lomařské a kamenické pro komunikace (kostky dlažební, krajníky a obrubníky) kostka dlažební drobná žula (materiálová skupina I/2) vel. 8/10 cm šedá  (1t = cca 5 m2)</t>
  </si>
  <si>
    <t>639835474</t>
  </si>
  <si>
    <t>(213,4*1,01)/5</t>
  </si>
  <si>
    <t>596211213</t>
  </si>
  <si>
    <t>-118270074</t>
  </si>
  <si>
    <t>stezka pro cyklisty</t>
  </si>
  <si>
    <t>1551,0</t>
  </si>
  <si>
    <t>chodníky</t>
  </si>
  <si>
    <t>905,2+970,2+478,8+35,7+1210+692,4</t>
  </si>
  <si>
    <t>zámková dlažba pro nevidomé - bílá</t>
  </si>
  <si>
    <t>85+22+5,6+4,9+1,8+2,7+1,1+1,2+1,3+57,8+23,5+2,2</t>
  </si>
  <si>
    <t>zámková dlažba pro nevidomé - červená</t>
  </si>
  <si>
    <t>32+2,6*0,4*2</t>
  </si>
  <si>
    <t>200906036</t>
  </si>
  <si>
    <t>4292,3*1,01</t>
  </si>
  <si>
    <t>969*1,01*-1</t>
  </si>
  <si>
    <t>260144178</t>
  </si>
  <si>
    <t>bílá</t>
  </si>
  <si>
    <t>209,10*1,01</t>
  </si>
  <si>
    <t>červená</t>
  </si>
  <si>
    <t>33,04*1,01</t>
  </si>
  <si>
    <t>596212313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</si>
  <si>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p</t>
  </si>
  <si>
    <t>1822328741</t>
  </si>
  <si>
    <t>340+340-7</t>
  </si>
  <si>
    <t>592453R01</t>
  </si>
  <si>
    <t>Velkoformátová dlažba 1000*500*120 mm - šedá</t>
  </si>
  <si>
    <t>1985436235</t>
  </si>
  <si>
    <t>(673*2)*1,01</t>
  </si>
  <si>
    <t>596212R01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</si>
  <si>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C, pro plochy Příplatek k cenám Řezání velkoformátové dlažby za dlažbu z prvků</t>
  </si>
  <si>
    <t>-642415209</t>
  </si>
  <si>
    <t>Úprava desek řezáním</t>
  </si>
  <si>
    <t>190</t>
  </si>
  <si>
    <t>Kryty pozemních komunikací letišť a ploch z kameniva nebo živičné</t>
  </si>
  <si>
    <t>564761111</t>
  </si>
  <si>
    <t>Podklad nebo kryt z kameniva hrubého drceného vel. 32-63 mm s rozprostřením a zhutněním, po zhutnění tl. 200 mm</t>
  </si>
  <si>
    <t>1631440122</t>
  </si>
  <si>
    <t>rezerva na sanaci pláně (výměna 20 cm zeminy)</t>
  </si>
  <si>
    <t>893,4+3250</t>
  </si>
  <si>
    <t>násyp pod zpevněnou plochou</t>
  </si>
  <si>
    <t>32/0,2</t>
  </si>
  <si>
    <t>564811111</t>
  </si>
  <si>
    <t>Podklad ze štěrkodrti ŠD s rozprostřením a zhutněním, po zhutnění tl. 50 mm</t>
  </si>
  <si>
    <t>-1538828746</t>
  </si>
  <si>
    <t>náměstí (desky+kostky)</t>
  </si>
  <si>
    <t>673+213,4</t>
  </si>
  <si>
    <t>564861114</t>
  </si>
  <si>
    <t>Podklad ze štěrkodrti ŠD s rozprostřením a zhutněním, po zhutnění tl. 230 mm</t>
  </si>
  <si>
    <t>2044952350</t>
  </si>
  <si>
    <t>564871111</t>
  </si>
  <si>
    <t>Podklad ze štěrkodrti ŠD s rozprostřením a zhutněním, po zhutnění tl. 250 mm</t>
  </si>
  <si>
    <t>-41049330</t>
  </si>
  <si>
    <t>1551+4292,3+33,04+209,1</t>
  </si>
  <si>
    <t>596841220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</si>
  <si>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</si>
  <si>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1584930816</t>
  </si>
  <si>
    <t>umělá vodící linie</t>
  </si>
  <si>
    <t>(27,7+70)*0,4</t>
  </si>
  <si>
    <t>hladká dlažba v místě křížení</t>
  </si>
  <si>
    <t>0,4*0,4</t>
  </si>
  <si>
    <t>592480R02</t>
  </si>
  <si>
    <t>Polymerbetonová hladká deska COMCON 255*255*35 mm</t>
  </si>
  <si>
    <t>1685371561</t>
  </si>
  <si>
    <t>4*1,02</t>
  </si>
  <si>
    <t>592480R01</t>
  </si>
  <si>
    <t>Polymerbetonová profilovaná deska s hmatovou úpravou COMCON 400*400*26 mm</t>
  </si>
  <si>
    <t>-729965678</t>
  </si>
  <si>
    <t>(98/0,4)*1,01+5</t>
  </si>
  <si>
    <t>-223787380</t>
  </si>
  <si>
    <t>2+3+5+4+2+3+4+6+2+2+2+2+11+7+5+4++3+5+18</t>
  </si>
  <si>
    <t>252097795</t>
  </si>
  <si>
    <t>90/2*1,02</t>
  </si>
  <si>
    <t>-694959534</t>
  </si>
  <si>
    <t>1445167332</t>
  </si>
  <si>
    <t>-1957862052</t>
  </si>
  <si>
    <t>-1927975148</t>
  </si>
  <si>
    <t>-817403619</t>
  </si>
  <si>
    <t>prefabrikáty pro uliční vpusti dílce betonové pro uliční vpusti prstenec vyrovnávací TBV-Q 390/60/10a       39 x 6 x 5</t>
  </si>
  <si>
    <t>-635678924</t>
  </si>
  <si>
    <t>899211114</t>
  </si>
  <si>
    <t>Osazení litinových mříží s rámem na šachtách tunelové stoky hmotnosti jednotlivě přes 150 kg</t>
  </si>
  <si>
    <t>672870105</t>
  </si>
  <si>
    <t>1072361690</t>
  </si>
  <si>
    <t>552423R01</t>
  </si>
  <si>
    <t>Koš na bláto a kaly</t>
  </si>
  <si>
    <t>-1088466475</t>
  </si>
  <si>
    <t>899231111</t>
  </si>
  <si>
    <t>Výšková úprava uličního vstupu nebo vpusti do 200 mm zvýšením mříže</t>
  </si>
  <si>
    <t>-504244168</t>
  </si>
  <si>
    <t>899232111</t>
  </si>
  <si>
    <t>Výšková úprava uličního vstupu nebo vpusti do 200 mm snížením mříže</t>
  </si>
  <si>
    <t>-840070873</t>
  </si>
  <si>
    <t>899331111</t>
  </si>
  <si>
    <t>Výšková úprava uličního vstupu nebo vpusti do 200 mm zvýšením poklopu</t>
  </si>
  <si>
    <t>-1285607533</t>
  </si>
  <si>
    <t>-5</t>
  </si>
  <si>
    <t>899332111</t>
  </si>
  <si>
    <t>Výšková úprava uličního vstupu nebo vpusti do 200 mm snížením poklopu</t>
  </si>
  <si>
    <t>1805621464</t>
  </si>
  <si>
    <t>-6</t>
  </si>
  <si>
    <t>-2141425810</t>
  </si>
  <si>
    <t>-1471077336</t>
  </si>
  <si>
    <t>-4</t>
  </si>
  <si>
    <t>-639608932</t>
  </si>
  <si>
    <t>Ostatní konstrukce a práce-bourání</t>
  </si>
  <si>
    <t>96</t>
  </si>
  <si>
    <t>Bourání konstrukcí</t>
  </si>
  <si>
    <t>961055111</t>
  </si>
  <si>
    <t>Bourání základů z betonu železového</t>
  </si>
  <si>
    <t>1598690722</t>
  </si>
  <si>
    <t>základy drobné architektury (betonový květináč )+schody</t>
  </si>
  <si>
    <t>9+9</t>
  </si>
  <si>
    <t>92</t>
  </si>
  <si>
    <t>962052211</t>
  </si>
  <si>
    <t>Bourání zdiva železobetonového nadzákladového, objemu přes 1 m3</t>
  </si>
  <si>
    <t>632414259</t>
  </si>
  <si>
    <t>betonový květináč</t>
  </si>
  <si>
    <t>10,4</t>
  </si>
  <si>
    <t>93</t>
  </si>
  <si>
    <t>966008R00</t>
  </si>
  <si>
    <t>Vybourání stávající uliční vpusti</t>
  </si>
  <si>
    <t>-401897655</t>
  </si>
  <si>
    <t>vpusti V3,V4,V5,V6,V7,V8,V11,V13,V14</t>
  </si>
  <si>
    <t>94</t>
  </si>
  <si>
    <t>911111111</t>
  </si>
  <si>
    <t>Montáž zábradlí ocelového zabetonovaného</t>
  </si>
  <si>
    <t>1249727073</t>
  </si>
  <si>
    <t>2*4,3+2*6</t>
  </si>
  <si>
    <t>95</t>
  </si>
  <si>
    <t>552613R00</t>
  </si>
  <si>
    <t>Zábradlí nerez trubka 44,5/3,8, včetně ohybu</t>
  </si>
  <si>
    <t>1811856169</t>
  </si>
  <si>
    <t>20,6</t>
  </si>
  <si>
    <t>2069925535</t>
  </si>
  <si>
    <t>-20</t>
  </si>
  <si>
    <t>40445512</t>
  </si>
  <si>
    <t>značka dopravní svislá retroreflexní fólie tř 1 FeZn-Al rám 500x500mm</t>
  </si>
  <si>
    <t>567142895</t>
  </si>
  <si>
    <t>C10a</t>
  </si>
  <si>
    <t>98</t>
  </si>
  <si>
    <t>1292906935</t>
  </si>
  <si>
    <t>85371663</t>
  </si>
  <si>
    <t>100</t>
  </si>
  <si>
    <t>-467361826</t>
  </si>
  <si>
    <t>101</t>
  </si>
  <si>
    <t>1475517286</t>
  </si>
  <si>
    <t>21*2</t>
  </si>
  <si>
    <t>20*2*-1</t>
  </si>
  <si>
    <t>102</t>
  </si>
  <si>
    <t>1782171456</t>
  </si>
  <si>
    <t>103</t>
  </si>
  <si>
    <t>-826314750</t>
  </si>
  <si>
    <t>Cyklistická stezka - levá strana - záhonový obrubník</t>
  </si>
  <si>
    <t>344,6-7,7+2,3+1,8+3,4-12,9</t>
  </si>
  <si>
    <t>Cyklistická stezka - pravá strana - záhonový obrubník</t>
  </si>
  <si>
    <t>344,60-5+2+3,2+1,4+1,2-3,6-6-8,3-4-3,2-10,3-3,60</t>
  </si>
  <si>
    <t>Stezka na náměstí - levá strana - záhonový obrubník</t>
  </si>
  <si>
    <t>4+166,1+4,9+2,7+0,7+1,2+2,7+1,5+1,4+1,4+9,3+3,6+2,7+3,7+1,9+4,5+2,9+6,5+5,9+4,3+22,7</t>
  </si>
  <si>
    <t>Stezka na náměstí - pravá strana - záhonový obrubník</t>
  </si>
  <si>
    <t>5,5+3,4+3,2+4,4+4,3+2,5+7,2+3,2+55,4+87,4+2,3+10,6+19,7+4,8</t>
  </si>
  <si>
    <t>spoj. chodník z cyklistické stezky + u obchodu</t>
  </si>
  <si>
    <t>1,5+12,7+3,4+46,8+8,5+1,7+12,2+2,1</t>
  </si>
  <si>
    <t>6,7+27,7+4,8+9,1+3,8+10,4+9,5+4,1+4,6</t>
  </si>
  <si>
    <t>2+1,6+3,4+1,6+1,4</t>
  </si>
  <si>
    <t>5,9+1,6+1,1+6,2+6,2+1,1+1,6</t>
  </si>
  <si>
    <t>1,6+1,1+6,2+6,2+1,1+1,6+5,9</t>
  </si>
  <si>
    <t>14+4,6+14,1+1,6+2,7+1,6</t>
  </si>
  <si>
    <t>22,2+1,6</t>
  </si>
  <si>
    <t>chodníky u parkoviště</t>
  </si>
  <si>
    <t>4,9+20+12,8+2,4+2,4+10,1+18,3+1,6+1,6+14,6+3,5+1,6+0,8+2,7+1,2+2,7+1,5</t>
  </si>
  <si>
    <t>2,1+4,6+34,2+4+1,6+8+3,3+1,6+5,9+2,8+3,7</t>
  </si>
  <si>
    <t>1,1+1,1+3,2+1,5</t>
  </si>
  <si>
    <t>0,5+3,2+2+11,3+1,6+1</t>
  </si>
  <si>
    <t>chodník nově navržený a náhrada za opěrnou zeď</t>
  </si>
  <si>
    <t>90+2,5+2,5+3+16,2+3+16+6+52+3+18+30+4</t>
  </si>
  <si>
    <t>484,35*-1</t>
  </si>
  <si>
    <t>104</t>
  </si>
  <si>
    <t>59217001</t>
  </si>
  <si>
    <t>obrubník betonový zahradní 100 x 5 x 25 cm</t>
  </si>
  <si>
    <t>1246228632</t>
  </si>
  <si>
    <t>1360,65*1,01</t>
  </si>
  <si>
    <t>105</t>
  </si>
  <si>
    <t>919735111</t>
  </si>
  <si>
    <t>Řezání stávajícího živičného krytu hl do 50 mm</t>
  </si>
  <si>
    <t>443470036</t>
  </si>
  <si>
    <t>64,4</t>
  </si>
  <si>
    <t>-7,5</t>
  </si>
  <si>
    <t>106</t>
  </si>
  <si>
    <t>919791013</t>
  </si>
  <si>
    <t>Montáž ochrany stromů v komunikaci s vnitřní litinovou nebo ocelovou výplní (mříží) se zabetonováním ocelového rámu, plochy přes 1 m2</t>
  </si>
  <si>
    <t>-1094500177</t>
  </si>
  <si>
    <t>107</t>
  </si>
  <si>
    <t>749102010</t>
  </si>
  <si>
    <t>Zařízení městského mobiliáře mříže ke stromům tvárná litina ochranný rám ke stromům - 4 díly rozměr vnější x výška x tloušťka BRICO A58  /160 x 160/ x 20 x 3 cm</t>
  </si>
  <si>
    <t>1270637666</t>
  </si>
  <si>
    <t>108</t>
  </si>
  <si>
    <t>935113111</t>
  </si>
  <si>
    <t>Osazení odvodňovacího žlabu s krycím roštem polymerbetonového šířky do 200 mm</t>
  </si>
  <si>
    <t>-274363249</t>
  </si>
  <si>
    <t>24+12+42+42+25</t>
  </si>
  <si>
    <t>109</t>
  </si>
  <si>
    <t>592270R30</t>
  </si>
  <si>
    <t>Liniové odvodnění, včetně vsazených vpustí</t>
  </si>
  <si>
    <t>1077756552</t>
  </si>
  <si>
    <t>145</t>
  </si>
  <si>
    <t>110</t>
  </si>
  <si>
    <t>1013307991</t>
  </si>
  <si>
    <t>111</t>
  </si>
  <si>
    <t>-1746675947</t>
  </si>
  <si>
    <t>3800,269*9</t>
  </si>
  <si>
    <t>112</t>
  </si>
  <si>
    <t>-1640639550</t>
  </si>
  <si>
    <t>113</t>
  </si>
  <si>
    <t>-2127197671</t>
  </si>
  <si>
    <t>74,419+530,806+923,844+212,405+10,361+68,16</t>
  </si>
  <si>
    <t>114</t>
  </si>
  <si>
    <t>997221825</t>
  </si>
  <si>
    <t>Poplatek za uložení stavebního odpadu na skládce (skládkovné) železobetonového</t>
  </si>
  <si>
    <t>195091224</t>
  </si>
  <si>
    <t>406,728</t>
  </si>
  <si>
    <t>115</t>
  </si>
  <si>
    <t>-862293676</t>
  </si>
  <si>
    <t>368,186</t>
  </si>
  <si>
    <t>116</t>
  </si>
  <si>
    <t>146499590</t>
  </si>
  <si>
    <t>1226,961</t>
  </si>
  <si>
    <t>117</t>
  </si>
  <si>
    <t>-1420516060</t>
  </si>
  <si>
    <t>PSV</t>
  </si>
  <si>
    <t>Práce a dodávky PSV</t>
  </si>
  <si>
    <t>772</t>
  </si>
  <si>
    <t>Podlahy z kamene</t>
  </si>
  <si>
    <t>118</t>
  </si>
  <si>
    <t>772231302</t>
  </si>
  <si>
    <t>Montáž obkladu schodišťových stupňů deskami z tvrdých kamenů kladených do malty s přímou nebo zakřivenou výstupní čárou deskami stupnicovými pravoúhlými nebo kosoúhlými, tl. 30 mm</t>
  </si>
  <si>
    <t>CS ÚRS 2017 02</t>
  </si>
  <si>
    <t>-300459825</t>
  </si>
  <si>
    <t>2*2+1,6*2*3+2*2*3+3*4+6*3</t>
  </si>
  <si>
    <t>119</t>
  </si>
  <si>
    <t>583876210</t>
  </si>
  <si>
    <t>Prvky stavební z přírodního kamene malé (desky dlažební, obkladové, soklové a podobně) nástupnice materiálová skupina I/2 - žula nástupnice šířka 35 cm povrch tryskaný tl.    3 cm</t>
  </si>
  <si>
    <t>542031842</t>
  </si>
  <si>
    <t>55,6*1,02</t>
  </si>
  <si>
    <t>120</t>
  </si>
  <si>
    <t>772231413</t>
  </si>
  <si>
    <t>Montáž obkladu schodišťových stupňů deskami z tvrdých kamenů kladených do malty s přímou nebo zakřivenou výstupní čárou deskami podstupnicovými v. do 200 mm, tl. do 30 mm</t>
  </si>
  <si>
    <t>-954644601</t>
  </si>
  <si>
    <t>55,6</t>
  </si>
  <si>
    <t>121</t>
  </si>
  <si>
    <t>583866320</t>
  </si>
  <si>
    <t>Prvky stavební z přírodního kamene malé (desky dlažební, obkladové, soklové a podobně) podstupnice materiálová skupina I/2 - žula povrch tryskaný tl.    3 cm</t>
  </si>
  <si>
    <t>996577236</t>
  </si>
  <si>
    <t>55,6*1,01</t>
  </si>
  <si>
    <t>SO 02A - Zpevněné pochozí plochy - neuznatelné náklady</t>
  </si>
  <si>
    <t>SO 02A - Soupis prací - Zpevněné pochozí plochy - neuznatelné náklady</t>
  </si>
  <si>
    <t>1641748726</t>
  </si>
  <si>
    <t>969</t>
  </si>
  <si>
    <t>-1859539591</t>
  </si>
  <si>
    <t>969/2</t>
  </si>
  <si>
    <t>-60216981</t>
  </si>
  <si>
    <t>-330667556</t>
  </si>
  <si>
    <t>1078183098</t>
  </si>
  <si>
    <t>1895858125</t>
  </si>
  <si>
    <t>1300048024</t>
  </si>
  <si>
    <t>969*1,01</t>
  </si>
  <si>
    <t>1972657892</t>
  </si>
  <si>
    <t>397888069</t>
  </si>
  <si>
    <t>865977189</t>
  </si>
  <si>
    <t>836,247*9</t>
  </si>
  <si>
    <t>-359299821</t>
  </si>
  <si>
    <t>1611774592</t>
  </si>
  <si>
    <t>157,463+302,813</t>
  </si>
  <si>
    <t>-1989494971</t>
  </si>
  <si>
    <t>94,962</t>
  </si>
  <si>
    <t>-568676029</t>
  </si>
  <si>
    <t>281,01</t>
  </si>
  <si>
    <t>1760286018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</si>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</sst>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17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horizontal="right" vertical="center"/>
      <protection/>
    </xf>
    <xf numFmtId="4" fontId="30" fillId="0" borderId="0" xfId="0" applyNumberFormat="1" applyFont="1" applyBorder="1" applyAlignment="1" applyProtection="1">
      <alignment horizontal="righ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17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4" fillId="2" borderId="0" xfId="2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4" fontId="36" fillId="0" borderId="15" xfId="0" applyNumberFormat="1" applyFont="1" applyBorder="1" applyAlignment="1" applyProtection="1">
      <alignment/>
      <protection/>
    </xf>
    <xf numFmtId="166" fontId="36" fillId="0" borderId="15" xfId="0" applyNumberFormat="1" applyFont="1" applyBorder="1" applyAlignment="1" applyProtection="1">
      <alignment/>
      <protection/>
    </xf>
    <xf numFmtId="166" fontId="36" fillId="0" borderId="16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0" fontId="39" fillId="0" borderId="27" xfId="0" applyFont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4" xfId="0" applyFont="1" applyBorder="1" applyAlignment="1">
      <alignment/>
    </xf>
    <xf numFmtId="0" fontId="13" fillId="0" borderId="17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8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4" fontId="2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9" width="25.83203125" style="0" hidden="1" customWidth="1"/>
    <col min="50" max="54" width="21.66015625" style="0" hidden="1" customWidth="1"/>
    <col min="55" max="55" width="19.16015625" style="0" hidden="1" customWidth="1"/>
    <col min="56" max="56" width="25" style="0" hidden="1" customWidth="1"/>
    <col min="57" max="58" width="19.16015625" style="0" hidden="1" customWidth="1"/>
    <col min="59" max="59" width="66.5" style="0" customWidth="1"/>
    <col min="71" max="91" width="9.33203125" style="0" hidden="1" customWidth="1"/>
  </cols>
  <sheetData>
    <row r="1" spans="1:74" ht="21.35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7</v>
      </c>
      <c r="BV1" s="24" t="s">
        <v>8</v>
      </c>
    </row>
    <row r="2" spans="3:72" ht="36.95" customHeight="1"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G4" s="34" t="s">
        <v>14</v>
      </c>
      <c r="BS4" s="25" t="s">
        <v>15</v>
      </c>
    </row>
    <row r="5" spans="2:71" ht="14.4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36" t="s">
        <v>17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G5" s="37" t="s">
        <v>18</v>
      </c>
      <c r="BS5" s="25" t="s">
        <v>9</v>
      </c>
    </row>
    <row r="6" spans="2:71" ht="36.95" customHeight="1">
      <c r="B6" s="29"/>
      <c r="C6" s="30"/>
      <c r="D6" s="38" t="s">
        <v>19</v>
      </c>
      <c r="E6" s="30"/>
      <c r="F6" s="30"/>
      <c r="G6" s="30"/>
      <c r="H6" s="30"/>
      <c r="I6" s="30"/>
      <c r="J6" s="30"/>
      <c r="K6" s="39" t="s">
        <v>20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G6" s="40"/>
      <c r="BS6" s="25" t="s">
        <v>9</v>
      </c>
    </row>
    <row r="7" spans="2:71" ht="14.4" customHeight="1">
      <c r="B7" s="29"/>
      <c r="C7" s="30"/>
      <c r="D7" s="41" t="s">
        <v>21</v>
      </c>
      <c r="E7" s="30"/>
      <c r="F7" s="30"/>
      <c r="G7" s="30"/>
      <c r="H7" s="30"/>
      <c r="I7" s="30"/>
      <c r="J7" s="30"/>
      <c r="K7" s="36" t="s">
        <v>22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23</v>
      </c>
      <c r="AL7" s="30"/>
      <c r="AM7" s="30"/>
      <c r="AN7" s="36" t="s">
        <v>24</v>
      </c>
      <c r="AO7" s="30"/>
      <c r="AP7" s="30"/>
      <c r="AQ7" s="32"/>
      <c r="BG7" s="40"/>
      <c r="BS7" s="25" t="s">
        <v>9</v>
      </c>
    </row>
    <row r="8" spans="2:71" ht="14.4" customHeight="1">
      <c r="B8" s="29"/>
      <c r="C8" s="30"/>
      <c r="D8" s="41" t="s">
        <v>25</v>
      </c>
      <c r="E8" s="30"/>
      <c r="F8" s="30"/>
      <c r="G8" s="30"/>
      <c r="H8" s="30"/>
      <c r="I8" s="30"/>
      <c r="J8" s="30"/>
      <c r="K8" s="36" t="s">
        <v>26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27</v>
      </c>
      <c r="AL8" s="30"/>
      <c r="AM8" s="30"/>
      <c r="AN8" s="42" t="s">
        <v>28</v>
      </c>
      <c r="AO8" s="30"/>
      <c r="AP8" s="30"/>
      <c r="AQ8" s="32"/>
      <c r="BG8" s="40"/>
      <c r="BS8" s="25" t="s">
        <v>9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G9" s="40"/>
      <c r="BS9" s="25" t="s">
        <v>9</v>
      </c>
    </row>
    <row r="10" spans="2:71" ht="14.4" customHeight="1">
      <c r="B10" s="29"/>
      <c r="C10" s="30"/>
      <c r="D10" s="41" t="s">
        <v>29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30</v>
      </c>
      <c r="AL10" s="30"/>
      <c r="AM10" s="30"/>
      <c r="AN10" s="36" t="s">
        <v>31</v>
      </c>
      <c r="AO10" s="30"/>
      <c r="AP10" s="30"/>
      <c r="AQ10" s="32"/>
      <c r="BG10" s="40"/>
      <c r="BS10" s="25" t="s">
        <v>9</v>
      </c>
    </row>
    <row r="11" spans="2:71" ht="18.45" customHeight="1">
      <c r="B11" s="29"/>
      <c r="C11" s="30"/>
      <c r="D11" s="30"/>
      <c r="E11" s="36" t="s">
        <v>32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33</v>
      </c>
      <c r="AL11" s="30"/>
      <c r="AM11" s="30"/>
      <c r="AN11" s="36" t="s">
        <v>34</v>
      </c>
      <c r="AO11" s="30"/>
      <c r="AP11" s="30"/>
      <c r="AQ11" s="32"/>
      <c r="BG11" s="40"/>
      <c r="BS11" s="25" t="s">
        <v>9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G12" s="40"/>
      <c r="BS12" s="25" t="s">
        <v>9</v>
      </c>
    </row>
    <row r="13" spans="2:71" ht="14.4" customHeight="1">
      <c r="B13" s="29"/>
      <c r="C13" s="30"/>
      <c r="D13" s="41" t="s">
        <v>35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30</v>
      </c>
      <c r="AL13" s="30"/>
      <c r="AM13" s="30"/>
      <c r="AN13" s="43" t="s">
        <v>36</v>
      </c>
      <c r="AO13" s="30"/>
      <c r="AP13" s="30"/>
      <c r="AQ13" s="32"/>
      <c r="BG13" s="40"/>
      <c r="BS13" s="25" t="s">
        <v>9</v>
      </c>
    </row>
    <row r="14" spans="2:71" ht="13.5">
      <c r="B14" s="29"/>
      <c r="C14" s="30"/>
      <c r="D14" s="30"/>
      <c r="E14" s="43" t="s">
        <v>36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33</v>
      </c>
      <c r="AL14" s="30"/>
      <c r="AM14" s="30"/>
      <c r="AN14" s="43" t="s">
        <v>36</v>
      </c>
      <c r="AO14" s="30"/>
      <c r="AP14" s="30"/>
      <c r="AQ14" s="32"/>
      <c r="BG14" s="40"/>
      <c r="BS14" s="25" t="s">
        <v>9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G15" s="40"/>
      <c r="BS15" s="25" t="s">
        <v>6</v>
      </c>
    </row>
    <row r="16" spans="2:71" ht="14.4" customHeight="1">
      <c r="B16" s="29"/>
      <c r="C16" s="30"/>
      <c r="D16" s="41" t="s">
        <v>37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30</v>
      </c>
      <c r="AL16" s="30"/>
      <c r="AM16" s="30"/>
      <c r="AN16" s="36" t="s">
        <v>38</v>
      </c>
      <c r="AO16" s="30"/>
      <c r="AP16" s="30"/>
      <c r="AQ16" s="32"/>
      <c r="BG16" s="40"/>
      <c r="BS16" s="25" t="s">
        <v>6</v>
      </c>
    </row>
    <row r="17" spans="2:71" ht="18.45" customHeight="1">
      <c r="B17" s="29"/>
      <c r="C17" s="30"/>
      <c r="D17" s="30"/>
      <c r="E17" s="36" t="s">
        <v>39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33</v>
      </c>
      <c r="AL17" s="30"/>
      <c r="AM17" s="30"/>
      <c r="AN17" s="36" t="s">
        <v>40</v>
      </c>
      <c r="AO17" s="30"/>
      <c r="AP17" s="30"/>
      <c r="AQ17" s="32"/>
      <c r="BG17" s="40"/>
      <c r="BS17" s="25" t="s">
        <v>7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G18" s="40"/>
      <c r="BS18" s="25" t="s">
        <v>9</v>
      </c>
    </row>
    <row r="19" spans="2:71" ht="14.4" customHeight="1">
      <c r="B19" s="29"/>
      <c r="C19" s="30"/>
      <c r="D19" s="41" t="s">
        <v>41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G19" s="40"/>
      <c r="BS19" s="25" t="s">
        <v>9</v>
      </c>
    </row>
    <row r="20" spans="2:71" ht="16.5" customHeight="1">
      <c r="B20" s="29"/>
      <c r="C20" s="30"/>
      <c r="D20" s="30"/>
      <c r="E20" s="45" t="s">
        <v>24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G20" s="40"/>
      <c r="BS20" s="25" t="s">
        <v>6</v>
      </c>
    </row>
    <row r="21" spans="2:59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G21" s="40"/>
    </row>
    <row r="22" spans="2:59" ht="6.95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G22" s="40"/>
    </row>
    <row r="23" spans="2:59" s="1" customFormat="1" ht="25.9" customHeight="1">
      <c r="B23" s="47"/>
      <c r="C23" s="48"/>
      <c r="D23" s="49" t="s">
        <v>42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G23" s="40"/>
    </row>
    <row r="24" spans="2:59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G24" s="40"/>
    </row>
    <row r="25" spans="2:59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43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44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45</v>
      </c>
      <c r="AL25" s="53"/>
      <c r="AM25" s="53"/>
      <c r="AN25" s="53"/>
      <c r="AO25" s="53"/>
      <c r="AP25" s="48"/>
      <c r="AQ25" s="52"/>
      <c r="BG25" s="40"/>
    </row>
    <row r="26" spans="2:59" s="2" customFormat="1" ht="14.4" customHeight="1">
      <c r="B26" s="54"/>
      <c r="C26" s="55"/>
      <c r="D26" s="56" t="s">
        <v>46</v>
      </c>
      <c r="E26" s="55"/>
      <c r="F26" s="56" t="s">
        <v>47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ROUND(BB51,2)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ROUND(AX51,2)</f>
        <v>0</v>
      </c>
      <c r="AL26" s="55"/>
      <c r="AM26" s="55"/>
      <c r="AN26" s="55"/>
      <c r="AO26" s="55"/>
      <c r="AP26" s="55"/>
      <c r="AQ26" s="59"/>
      <c r="BG26" s="40"/>
    </row>
    <row r="27" spans="2:59" s="2" customFormat="1" ht="14.4" customHeight="1">
      <c r="B27" s="54"/>
      <c r="C27" s="55"/>
      <c r="D27" s="55"/>
      <c r="E27" s="55"/>
      <c r="F27" s="56" t="s">
        <v>48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ROUND(BC51,2)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ROUND(AY51,2)</f>
        <v>0</v>
      </c>
      <c r="AL27" s="55"/>
      <c r="AM27" s="55"/>
      <c r="AN27" s="55"/>
      <c r="AO27" s="55"/>
      <c r="AP27" s="55"/>
      <c r="AQ27" s="59"/>
      <c r="BG27" s="40"/>
    </row>
    <row r="28" spans="2:59" s="2" customFormat="1" ht="14.4" customHeight="1" hidden="1">
      <c r="B28" s="54"/>
      <c r="C28" s="55"/>
      <c r="D28" s="55"/>
      <c r="E28" s="55"/>
      <c r="F28" s="56" t="s">
        <v>49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ROUND(BD51,2)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G28" s="40"/>
    </row>
    <row r="29" spans="2:59" s="2" customFormat="1" ht="14.4" customHeight="1" hidden="1">
      <c r="B29" s="54"/>
      <c r="C29" s="55"/>
      <c r="D29" s="55"/>
      <c r="E29" s="55"/>
      <c r="F29" s="56" t="s">
        <v>50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ROUND(BE51,2)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G29" s="40"/>
    </row>
    <row r="30" spans="2:59" s="2" customFormat="1" ht="14.4" customHeight="1" hidden="1">
      <c r="B30" s="54"/>
      <c r="C30" s="55"/>
      <c r="D30" s="55"/>
      <c r="E30" s="55"/>
      <c r="F30" s="56" t="s">
        <v>51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ROUND(BF51,2)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G30" s="40"/>
    </row>
    <row r="31" spans="2:59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G31" s="40"/>
    </row>
    <row r="32" spans="2:59" s="1" customFormat="1" ht="25.9" customHeight="1">
      <c r="B32" s="47"/>
      <c r="C32" s="60"/>
      <c r="D32" s="61" t="s">
        <v>52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53</v>
      </c>
      <c r="U32" s="62"/>
      <c r="V32" s="62"/>
      <c r="W32" s="62"/>
      <c r="X32" s="64" t="s">
        <v>54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G32" s="40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pans="2:44" s="1" customFormat="1" ht="36.95" customHeight="1">
      <c r="B39" s="47"/>
      <c r="C39" s="74" t="s">
        <v>55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pans="2:44" s="1" customFormat="1" ht="6.95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pans="2:44" s="3" customFormat="1" ht="14.4" customHeight="1">
      <c r="B41" s="76"/>
      <c r="C41" s="77" t="s">
        <v>16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2018-007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pans="2:44" s="4" customFormat="1" ht="36.95" customHeight="1">
      <c r="B42" s="80"/>
      <c r="C42" s="81" t="s">
        <v>19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Přeshraniční Ekomuzeum, prostranství Permon v Karviné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pans="2:44" s="1" customFormat="1" ht="6.95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pans="2:44" s="1" customFormat="1" ht="13.5">
      <c r="B44" s="47"/>
      <c r="C44" s="77" t="s">
        <v>25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Karviná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27</v>
      </c>
      <c r="AJ44" s="75"/>
      <c r="AK44" s="75"/>
      <c r="AL44" s="75"/>
      <c r="AM44" s="86" t="str">
        <f>IF(AN8="","",AN8)</f>
        <v>19. 5. 2018</v>
      </c>
      <c r="AN44" s="86"/>
      <c r="AO44" s="75"/>
      <c r="AP44" s="75"/>
      <c r="AQ44" s="75"/>
      <c r="AR44" s="73"/>
    </row>
    <row r="45" spans="2:44" s="1" customFormat="1" ht="6.95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pans="2:58" s="1" customFormat="1" ht="13.5">
      <c r="B46" s="47"/>
      <c r="C46" s="77" t="s">
        <v>29</v>
      </c>
      <c r="D46" s="75"/>
      <c r="E46" s="75"/>
      <c r="F46" s="75"/>
      <c r="G46" s="75"/>
      <c r="H46" s="75"/>
      <c r="I46" s="75"/>
      <c r="J46" s="75"/>
      <c r="K46" s="75"/>
      <c r="L46" s="78" t="str">
        <f>IF(E11="","",E11)</f>
        <v>SMK, Fryštátská 72/1, Karviná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37</v>
      </c>
      <c r="AJ46" s="75"/>
      <c r="AK46" s="75"/>
      <c r="AL46" s="75"/>
      <c r="AM46" s="78" t="str">
        <f>IF(E17="","",E17)</f>
        <v>Ateliér ESO spol.s r.o., K.H.Máchy 5203/33</v>
      </c>
      <c r="AN46" s="78"/>
      <c r="AO46" s="78"/>
      <c r="AP46" s="78"/>
      <c r="AQ46" s="75"/>
      <c r="AR46" s="73"/>
      <c r="AS46" s="87" t="s">
        <v>56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90"/>
    </row>
    <row r="47" spans="2:58" s="1" customFormat="1" ht="13.5">
      <c r="B47" s="47"/>
      <c r="C47" s="77" t="s">
        <v>35</v>
      </c>
      <c r="D47" s="75"/>
      <c r="E47" s="75"/>
      <c r="F47" s="75"/>
      <c r="G47" s="75"/>
      <c r="H47" s="75"/>
      <c r="I47" s="75"/>
      <c r="J47" s="75"/>
      <c r="K47" s="75"/>
      <c r="L47" s="78" t="str">
        <f>IF(E14="Vyplň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4"/>
    </row>
    <row r="48" spans="2:5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96"/>
    </row>
    <row r="49" spans="2:58" s="1" customFormat="1" ht="29.25" customHeight="1">
      <c r="B49" s="47"/>
      <c r="C49" s="97" t="s">
        <v>57</v>
      </c>
      <c r="D49" s="98"/>
      <c r="E49" s="98"/>
      <c r="F49" s="98"/>
      <c r="G49" s="98"/>
      <c r="H49" s="99"/>
      <c r="I49" s="100" t="s">
        <v>58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59</v>
      </c>
      <c r="AH49" s="98"/>
      <c r="AI49" s="98"/>
      <c r="AJ49" s="98"/>
      <c r="AK49" s="98"/>
      <c r="AL49" s="98"/>
      <c r="AM49" s="98"/>
      <c r="AN49" s="100" t="s">
        <v>60</v>
      </c>
      <c r="AO49" s="98"/>
      <c r="AP49" s="98"/>
      <c r="AQ49" s="102" t="s">
        <v>61</v>
      </c>
      <c r="AR49" s="73"/>
      <c r="AS49" s="103" t="s">
        <v>62</v>
      </c>
      <c r="AT49" s="104" t="s">
        <v>63</v>
      </c>
      <c r="AU49" s="104" t="s">
        <v>64</v>
      </c>
      <c r="AV49" s="104" t="s">
        <v>65</v>
      </c>
      <c r="AW49" s="104" t="s">
        <v>66</v>
      </c>
      <c r="AX49" s="104" t="s">
        <v>67</v>
      </c>
      <c r="AY49" s="104" t="s">
        <v>68</v>
      </c>
      <c r="AZ49" s="104" t="s">
        <v>69</v>
      </c>
      <c r="BA49" s="104" t="s">
        <v>70</v>
      </c>
      <c r="BB49" s="104" t="s">
        <v>71</v>
      </c>
      <c r="BC49" s="104" t="s">
        <v>72</v>
      </c>
      <c r="BD49" s="104" t="s">
        <v>73</v>
      </c>
      <c r="BE49" s="104" t="s">
        <v>74</v>
      </c>
      <c r="BF49" s="105" t="s">
        <v>75</v>
      </c>
    </row>
    <row r="50" spans="2:58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8"/>
    </row>
    <row r="51" spans="2:90" s="4" customFormat="1" ht="32.4" customHeight="1">
      <c r="B51" s="80"/>
      <c r="C51" s="109" t="s">
        <v>76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ROUND(AG52+AG54+AG56,2)</f>
        <v>0</v>
      </c>
      <c r="AH51" s="111"/>
      <c r="AI51" s="111"/>
      <c r="AJ51" s="111"/>
      <c r="AK51" s="111"/>
      <c r="AL51" s="111"/>
      <c r="AM51" s="111"/>
      <c r="AN51" s="112">
        <f>SUM(AG51,AV51)</f>
        <v>0</v>
      </c>
      <c r="AO51" s="112"/>
      <c r="AP51" s="112"/>
      <c r="AQ51" s="113" t="s">
        <v>24</v>
      </c>
      <c r="AR51" s="84"/>
      <c r="AS51" s="114">
        <f>ROUND(AS52+AS54+AS56,2)</f>
        <v>0</v>
      </c>
      <c r="AT51" s="115">
        <f>ROUND(AT52+AT54+AT56,2)</f>
        <v>0</v>
      </c>
      <c r="AU51" s="116">
        <f>ROUND(AU52+AU54+AU56,2)</f>
        <v>0</v>
      </c>
      <c r="AV51" s="116">
        <f>ROUND(SUM(AX51:AY51),2)</f>
        <v>0</v>
      </c>
      <c r="AW51" s="117">
        <f>ROUND(AW52+AW54+AW56,5)</f>
        <v>0</v>
      </c>
      <c r="AX51" s="116">
        <f>ROUND(BB51*L26,2)</f>
        <v>0</v>
      </c>
      <c r="AY51" s="116">
        <f>ROUND(BC51*L27,2)</f>
        <v>0</v>
      </c>
      <c r="AZ51" s="116">
        <f>ROUND(BD51*L26,2)</f>
        <v>0</v>
      </c>
      <c r="BA51" s="116">
        <f>ROUND(BE51*L27,2)</f>
        <v>0</v>
      </c>
      <c r="BB51" s="116">
        <f>ROUND(BB52+BB54+BB56,2)</f>
        <v>0</v>
      </c>
      <c r="BC51" s="116">
        <f>ROUND(BC52+BC54+BC56,2)</f>
        <v>0</v>
      </c>
      <c r="BD51" s="116">
        <f>ROUND(BD52+BD54+BD56,2)</f>
        <v>0</v>
      </c>
      <c r="BE51" s="116">
        <f>ROUND(BE52+BE54+BE56,2)</f>
        <v>0</v>
      </c>
      <c r="BF51" s="118">
        <f>ROUND(BF52+BF54+BF56,2)</f>
        <v>0</v>
      </c>
      <c r="BS51" s="119" t="s">
        <v>77</v>
      </c>
      <c r="BT51" s="119" t="s">
        <v>78</v>
      </c>
      <c r="BU51" s="120" t="s">
        <v>79</v>
      </c>
      <c r="BV51" s="119" t="s">
        <v>80</v>
      </c>
      <c r="BW51" s="119" t="s">
        <v>8</v>
      </c>
      <c r="BX51" s="119" t="s">
        <v>81</v>
      </c>
      <c r="CL51" s="119" t="s">
        <v>22</v>
      </c>
    </row>
    <row r="52" spans="2:91" s="5" customFormat="1" ht="16.5" customHeight="1">
      <c r="B52" s="121"/>
      <c r="C52" s="122"/>
      <c r="D52" s="123" t="s">
        <v>82</v>
      </c>
      <c r="E52" s="123"/>
      <c r="F52" s="123"/>
      <c r="G52" s="123"/>
      <c r="H52" s="123"/>
      <c r="I52" s="124"/>
      <c r="J52" s="123" t="s">
        <v>83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ROUND(AG53,2)</f>
        <v>0</v>
      </c>
      <c r="AH52" s="124"/>
      <c r="AI52" s="124"/>
      <c r="AJ52" s="124"/>
      <c r="AK52" s="124"/>
      <c r="AL52" s="124"/>
      <c r="AM52" s="124"/>
      <c r="AN52" s="126">
        <f>SUM(AG52,AV52)</f>
        <v>0</v>
      </c>
      <c r="AO52" s="124"/>
      <c r="AP52" s="124"/>
      <c r="AQ52" s="127" t="s">
        <v>84</v>
      </c>
      <c r="AR52" s="128"/>
      <c r="AS52" s="129">
        <f>ROUND(AS53,2)</f>
        <v>0</v>
      </c>
      <c r="AT52" s="130">
        <f>ROUND(AT53,2)</f>
        <v>0</v>
      </c>
      <c r="AU52" s="131">
        <f>ROUND(AU53,2)</f>
        <v>0</v>
      </c>
      <c r="AV52" s="131">
        <f>ROUND(SUM(AX52:AY52),2)</f>
        <v>0</v>
      </c>
      <c r="AW52" s="132">
        <f>ROUND(AW53,5)</f>
        <v>0</v>
      </c>
      <c r="AX52" s="131">
        <f>ROUND(BB52*L26,2)</f>
        <v>0</v>
      </c>
      <c r="AY52" s="131">
        <f>ROUND(BC52*L27,2)</f>
        <v>0</v>
      </c>
      <c r="AZ52" s="131">
        <f>ROUND(BD52*L26,2)</f>
        <v>0</v>
      </c>
      <c r="BA52" s="131">
        <f>ROUND(BE52*L27,2)</f>
        <v>0</v>
      </c>
      <c r="BB52" s="131">
        <f>ROUND(BB53,2)</f>
        <v>0</v>
      </c>
      <c r="BC52" s="131">
        <f>ROUND(BC53,2)</f>
        <v>0</v>
      </c>
      <c r="BD52" s="131">
        <f>ROUND(BD53,2)</f>
        <v>0</v>
      </c>
      <c r="BE52" s="131">
        <f>ROUND(BE53,2)</f>
        <v>0</v>
      </c>
      <c r="BF52" s="133">
        <f>ROUND(BF53,2)</f>
        <v>0</v>
      </c>
      <c r="BS52" s="134" t="s">
        <v>77</v>
      </c>
      <c r="BT52" s="134" t="s">
        <v>85</v>
      </c>
      <c r="BU52" s="134" t="s">
        <v>79</v>
      </c>
      <c r="BV52" s="134" t="s">
        <v>80</v>
      </c>
      <c r="BW52" s="134" t="s">
        <v>86</v>
      </c>
      <c r="BX52" s="134" t="s">
        <v>8</v>
      </c>
      <c r="CL52" s="134" t="s">
        <v>22</v>
      </c>
      <c r="CM52" s="134" t="s">
        <v>87</v>
      </c>
    </row>
    <row r="53" spans="1:90" s="6" customFormat="1" ht="28.5" customHeight="1">
      <c r="A53" s="135" t="s">
        <v>88</v>
      </c>
      <c r="B53" s="136"/>
      <c r="C53" s="137"/>
      <c r="D53" s="137"/>
      <c r="E53" s="138" t="s">
        <v>82</v>
      </c>
      <c r="F53" s="138"/>
      <c r="G53" s="138"/>
      <c r="H53" s="138"/>
      <c r="I53" s="138"/>
      <c r="J53" s="137"/>
      <c r="K53" s="138" t="s">
        <v>89</v>
      </c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9">
        <f>'SO 01 - Soupis prací - Ko...'!K31</f>
        <v>0</v>
      </c>
      <c r="AH53" s="137"/>
      <c r="AI53" s="137"/>
      <c r="AJ53" s="137"/>
      <c r="AK53" s="137"/>
      <c r="AL53" s="137"/>
      <c r="AM53" s="137"/>
      <c r="AN53" s="139">
        <f>SUM(AG53,AV53)</f>
        <v>0</v>
      </c>
      <c r="AO53" s="137"/>
      <c r="AP53" s="137"/>
      <c r="AQ53" s="140" t="s">
        <v>90</v>
      </c>
      <c r="AR53" s="141"/>
      <c r="AS53" s="142">
        <f>'SO 01 - Soupis prací - Ko...'!K29</f>
        <v>0</v>
      </c>
      <c r="AT53" s="143">
        <f>'SO 01 - Soupis prací - Ko...'!K30</f>
        <v>0</v>
      </c>
      <c r="AU53" s="143">
        <v>0</v>
      </c>
      <c r="AV53" s="143">
        <f>ROUND(SUM(AX53:AY53),2)</f>
        <v>0</v>
      </c>
      <c r="AW53" s="144">
        <f>'SO 01 - Soupis prací - Ko...'!T104</f>
        <v>0</v>
      </c>
      <c r="AX53" s="143">
        <f>'SO 01 - Soupis prací - Ko...'!K34</f>
        <v>0</v>
      </c>
      <c r="AY53" s="143">
        <f>'SO 01 - Soupis prací - Ko...'!K35</f>
        <v>0</v>
      </c>
      <c r="AZ53" s="143">
        <f>'SO 01 - Soupis prací - Ko...'!K36</f>
        <v>0</v>
      </c>
      <c r="BA53" s="143">
        <f>'SO 01 - Soupis prací - Ko...'!K37</f>
        <v>0</v>
      </c>
      <c r="BB53" s="143">
        <f>'SO 01 - Soupis prací - Ko...'!F34</f>
        <v>0</v>
      </c>
      <c r="BC53" s="143">
        <f>'SO 01 - Soupis prací - Ko...'!F35</f>
        <v>0</v>
      </c>
      <c r="BD53" s="143">
        <f>'SO 01 - Soupis prací - Ko...'!F36</f>
        <v>0</v>
      </c>
      <c r="BE53" s="143">
        <f>'SO 01 - Soupis prací - Ko...'!F37</f>
        <v>0</v>
      </c>
      <c r="BF53" s="145">
        <f>'SO 01 - Soupis prací - Ko...'!F38</f>
        <v>0</v>
      </c>
      <c r="BT53" s="146" t="s">
        <v>87</v>
      </c>
      <c r="BV53" s="146" t="s">
        <v>80</v>
      </c>
      <c r="BW53" s="146" t="s">
        <v>91</v>
      </c>
      <c r="BX53" s="146" t="s">
        <v>86</v>
      </c>
      <c r="CL53" s="146" t="s">
        <v>22</v>
      </c>
    </row>
    <row r="54" spans="2:91" s="5" customFormat="1" ht="16.5" customHeight="1">
      <c r="B54" s="121"/>
      <c r="C54" s="122"/>
      <c r="D54" s="123" t="s">
        <v>92</v>
      </c>
      <c r="E54" s="123"/>
      <c r="F54" s="123"/>
      <c r="G54" s="123"/>
      <c r="H54" s="123"/>
      <c r="I54" s="124"/>
      <c r="J54" s="123" t="s">
        <v>93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ROUND(AG55,2)</f>
        <v>0</v>
      </c>
      <c r="AH54" s="124"/>
      <c r="AI54" s="124"/>
      <c r="AJ54" s="124"/>
      <c r="AK54" s="124"/>
      <c r="AL54" s="124"/>
      <c r="AM54" s="124"/>
      <c r="AN54" s="126">
        <f>SUM(AG54,AV54)</f>
        <v>0</v>
      </c>
      <c r="AO54" s="124"/>
      <c r="AP54" s="124"/>
      <c r="AQ54" s="127" t="s">
        <v>84</v>
      </c>
      <c r="AR54" s="128"/>
      <c r="AS54" s="129">
        <f>ROUND(AS55,2)</f>
        <v>0</v>
      </c>
      <c r="AT54" s="130">
        <f>ROUND(AT55,2)</f>
        <v>0</v>
      </c>
      <c r="AU54" s="131">
        <f>ROUND(AU55,2)</f>
        <v>0</v>
      </c>
      <c r="AV54" s="131">
        <f>ROUND(SUM(AX54:AY54),2)</f>
        <v>0</v>
      </c>
      <c r="AW54" s="132">
        <f>ROUND(AW55,5)</f>
        <v>0</v>
      </c>
      <c r="AX54" s="131">
        <f>ROUND(BB54*L26,2)</f>
        <v>0</v>
      </c>
      <c r="AY54" s="131">
        <f>ROUND(BC54*L27,2)</f>
        <v>0</v>
      </c>
      <c r="AZ54" s="131">
        <f>ROUND(BD54*L26,2)</f>
        <v>0</v>
      </c>
      <c r="BA54" s="131">
        <f>ROUND(BE54*L27,2)</f>
        <v>0</v>
      </c>
      <c r="BB54" s="131">
        <f>ROUND(BB55,2)</f>
        <v>0</v>
      </c>
      <c r="BC54" s="131">
        <f>ROUND(BC55,2)</f>
        <v>0</v>
      </c>
      <c r="BD54" s="131">
        <f>ROUND(BD55,2)</f>
        <v>0</v>
      </c>
      <c r="BE54" s="131">
        <f>ROUND(BE55,2)</f>
        <v>0</v>
      </c>
      <c r="BF54" s="133">
        <f>ROUND(BF55,2)</f>
        <v>0</v>
      </c>
      <c r="BS54" s="134" t="s">
        <v>77</v>
      </c>
      <c r="BT54" s="134" t="s">
        <v>85</v>
      </c>
      <c r="BU54" s="134" t="s">
        <v>79</v>
      </c>
      <c r="BV54" s="134" t="s">
        <v>80</v>
      </c>
      <c r="BW54" s="134" t="s">
        <v>94</v>
      </c>
      <c r="BX54" s="134" t="s">
        <v>8</v>
      </c>
      <c r="CL54" s="134" t="s">
        <v>22</v>
      </c>
      <c r="CM54" s="134" t="s">
        <v>87</v>
      </c>
    </row>
    <row r="55" spans="1:90" s="6" customFormat="1" ht="16.5" customHeight="1">
      <c r="A55" s="135" t="s">
        <v>88</v>
      </c>
      <c r="B55" s="136"/>
      <c r="C55" s="137"/>
      <c r="D55" s="137"/>
      <c r="E55" s="138" t="s">
        <v>92</v>
      </c>
      <c r="F55" s="138"/>
      <c r="G55" s="138"/>
      <c r="H55" s="138"/>
      <c r="I55" s="138"/>
      <c r="J55" s="137"/>
      <c r="K55" s="138" t="s">
        <v>95</v>
      </c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9">
        <f>'SO 02 - Soupis prací - Zp...'!K31</f>
        <v>0</v>
      </c>
      <c r="AH55" s="137"/>
      <c r="AI55" s="137"/>
      <c r="AJ55" s="137"/>
      <c r="AK55" s="137"/>
      <c r="AL55" s="137"/>
      <c r="AM55" s="137"/>
      <c r="AN55" s="139">
        <f>SUM(AG55,AV55)</f>
        <v>0</v>
      </c>
      <c r="AO55" s="137"/>
      <c r="AP55" s="137"/>
      <c r="AQ55" s="140" t="s">
        <v>90</v>
      </c>
      <c r="AR55" s="141"/>
      <c r="AS55" s="142">
        <f>'SO 02 - Soupis prací - Zp...'!K29</f>
        <v>0</v>
      </c>
      <c r="AT55" s="143">
        <f>'SO 02 - Soupis prací - Zp...'!K30</f>
        <v>0</v>
      </c>
      <c r="AU55" s="143">
        <v>0</v>
      </c>
      <c r="AV55" s="143">
        <f>ROUND(SUM(AX55:AY55),2)</f>
        <v>0</v>
      </c>
      <c r="AW55" s="144">
        <f>'SO 02 - Soupis prací - Zp...'!T110</f>
        <v>0</v>
      </c>
      <c r="AX55" s="143">
        <f>'SO 02 - Soupis prací - Zp...'!K34</f>
        <v>0</v>
      </c>
      <c r="AY55" s="143">
        <f>'SO 02 - Soupis prací - Zp...'!K35</f>
        <v>0</v>
      </c>
      <c r="AZ55" s="143">
        <f>'SO 02 - Soupis prací - Zp...'!K36</f>
        <v>0</v>
      </c>
      <c r="BA55" s="143">
        <f>'SO 02 - Soupis prací - Zp...'!K37</f>
        <v>0</v>
      </c>
      <c r="BB55" s="143">
        <f>'SO 02 - Soupis prací - Zp...'!F34</f>
        <v>0</v>
      </c>
      <c r="BC55" s="143">
        <f>'SO 02 - Soupis prací - Zp...'!F35</f>
        <v>0</v>
      </c>
      <c r="BD55" s="143">
        <f>'SO 02 - Soupis prací - Zp...'!F36</f>
        <v>0</v>
      </c>
      <c r="BE55" s="143">
        <f>'SO 02 - Soupis prací - Zp...'!F37</f>
        <v>0</v>
      </c>
      <c r="BF55" s="145">
        <f>'SO 02 - Soupis prací - Zp...'!F38</f>
        <v>0</v>
      </c>
      <c r="BT55" s="146" t="s">
        <v>87</v>
      </c>
      <c r="BV55" s="146" t="s">
        <v>80</v>
      </c>
      <c r="BW55" s="146" t="s">
        <v>96</v>
      </c>
      <c r="BX55" s="146" t="s">
        <v>94</v>
      </c>
      <c r="CL55" s="146" t="s">
        <v>22</v>
      </c>
    </row>
    <row r="56" spans="2:91" s="5" customFormat="1" ht="31.5" customHeight="1">
      <c r="B56" s="121"/>
      <c r="C56" s="122"/>
      <c r="D56" s="123" t="s">
        <v>97</v>
      </c>
      <c r="E56" s="123"/>
      <c r="F56" s="123"/>
      <c r="G56" s="123"/>
      <c r="H56" s="123"/>
      <c r="I56" s="124"/>
      <c r="J56" s="123" t="s">
        <v>98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5">
        <f>ROUND(AG57,2)</f>
        <v>0</v>
      </c>
      <c r="AH56" s="124"/>
      <c r="AI56" s="124"/>
      <c r="AJ56" s="124"/>
      <c r="AK56" s="124"/>
      <c r="AL56" s="124"/>
      <c r="AM56" s="124"/>
      <c r="AN56" s="126">
        <f>SUM(AG56,AV56)</f>
        <v>0</v>
      </c>
      <c r="AO56" s="124"/>
      <c r="AP56" s="124"/>
      <c r="AQ56" s="127" t="s">
        <v>84</v>
      </c>
      <c r="AR56" s="128"/>
      <c r="AS56" s="129">
        <f>ROUND(AS57,2)</f>
        <v>0</v>
      </c>
      <c r="AT56" s="130">
        <f>ROUND(AT57,2)</f>
        <v>0</v>
      </c>
      <c r="AU56" s="131">
        <f>ROUND(AU57,2)</f>
        <v>0</v>
      </c>
      <c r="AV56" s="131">
        <f>ROUND(SUM(AX56:AY56),2)</f>
        <v>0</v>
      </c>
      <c r="AW56" s="132">
        <f>ROUND(AW57,5)</f>
        <v>0</v>
      </c>
      <c r="AX56" s="131">
        <f>ROUND(BB56*L26,2)</f>
        <v>0</v>
      </c>
      <c r="AY56" s="131">
        <f>ROUND(BC56*L27,2)</f>
        <v>0</v>
      </c>
      <c r="AZ56" s="131">
        <f>ROUND(BD56*L26,2)</f>
        <v>0</v>
      </c>
      <c r="BA56" s="131">
        <f>ROUND(BE56*L27,2)</f>
        <v>0</v>
      </c>
      <c r="BB56" s="131">
        <f>ROUND(BB57,2)</f>
        <v>0</v>
      </c>
      <c r="BC56" s="131">
        <f>ROUND(BC57,2)</f>
        <v>0</v>
      </c>
      <c r="BD56" s="131">
        <f>ROUND(BD57,2)</f>
        <v>0</v>
      </c>
      <c r="BE56" s="131">
        <f>ROUND(BE57,2)</f>
        <v>0</v>
      </c>
      <c r="BF56" s="133">
        <f>ROUND(BF57,2)</f>
        <v>0</v>
      </c>
      <c r="BS56" s="134" t="s">
        <v>77</v>
      </c>
      <c r="BT56" s="134" t="s">
        <v>85</v>
      </c>
      <c r="BU56" s="134" t="s">
        <v>79</v>
      </c>
      <c r="BV56" s="134" t="s">
        <v>80</v>
      </c>
      <c r="BW56" s="134" t="s">
        <v>99</v>
      </c>
      <c r="BX56" s="134" t="s">
        <v>8</v>
      </c>
      <c r="CL56" s="134" t="s">
        <v>22</v>
      </c>
      <c r="CM56" s="134" t="s">
        <v>87</v>
      </c>
    </row>
    <row r="57" spans="1:90" s="6" customFormat="1" ht="28.5" customHeight="1">
      <c r="A57" s="135" t="s">
        <v>88</v>
      </c>
      <c r="B57" s="136"/>
      <c r="C57" s="137"/>
      <c r="D57" s="137"/>
      <c r="E57" s="138" t="s">
        <v>97</v>
      </c>
      <c r="F57" s="138"/>
      <c r="G57" s="138"/>
      <c r="H57" s="138"/>
      <c r="I57" s="138"/>
      <c r="J57" s="137"/>
      <c r="K57" s="138" t="s">
        <v>100</v>
      </c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9">
        <f>'SO 02A - Soupis prací - Z...'!K31</f>
        <v>0</v>
      </c>
      <c r="AH57" s="137"/>
      <c r="AI57" s="137"/>
      <c r="AJ57" s="137"/>
      <c r="AK57" s="137"/>
      <c r="AL57" s="137"/>
      <c r="AM57" s="137"/>
      <c r="AN57" s="139">
        <f>SUM(AG57,AV57)</f>
        <v>0</v>
      </c>
      <c r="AO57" s="137"/>
      <c r="AP57" s="137"/>
      <c r="AQ57" s="140" t="s">
        <v>90</v>
      </c>
      <c r="AR57" s="141"/>
      <c r="AS57" s="147">
        <f>'SO 02A - Soupis prací - Z...'!K29</f>
        <v>0</v>
      </c>
      <c r="AT57" s="148">
        <f>'SO 02A - Soupis prací - Z...'!K30</f>
        <v>0</v>
      </c>
      <c r="AU57" s="148">
        <v>0</v>
      </c>
      <c r="AV57" s="148">
        <f>ROUND(SUM(AX57:AY57),2)</f>
        <v>0</v>
      </c>
      <c r="AW57" s="149">
        <f>'SO 02A - Soupis prací - Z...'!T93</f>
        <v>0</v>
      </c>
      <c r="AX57" s="148">
        <f>'SO 02A - Soupis prací - Z...'!K34</f>
        <v>0</v>
      </c>
      <c r="AY57" s="148">
        <f>'SO 02A - Soupis prací - Z...'!K35</f>
        <v>0</v>
      </c>
      <c r="AZ57" s="148">
        <f>'SO 02A - Soupis prací - Z...'!K36</f>
        <v>0</v>
      </c>
      <c r="BA57" s="148">
        <f>'SO 02A - Soupis prací - Z...'!K37</f>
        <v>0</v>
      </c>
      <c r="BB57" s="148">
        <f>'SO 02A - Soupis prací - Z...'!F34</f>
        <v>0</v>
      </c>
      <c r="BC57" s="148">
        <f>'SO 02A - Soupis prací - Z...'!F35</f>
        <v>0</v>
      </c>
      <c r="BD57" s="148">
        <f>'SO 02A - Soupis prací - Z...'!F36</f>
        <v>0</v>
      </c>
      <c r="BE57" s="148">
        <f>'SO 02A - Soupis prací - Z...'!F37</f>
        <v>0</v>
      </c>
      <c r="BF57" s="150">
        <f>'SO 02A - Soupis prací - Z...'!F38</f>
        <v>0</v>
      </c>
      <c r="BT57" s="146" t="s">
        <v>87</v>
      </c>
      <c r="BV57" s="146" t="s">
        <v>80</v>
      </c>
      <c r="BW57" s="146" t="s">
        <v>101</v>
      </c>
      <c r="BX57" s="146" t="s">
        <v>99</v>
      </c>
      <c r="CL57" s="146" t="s">
        <v>22</v>
      </c>
    </row>
    <row r="58" spans="2:44" s="1" customFormat="1" ht="30" customHeight="1">
      <c r="B58" s="4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3"/>
    </row>
    <row r="59" spans="2:44" s="1" customFormat="1" ht="6.95" customHeight="1"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73"/>
    </row>
  </sheetData>
  <sheetProtection password="CC35" sheet="1" objects="1" scenarios="1" formatColumns="0" formatRows="0"/>
  <mergeCells count="61">
    <mergeCell ref="BG5:BG32"/>
    <mergeCell ref="W30:AE30"/>
    <mergeCell ref="X32:AB32"/>
    <mergeCell ref="AK32:AO32"/>
    <mergeCell ref="AR2:BG2"/>
    <mergeCell ref="K5:AO5"/>
    <mergeCell ref="W28:AE28"/>
    <mergeCell ref="AK28:AO28"/>
    <mergeCell ref="AN57:AP57"/>
    <mergeCell ref="AN53:AP53"/>
    <mergeCell ref="AN52:AP52"/>
    <mergeCell ref="AG52:AM52"/>
    <mergeCell ref="AG53:AM53"/>
    <mergeCell ref="AN54:AP54"/>
    <mergeCell ref="AG54:AM54"/>
    <mergeCell ref="AN55:AP55"/>
    <mergeCell ref="AG55:AM55"/>
    <mergeCell ref="AN56:AP56"/>
    <mergeCell ref="AG56:AM56"/>
    <mergeCell ref="AG57:AM57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E53:I53"/>
    <mergeCell ref="K53:AF53"/>
    <mergeCell ref="D54:H54"/>
    <mergeCell ref="J54:AF54"/>
    <mergeCell ref="E55:I55"/>
    <mergeCell ref="K55:AF55"/>
    <mergeCell ref="D56:H56"/>
    <mergeCell ref="J56:AF56"/>
    <mergeCell ref="E57:I57"/>
    <mergeCell ref="K57:AF57"/>
    <mergeCell ref="AM46:AP46"/>
    <mergeCell ref="AS46:AT48"/>
    <mergeCell ref="AN49:AP49"/>
  </mergeCells>
  <hyperlinks>
    <hyperlink ref="K1:S1" location="C2" display="1) Rekapitulace stavby"/>
    <hyperlink ref="W1:AI1" location="C51" display="2) Rekapitulace objektů stavby a soupisů prací"/>
    <hyperlink ref="A53" location="'SO 01 - Soupis prací - Ko...'!C2" display="/"/>
    <hyperlink ref="A55" location="'SO 02 - Soupis prací - Zp...'!C2" display="/"/>
    <hyperlink ref="A57" location="'SO 02A - Soupis prací - Z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51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2"/>
      <c r="C1" s="152"/>
      <c r="D1" s="153" t="s">
        <v>1</v>
      </c>
      <c r="E1" s="152"/>
      <c r="F1" s="154" t="s">
        <v>102</v>
      </c>
      <c r="G1" s="154" t="s">
        <v>103</v>
      </c>
      <c r="H1" s="154"/>
      <c r="I1" s="155"/>
      <c r="J1" s="156" t="s">
        <v>104</v>
      </c>
      <c r="K1" s="153" t="s">
        <v>105</v>
      </c>
      <c r="L1" s="154" t="s">
        <v>106</v>
      </c>
      <c r="M1" s="154"/>
      <c r="N1" s="154"/>
      <c r="O1" s="154"/>
      <c r="P1" s="154"/>
      <c r="Q1" s="154"/>
      <c r="R1" s="154"/>
      <c r="S1" s="154"/>
      <c r="T1" s="15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7"/>
      <c r="J3" s="157"/>
      <c r="K3" s="27"/>
      <c r="L3" s="28"/>
      <c r="AT3" s="25" t="s">
        <v>87</v>
      </c>
    </row>
    <row r="4" spans="2:46" ht="36.95" customHeight="1">
      <c r="B4" s="29"/>
      <c r="C4" s="30"/>
      <c r="D4" s="31" t="s">
        <v>107</v>
      </c>
      <c r="E4" s="30"/>
      <c r="F4" s="30"/>
      <c r="G4" s="30"/>
      <c r="H4" s="30"/>
      <c r="I4" s="158"/>
      <c r="J4" s="158"/>
      <c r="K4" s="30"/>
      <c r="L4" s="32"/>
      <c r="N4" s="33" t="s">
        <v>13</v>
      </c>
      <c r="AT4" s="25" t="s">
        <v>6</v>
      </c>
    </row>
    <row r="5" spans="2:12" ht="6.95" customHeight="1">
      <c r="B5" s="29"/>
      <c r="C5" s="30"/>
      <c r="D5" s="30"/>
      <c r="E5" s="30"/>
      <c r="F5" s="30"/>
      <c r="G5" s="30"/>
      <c r="H5" s="30"/>
      <c r="I5" s="158"/>
      <c r="J5" s="158"/>
      <c r="K5" s="30"/>
      <c r="L5" s="32"/>
    </row>
    <row r="6" spans="2:12" ht="13.5">
      <c r="B6" s="29"/>
      <c r="C6" s="30"/>
      <c r="D6" s="41" t="s">
        <v>19</v>
      </c>
      <c r="E6" s="30"/>
      <c r="F6" s="30"/>
      <c r="G6" s="30"/>
      <c r="H6" s="30"/>
      <c r="I6" s="158"/>
      <c r="J6" s="158"/>
      <c r="K6" s="30"/>
      <c r="L6" s="32"/>
    </row>
    <row r="7" spans="2:12" ht="16.5" customHeight="1">
      <c r="B7" s="29"/>
      <c r="C7" s="30"/>
      <c r="D7" s="30"/>
      <c r="E7" s="159" t="str">
        <f>'Rekapitulace stavby'!K6</f>
        <v>Přeshraniční Ekomuzeum, prostranství Permon v Karviné</v>
      </c>
      <c r="F7" s="41"/>
      <c r="G7" s="41"/>
      <c r="H7" s="41"/>
      <c r="I7" s="158"/>
      <c r="J7" s="158"/>
      <c r="K7" s="30"/>
      <c r="L7" s="32"/>
    </row>
    <row r="8" spans="2:12" ht="13.5">
      <c r="B8" s="29"/>
      <c r="C8" s="30"/>
      <c r="D8" s="41" t="s">
        <v>108</v>
      </c>
      <c r="E8" s="30"/>
      <c r="F8" s="30"/>
      <c r="G8" s="30"/>
      <c r="H8" s="30"/>
      <c r="I8" s="158"/>
      <c r="J8" s="158"/>
      <c r="K8" s="30"/>
      <c r="L8" s="32"/>
    </row>
    <row r="9" spans="2:12" s="1" customFormat="1" ht="16.5" customHeight="1">
      <c r="B9" s="47"/>
      <c r="C9" s="48"/>
      <c r="D9" s="48"/>
      <c r="E9" s="159" t="s">
        <v>109</v>
      </c>
      <c r="F9" s="48"/>
      <c r="G9" s="48"/>
      <c r="H9" s="48"/>
      <c r="I9" s="160"/>
      <c r="J9" s="160"/>
      <c r="K9" s="48"/>
      <c r="L9" s="52"/>
    </row>
    <row r="10" spans="2:12" s="1" customFormat="1" ht="13.5">
      <c r="B10" s="47"/>
      <c r="C10" s="48"/>
      <c r="D10" s="41" t="s">
        <v>110</v>
      </c>
      <c r="E10" s="48"/>
      <c r="F10" s="48"/>
      <c r="G10" s="48"/>
      <c r="H10" s="48"/>
      <c r="I10" s="160"/>
      <c r="J10" s="160"/>
      <c r="K10" s="48"/>
      <c r="L10" s="52"/>
    </row>
    <row r="11" spans="2:12" s="1" customFormat="1" ht="36.95" customHeight="1">
      <c r="B11" s="47"/>
      <c r="C11" s="48"/>
      <c r="D11" s="48"/>
      <c r="E11" s="161" t="s">
        <v>111</v>
      </c>
      <c r="F11" s="48"/>
      <c r="G11" s="48"/>
      <c r="H11" s="48"/>
      <c r="I11" s="160"/>
      <c r="J11" s="160"/>
      <c r="K11" s="48"/>
      <c r="L11" s="52"/>
    </row>
    <row r="12" spans="2:12" s="1" customFormat="1" ht="13.5">
      <c r="B12" s="47"/>
      <c r="C12" s="48"/>
      <c r="D12" s="48"/>
      <c r="E12" s="48"/>
      <c r="F12" s="48"/>
      <c r="G12" s="48"/>
      <c r="H12" s="48"/>
      <c r="I12" s="160"/>
      <c r="J12" s="160"/>
      <c r="K12" s="48"/>
      <c r="L12" s="52"/>
    </row>
    <row r="13" spans="2:12" s="1" customFormat="1" ht="14.4" customHeight="1">
      <c r="B13" s="47"/>
      <c r="C13" s="48"/>
      <c r="D13" s="41" t="s">
        <v>21</v>
      </c>
      <c r="E13" s="48"/>
      <c r="F13" s="36" t="s">
        <v>22</v>
      </c>
      <c r="G13" s="48"/>
      <c r="H13" s="48"/>
      <c r="I13" s="162" t="s">
        <v>23</v>
      </c>
      <c r="J13" s="163" t="s">
        <v>24</v>
      </c>
      <c r="K13" s="48"/>
      <c r="L13" s="52"/>
    </row>
    <row r="14" spans="2:12" s="1" customFormat="1" ht="14.4" customHeight="1">
      <c r="B14" s="47"/>
      <c r="C14" s="48"/>
      <c r="D14" s="41" t="s">
        <v>25</v>
      </c>
      <c r="E14" s="48"/>
      <c r="F14" s="36" t="s">
        <v>26</v>
      </c>
      <c r="G14" s="48"/>
      <c r="H14" s="48"/>
      <c r="I14" s="162" t="s">
        <v>27</v>
      </c>
      <c r="J14" s="164" t="str">
        <f>'Rekapitulace stavby'!AN8</f>
        <v>19. 5. 2018</v>
      </c>
      <c r="K14" s="48"/>
      <c r="L14" s="52"/>
    </row>
    <row r="15" spans="2:12" s="1" customFormat="1" ht="10.8" customHeight="1">
      <c r="B15" s="47"/>
      <c r="C15" s="48"/>
      <c r="D15" s="48"/>
      <c r="E15" s="48"/>
      <c r="F15" s="48"/>
      <c r="G15" s="48"/>
      <c r="H15" s="48"/>
      <c r="I15" s="160"/>
      <c r="J15" s="160"/>
      <c r="K15" s="48"/>
      <c r="L15" s="52"/>
    </row>
    <row r="16" spans="2:12" s="1" customFormat="1" ht="14.4" customHeight="1">
      <c r="B16" s="47"/>
      <c r="C16" s="48"/>
      <c r="D16" s="41" t="s">
        <v>29</v>
      </c>
      <c r="E16" s="48"/>
      <c r="F16" s="48"/>
      <c r="G16" s="48"/>
      <c r="H16" s="48"/>
      <c r="I16" s="162" t="s">
        <v>30</v>
      </c>
      <c r="J16" s="163" t="s">
        <v>31</v>
      </c>
      <c r="K16" s="48"/>
      <c r="L16" s="52"/>
    </row>
    <row r="17" spans="2:12" s="1" customFormat="1" ht="18" customHeight="1">
      <c r="B17" s="47"/>
      <c r="C17" s="48"/>
      <c r="D17" s="48"/>
      <c r="E17" s="36" t="s">
        <v>32</v>
      </c>
      <c r="F17" s="48"/>
      <c r="G17" s="48"/>
      <c r="H17" s="48"/>
      <c r="I17" s="162" t="s">
        <v>33</v>
      </c>
      <c r="J17" s="163" t="s">
        <v>34</v>
      </c>
      <c r="K17" s="48"/>
      <c r="L17" s="52"/>
    </row>
    <row r="18" spans="2:12" s="1" customFormat="1" ht="6.95" customHeight="1">
      <c r="B18" s="47"/>
      <c r="C18" s="48"/>
      <c r="D18" s="48"/>
      <c r="E18" s="48"/>
      <c r="F18" s="48"/>
      <c r="G18" s="48"/>
      <c r="H18" s="48"/>
      <c r="I18" s="160"/>
      <c r="J18" s="160"/>
      <c r="K18" s="48"/>
      <c r="L18" s="52"/>
    </row>
    <row r="19" spans="2:12" s="1" customFormat="1" ht="14.4" customHeight="1">
      <c r="B19" s="47"/>
      <c r="C19" s="48"/>
      <c r="D19" s="41" t="s">
        <v>35</v>
      </c>
      <c r="E19" s="48"/>
      <c r="F19" s="48"/>
      <c r="G19" s="48"/>
      <c r="H19" s="48"/>
      <c r="I19" s="162" t="s">
        <v>30</v>
      </c>
      <c r="J19" s="163" t="str">
        <f>IF('Rekapitulace stavby'!AN13="Vyplň údaj","",IF('Rekapitulace stavby'!AN13="","",'Rekapitulace stavby'!AN13))</f>
        <v/>
      </c>
      <c r="K19" s="48"/>
      <c r="L19" s="52"/>
    </row>
    <row r="20" spans="2:12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2" t="s">
        <v>33</v>
      </c>
      <c r="J20" s="163" t="str">
        <f>IF('Rekapitulace stavby'!AN14="Vyplň údaj","",IF('Rekapitulace stavby'!AN14="","",'Rekapitulace stavby'!AN14))</f>
        <v/>
      </c>
      <c r="K20" s="48"/>
      <c r="L20" s="52"/>
    </row>
    <row r="21" spans="2:12" s="1" customFormat="1" ht="6.95" customHeight="1">
      <c r="B21" s="47"/>
      <c r="C21" s="48"/>
      <c r="D21" s="48"/>
      <c r="E21" s="48"/>
      <c r="F21" s="48"/>
      <c r="G21" s="48"/>
      <c r="H21" s="48"/>
      <c r="I21" s="160"/>
      <c r="J21" s="160"/>
      <c r="K21" s="48"/>
      <c r="L21" s="52"/>
    </row>
    <row r="22" spans="2:12" s="1" customFormat="1" ht="14.4" customHeight="1">
      <c r="B22" s="47"/>
      <c r="C22" s="48"/>
      <c r="D22" s="41" t="s">
        <v>37</v>
      </c>
      <c r="E22" s="48"/>
      <c r="F22" s="48"/>
      <c r="G22" s="48"/>
      <c r="H22" s="48"/>
      <c r="I22" s="162" t="s">
        <v>30</v>
      </c>
      <c r="J22" s="163" t="s">
        <v>38</v>
      </c>
      <c r="K22" s="48"/>
      <c r="L22" s="52"/>
    </row>
    <row r="23" spans="2:12" s="1" customFormat="1" ht="18" customHeight="1">
      <c r="B23" s="47"/>
      <c r="C23" s="48"/>
      <c r="D23" s="48"/>
      <c r="E23" s="36" t="s">
        <v>39</v>
      </c>
      <c r="F23" s="48"/>
      <c r="G23" s="48"/>
      <c r="H23" s="48"/>
      <c r="I23" s="162" t="s">
        <v>33</v>
      </c>
      <c r="J23" s="163" t="s">
        <v>40</v>
      </c>
      <c r="K23" s="48"/>
      <c r="L23" s="52"/>
    </row>
    <row r="24" spans="2:12" s="1" customFormat="1" ht="6.95" customHeight="1">
      <c r="B24" s="47"/>
      <c r="C24" s="48"/>
      <c r="D24" s="48"/>
      <c r="E24" s="48"/>
      <c r="F24" s="48"/>
      <c r="G24" s="48"/>
      <c r="H24" s="48"/>
      <c r="I24" s="160"/>
      <c r="J24" s="160"/>
      <c r="K24" s="48"/>
      <c r="L24" s="52"/>
    </row>
    <row r="25" spans="2:12" s="1" customFormat="1" ht="14.4" customHeight="1">
      <c r="B25" s="47"/>
      <c r="C25" s="48"/>
      <c r="D25" s="41" t="s">
        <v>41</v>
      </c>
      <c r="E25" s="48"/>
      <c r="F25" s="48"/>
      <c r="G25" s="48"/>
      <c r="H25" s="48"/>
      <c r="I25" s="160"/>
      <c r="J25" s="160"/>
      <c r="K25" s="48"/>
      <c r="L25" s="52"/>
    </row>
    <row r="26" spans="2:12" s="7" customFormat="1" ht="16.5" customHeight="1">
      <c r="B26" s="165"/>
      <c r="C26" s="166"/>
      <c r="D26" s="166"/>
      <c r="E26" s="45" t="s">
        <v>24</v>
      </c>
      <c r="F26" s="45"/>
      <c r="G26" s="45"/>
      <c r="H26" s="45"/>
      <c r="I26" s="167"/>
      <c r="J26" s="167"/>
      <c r="K26" s="166"/>
      <c r="L26" s="168"/>
    </row>
    <row r="27" spans="2:12" s="1" customFormat="1" ht="6.95" customHeight="1">
      <c r="B27" s="47"/>
      <c r="C27" s="48"/>
      <c r="D27" s="48"/>
      <c r="E27" s="48"/>
      <c r="F27" s="48"/>
      <c r="G27" s="48"/>
      <c r="H27" s="48"/>
      <c r="I27" s="160"/>
      <c r="J27" s="160"/>
      <c r="K27" s="48"/>
      <c r="L27" s="52"/>
    </row>
    <row r="28" spans="2:12" s="1" customFormat="1" ht="6.95" customHeight="1">
      <c r="B28" s="47"/>
      <c r="C28" s="48"/>
      <c r="D28" s="107"/>
      <c r="E28" s="107"/>
      <c r="F28" s="107"/>
      <c r="G28" s="107"/>
      <c r="H28" s="107"/>
      <c r="I28" s="169"/>
      <c r="J28" s="169"/>
      <c r="K28" s="107"/>
      <c r="L28" s="170"/>
    </row>
    <row r="29" spans="2:12" s="1" customFormat="1" ht="13.5">
      <c r="B29" s="47"/>
      <c r="C29" s="48"/>
      <c r="D29" s="48"/>
      <c r="E29" s="41" t="s">
        <v>112</v>
      </c>
      <c r="F29" s="48"/>
      <c r="G29" s="48"/>
      <c r="H29" s="48"/>
      <c r="I29" s="160"/>
      <c r="J29" s="160"/>
      <c r="K29" s="171">
        <f>I62</f>
        <v>0</v>
      </c>
      <c r="L29" s="52"/>
    </row>
    <row r="30" spans="2:12" s="1" customFormat="1" ht="13.5">
      <c r="B30" s="47"/>
      <c r="C30" s="48"/>
      <c r="D30" s="48"/>
      <c r="E30" s="41" t="s">
        <v>113</v>
      </c>
      <c r="F30" s="48"/>
      <c r="G30" s="48"/>
      <c r="H30" s="48"/>
      <c r="I30" s="160"/>
      <c r="J30" s="160"/>
      <c r="K30" s="171">
        <f>J62</f>
        <v>0</v>
      </c>
      <c r="L30" s="52"/>
    </row>
    <row r="31" spans="2:12" s="1" customFormat="1" ht="25.4" customHeight="1">
      <c r="B31" s="47"/>
      <c r="C31" s="48"/>
      <c r="D31" s="172" t="s">
        <v>42</v>
      </c>
      <c r="E31" s="48"/>
      <c r="F31" s="48"/>
      <c r="G31" s="48"/>
      <c r="H31" s="48"/>
      <c r="I31" s="160"/>
      <c r="J31" s="160"/>
      <c r="K31" s="173">
        <f>ROUND(K104,2)</f>
        <v>0</v>
      </c>
      <c r="L31" s="52"/>
    </row>
    <row r="32" spans="2:12" s="1" customFormat="1" ht="6.95" customHeight="1">
      <c r="B32" s="47"/>
      <c r="C32" s="48"/>
      <c r="D32" s="107"/>
      <c r="E32" s="107"/>
      <c r="F32" s="107"/>
      <c r="G32" s="107"/>
      <c r="H32" s="107"/>
      <c r="I32" s="169"/>
      <c r="J32" s="169"/>
      <c r="K32" s="107"/>
      <c r="L32" s="170"/>
    </row>
    <row r="33" spans="2:12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4" t="s">
        <v>43</v>
      </c>
      <c r="J33" s="160"/>
      <c r="K33" s="53" t="s">
        <v>45</v>
      </c>
      <c r="L33" s="52"/>
    </row>
    <row r="34" spans="2:12" s="1" customFormat="1" ht="14.4" customHeight="1">
      <c r="B34" s="47"/>
      <c r="C34" s="48"/>
      <c r="D34" s="56" t="s">
        <v>46</v>
      </c>
      <c r="E34" s="56" t="s">
        <v>47</v>
      </c>
      <c r="F34" s="175">
        <f>ROUND(SUM(BE104:BE390),2)</f>
        <v>0</v>
      </c>
      <c r="G34" s="48"/>
      <c r="H34" s="48"/>
      <c r="I34" s="176">
        <v>0.21</v>
      </c>
      <c r="J34" s="160"/>
      <c r="K34" s="175">
        <f>ROUND(ROUND((SUM(BE104:BE390)),2)*I34,2)</f>
        <v>0</v>
      </c>
      <c r="L34" s="52"/>
    </row>
    <row r="35" spans="2:12" s="1" customFormat="1" ht="14.4" customHeight="1">
      <c r="B35" s="47"/>
      <c r="C35" s="48"/>
      <c r="D35" s="48"/>
      <c r="E35" s="56" t="s">
        <v>48</v>
      </c>
      <c r="F35" s="175">
        <f>ROUND(SUM(BF104:BF390),2)</f>
        <v>0</v>
      </c>
      <c r="G35" s="48"/>
      <c r="H35" s="48"/>
      <c r="I35" s="176">
        <v>0.15</v>
      </c>
      <c r="J35" s="160"/>
      <c r="K35" s="175">
        <f>ROUND(ROUND((SUM(BF104:BF390)),2)*I35,2)</f>
        <v>0</v>
      </c>
      <c r="L35" s="52"/>
    </row>
    <row r="36" spans="2:12" s="1" customFormat="1" ht="14.4" customHeight="1" hidden="1">
      <c r="B36" s="47"/>
      <c r="C36" s="48"/>
      <c r="D36" s="48"/>
      <c r="E36" s="56" t="s">
        <v>49</v>
      </c>
      <c r="F36" s="175">
        <f>ROUND(SUM(BG104:BG390),2)</f>
        <v>0</v>
      </c>
      <c r="G36" s="48"/>
      <c r="H36" s="48"/>
      <c r="I36" s="176">
        <v>0.21</v>
      </c>
      <c r="J36" s="160"/>
      <c r="K36" s="175">
        <v>0</v>
      </c>
      <c r="L36" s="52"/>
    </row>
    <row r="37" spans="2:12" s="1" customFormat="1" ht="14.4" customHeight="1" hidden="1">
      <c r="B37" s="47"/>
      <c r="C37" s="48"/>
      <c r="D37" s="48"/>
      <c r="E37" s="56" t="s">
        <v>50</v>
      </c>
      <c r="F37" s="175">
        <f>ROUND(SUM(BH104:BH390),2)</f>
        <v>0</v>
      </c>
      <c r="G37" s="48"/>
      <c r="H37" s="48"/>
      <c r="I37" s="176">
        <v>0.15</v>
      </c>
      <c r="J37" s="160"/>
      <c r="K37" s="175">
        <v>0</v>
      </c>
      <c r="L37" s="52"/>
    </row>
    <row r="38" spans="2:12" s="1" customFormat="1" ht="14.4" customHeight="1" hidden="1">
      <c r="B38" s="47"/>
      <c r="C38" s="48"/>
      <c r="D38" s="48"/>
      <c r="E38" s="56" t="s">
        <v>51</v>
      </c>
      <c r="F38" s="175">
        <f>ROUND(SUM(BI104:BI390),2)</f>
        <v>0</v>
      </c>
      <c r="G38" s="48"/>
      <c r="H38" s="48"/>
      <c r="I38" s="176">
        <v>0</v>
      </c>
      <c r="J38" s="160"/>
      <c r="K38" s="175">
        <v>0</v>
      </c>
      <c r="L38" s="52"/>
    </row>
    <row r="39" spans="2:12" s="1" customFormat="1" ht="6.95" customHeight="1">
      <c r="B39" s="47"/>
      <c r="C39" s="48"/>
      <c r="D39" s="48"/>
      <c r="E39" s="48"/>
      <c r="F39" s="48"/>
      <c r="G39" s="48"/>
      <c r="H39" s="48"/>
      <c r="I39" s="160"/>
      <c r="J39" s="160"/>
      <c r="K39" s="48"/>
      <c r="L39" s="52"/>
    </row>
    <row r="40" spans="2:12" s="1" customFormat="1" ht="25.4" customHeight="1">
      <c r="B40" s="47"/>
      <c r="C40" s="177"/>
      <c r="D40" s="178" t="s">
        <v>52</v>
      </c>
      <c r="E40" s="99"/>
      <c r="F40" s="99"/>
      <c r="G40" s="179" t="s">
        <v>53</v>
      </c>
      <c r="H40" s="180" t="s">
        <v>54</v>
      </c>
      <c r="I40" s="181"/>
      <c r="J40" s="181"/>
      <c r="K40" s="182">
        <f>SUM(K31:K38)</f>
        <v>0</v>
      </c>
      <c r="L40" s="183"/>
    </row>
    <row r="41" spans="2:12" s="1" customFormat="1" ht="14.4" customHeight="1">
      <c r="B41" s="68"/>
      <c r="C41" s="69"/>
      <c r="D41" s="69"/>
      <c r="E41" s="69"/>
      <c r="F41" s="69"/>
      <c r="G41" s="69"/>
      <c r="H41" s="69"/>
      <c r="I41" s="184"/>
      <c r="J41" s="184"/>
      <c r="K41" s="69"/>
      <c r="L41" s="70"/>
    </row>
    <row r="45" spans="2:12" s="1" customFormat="1" ht="6.95" customHeight="1">
      <c r="B45" s="185"/>
      <c r="C45" s="186"/>
      <c r="D45" s="186"/>
      <c r="E45" s="186"/>
      <c r="F45" s="186"/>
      <c r="G45" s="186"/>
      <c r="H45" s="186"/>
      <c r="I45" s="187"/>
      <c r="J45" s="187"/>
      <c r="K45" s="186"/>
      <c r="L45" s="188"/>
    </row>
    <row r="46" spans="2:12" s="1" customFormat="1" ht="36.95" customHeight="1">
      <c r="B46" s="47"/>
      <c r="C46" s="31" t="s">
        <v>114</v>
      </c>
      <c r="D46" s="48"/>
      <c r="E46" s="48"/>
      <c r="F46" s="48"/>
      <c r="G46" s="48"/>
      <c r="H46" s="48"/>
      <c r="I46" s="160"/>
      <c r="J46" s="160"/>
      <c r="K46" s="48"/>
      <c r="L46" s="52"/>
    </row>
    <row r="47" spans="2:12" s="1" customFormat="1" ht="6.95" customHeight="1">
      <c r="B47" s="47"/>
      <c r="C47" s="48"/>
      <c r="D47" s="48"/>
      <c r="E47" s="48"/>
      <c r="F47" s="48"/>
      <c r="G47" s="48"/>
      <c r="H47" s="48"/>
      <c r="I47" s="160"/>
      <c r="J47" s="160"/>
      <c r="K47" s="48"/>
      <c r="L47" s="52"/>
    </row>
    <row r="48" spans="2:12" s="1" customFormat="1" ht="14.4" customHeight="1">
      <c r="B48" s="47"/>
      <c r="C48" s="41" t="s">
        <v>19</v>
      </c>
      <c r="D48" s="48"/>
      <c r="E48" s="48"/>
      <c r="F48" s="48"/>
      <c r="G48" s="48"/>
      <c r="H48" s="48"/>
      <c r="I48" s="160"/>
      <c r="J48" s="160"/>
      <c r="K48" s="48"/>
      <c r="L48" s="52"/>
    </row>
    <row r="49" spans="2:12" s="1" customFormat="1" ht="16.5" customHeight="1">
      <c r="B49" s="47"/>
      <c r="C49" s="48"/>
      <c r="D49" s="48"/>
      <c r="E49" s="159" t="str">
        <f>E7</f>
        <v>Přeshraniční Ekomuzeum, prostranství Permon v Karviné</v>
      </c>
      <c r="F49" s="41"/>
      <c r="G49" s="41"/>
      <c r="H49" s="41"/>
      <c r="I49" s="160"/>
      <c r="J49" s="160"/>
      <c r="K49" s="48"/>
      <c r="L49" s="52"/>
    </row>
    <row r="50" spans="2:12" ht="13.5">
      <c r="B50" s="29"/>
      <c r="C50" s="41" t="s">
        <v>108</v>
      </c>
      <c r="D50" s="30"/>
      <c r="E50" s="30"/>
      <c r="F50" s="30"/>
      <c r="G50" s="30"/>
      <c r="H50" s="30"/>
      <c r="I50" s="158"/>
      <c r="J50" s="158"/>
      <c r="K50" s="30"/>
      <c r="L50" s="32"/>
    </row>
    <row r="51" spans="2:12" s="1" customFormat="1" ht="16.5" customHeight="1">
      <c r="B51" s="47"/>
      <c r="C51" s="48"/>
      <c r="D51" s="48"/>
      <c r="E51" s="159" t="s">
        <v>109</v>
      </c>
      <c r="F51" s="48"/>
      <c r="G51" s="48"/>
      <c r="H51" s="48"/>
      <c r="I51" s="160"/>
      <c r="J51" s="160"/>
      <c r="K51" s="48"/>
      <c r="L51" s="52"/>
    </row>
    <row r="52" spans="2:12" s="1" customFormat="1" ht="14.4" customHeight="1">
      <c r="B52" s="47"/>
      <c r="C52" s="41" t="s">
        <v>110</v>
      </c>
      <c r="D52" s="48"/>
      <c r="E52" s="48"/>
      <c r="F52" s="48"/>
      <c r="G52" s="48"/>
      <c r="H52" s="48"/>
      <c r="I52" s="160"/>
      <c r="J52" s="160"/>
      <c r="K52" s="48"/>
      <c r="L52" s="52"/>
    </row>
    <row r="53" spans="2:12" s="1" customFormat="1" ht="17.25" customHeight="1">
      <c r="B53" s="47"/>
      <c r="C53" s="48"/>
      <c r="D53" s="48"/>
      <c r="E53" s="161" t="str">
        <f>E11</f>
        <v>SO 01 - Soupis prací - Komunikace a parkovací plochy</v>
      </c>
      <c r="F53" s="48"/>
      <c r="G53" s="48"/>
      <c r="H53" s="48"/>
      <c r="I53" s="160"/>
      <c r="J53" s="160"/>
      <c r="K53" s="48"/>
      <c r="L53" s="52"/>
    </row>
    <row r="54" spans="2:12" s="1" customFormat="1" ht="6.95" customHeight="1">
      <c r="B54" s="47"/>
      <c r="C54" s="48"/>
      <c r="D54" s="48"/>
      <c r="E54" s="48"/>
      <c r="F54" s="48"/>
      <c r="G54" s="48"/>
      <c r="H54" s="48"/>
      <c r="I54" s="160"/>
      <c r="J54" s="160"/>
      <c r="K54" s="48"/>
      <c r="L54" s="52"/>
    </row>
    <row r="55" spans="2:12" s="1" customFormat="1" ht="18" customHeight="1">
      <c r="B55" s="47"/>
      <c r="C55" s="41" t="s">
        <v>25</v>
      </c>
      <c r="D55" s="48"/>
      <c r="E55" s="48"/>
      <c r="F55" s="36" t="str">
        <f>F14</f>
        <v>Karviná</v>
      </c>
      <c r="G55" s="48"/>
      <c r="H55" s="48"/>
      <c r="I55" s="162" t="s">
        <v>27</v>
      </c>
      <c r="J55" s="164" t="str">
        <f>IF(J14="","",J14)</f>
        <v>19. 5. 2018</v>
      </c>
      <c r="K55" s="48"/>
      <c r="L55" s="52"/>
    </row>
    <row r="56" spans="2:12" s="1" customFormat="1" ht="6.95" customHeight="1">
      <c r="B56" s="47"/>
      <c r="C56" s="48"/>
      <c r="D56" s="48"/>
      <c r="E56" s="48"/>
      <c r="F56" s="48"/>
      <c r="G56" s="48"/>
      <c r="H56" s="48"/>
      <c r="I56" s="160"/>
      <c r="J56" s="160"/>
      <c r="K56" s="48"/>
      <c r="L56" s="52"/>
    </row>
    <row r="57" spans="2:12" s="1" customFormat="1" ht="13.5">
      <c r="B57" s="47"/>
      <c r="C57" s="41" t="s">
        <v>29</v>
      </c>
      <c r="D57" s="48"/>
      <c r="E57" s="48"/>
      <c r="F57" s="36" t="str">
        <f>E17</f>
        <v>SMK, Fryštátská 72/1, Karviná</v>
      </c>
      <c r="G57" s="48"/>
      <c r="H57" s="48"/>
      <c r="I57" s="162" t="s">
        <v>37</v>
      </c>
      <c r="J57" s="189" t="str">
        <f>E23</f>
        <v>Ateliér ESO spol.s r.o., K.H.Máchy 5203/33</v>
      </c>
      <c r="K57" s="48"/>
      <c r="L57" s="52"/>
    </row>
    <row r="58" spans="2:12" s="1" customFormat="1" ht="14.4" customHeight="1">
      <c r="B58" s="47"/>
      <c r="C58" s="41" t="s">
        <v>35</v>
      </c>
      <c r="D58" s="48"/>
      <c r="E58" s="48"/>
      <c r="F58" s="36" t="str">
        <f>IF(E20="","",E20)</f>
        <v/>
      </c>
      <c r="G58" s="48"/>
      <c r="H58" s="48"/>
      <c r="I58" s="160"/>
      <c r="J58" s="190"/>
      <c r="K58" s="48"/>
      <c r="L58" s="52"/>
    </row>
    <row r="59" spans="2:12" s="1" customFormat="1" ht="10.3" customHeight="1">
      <c r="B59" s="47"/>
      <c r="C59" s="48"/>
      <c r="D59" s="48"/>
      <c r="E59" s="48"/>
      <c r="F59" s="48"/>
      <c r="G59" s="48"/>
      <c r="H59" s="48"/>
      <c r="I59" s="160"/>
      <c r="J59" s="160"/>
      <c r="K59" s="48"/>
      <c r="L59" s="52"/>
    </row>
    <row r="60" spans="2:12" s="1" customFormat="1" ht="29.25" customHeight="1">
      <c r="B60" s="47"/>
      <c r="C60" s="191" t="s">
        <v>115</v>
      </c>
      <c r="D60" s="177"/>
      <c r="E60" s="177"/>
      <c r="F60" s="177"/>
      <c r="G60" s="177"/>
      <c r="H60" s="177"/>
      <c r="I60" s="192" t="s">
        <v>116</v>
      </c>
      <c r="J60" s="192" t="s">
        <v>117</v>
      </c>
      <c r="K60" s="193" t="s">
        <v>118</v>
      </c>
      <c r="L60" s="194"/>
    </row>
    <row r="61" spans="2:12" s="1" customFormat="1" ht="10.3" customHeight="1">
      <c r="B61" s="47"/>
      <c r="C61" s="48"/>
      <c r="D61" s="48"/>
      <c r="E61" s="48"/>
      <c r="F61" s="48"/>
      <c r="G61" s="48"/>
      <c r="H61" s="48"/>
      <c r="I61" s="160"/>
      <c r="J61" s="160"/>
      <c r="K61" s="48"/>
      <c r="L61" s="52"/>
    </row>
    <row r="62" spans="2:47" s="1" customFormat="1" ht="29.25" customHeight="1">
      <c r="B62" s="47"/>
      <c r="C62" s="195" t="s">
        <v>119</v>
      </c>
      <c r="D62" s="48"/>
      <c r="E62" s="48"/>
      <c r="F62" s="48"/>
      <c r="G62" s="48"/>
      <c r="H62" s="48"/>
      <c r="I62" s="196">
        <f>Q104</f>
        <v>0</v>
      </c>
      <c r="J62" s="196">
        <f>R104</f>
        <v>0</v>
      </c>
      <c r="K62" s="173">
        <f>K104</f>
        <v>0</v>
      </c>
      <c r="L62" s="52"/>
      <c r="AU62" s="25" t="s">
        <v>120</v>
      </c>
    </row>
    <row r="63" spans="2:12" s="8" customFormat="1" ht="24.95" customHeight="1">
      <c r="B63" s="197"/>
      <c r="C63" s="198"/>
      <c r="D63" s="199" t="s">
        <v>121</v>
      </c>
      <c r="E63" s="200"/>
      <c r="F63" s="200"/>
      <c r="G63" s="200"/>
      <c r="H63" s="200"/>
      <c r="I63" s="201">
        <f>Q105</f>
        <v>0</v>
      </c>
      <c r="J63" s="201">
        <f>R105</f>
        <v>0</v>
      </c>
      <c r="K63" s="202">
        <f>K105</f>
        <v>0</v>
      </c>
      <c r="L63" s="203"/>
    </row>
    <row r="64" spans="2:12" s="9" customFormat="1" ht="19.9" customHeight="1">
      <c r="B64" s="204"/>
      <c r="C64" s="205"/>
      <c r="D64" s="206" t="s">
        <v>122</v>
      </c>
      <c r="E64" s="207"/>
      <c r="F64" s="207"/>
      <c r="G64" s="207"/>
      <c r="H64" s="207"/>
      <c r="I64" s="208">
        <f>Q106</f>
        <v>0</v>
      </c>
      <c r="J64" s="208">
        <f>R106</f>
        <v>0</v>
      </c>
      <c r="K64" s="209">
        <f>K106</f>
        <v>0</v>
      </c>
      <c r="L64" s="210"/>
    </row>
    <row r="65" spans="2:12" s="9" customFormat="1" ht="14.85" customHeight="1">
      <c r="B65" s="204"/>
      <c r="C65" s="205"/>
      <c r="D65" s="206" t="s">
        <v>123</v>
      </c>
      <c r="E65" s="207"/>
      <c r="F65" s="207"/>
      <c r="G65" s="207"/>
      <c r="H65" s="207"/>
      <c r="I65" s="208">
        <f>Q107</f>
        <v>0</v>
      </c>
      <c r="J65" s="208">
        <f>R107</f>
        <v>0</v>
      </c>
      <c r="K65" s="209">
        <f>K107</f>
        <v>0</v>
      </c>
      <c r="L65" s="210"/>
    </row>
    <row r="66" spans="2:12" s="9" customFormat="1" ht="14.85" customHeight="1">
      <c r="B66" s="204"/>
      <c r="C66" s="205"/>
      <c r="D66" s="206" t="s">
        <v>124</v>
      </c>
      <c r="E66" s="207"/>
      <c r="F66" s="207"/>
      <c r="G66" s="207"/>
      <c r="H66" s="207"/>
      <c r="I66" s="208">
        <f>Q136</f>
        <v>0</v>
      </c>
      <c r="J66" s="208">
        <f>R136</f>
        <v>0</v>
      </c>
      <c r="K66" s="209">
        <f>K136</f>
        <v>0</v>
      </c>
      <c r="L66" s="210"/>
    </row>
    <row r="67" spans="2:12" s="9" customFormat="1" ht="14.85" customHeight="1">
      <c r="B67" s="204"/>
      <c r="C67" s="205"/>
      <c r="D67" s="206" t="s">
        <v>125</v>
      </c>
      <c r="E67" s="207"/>
      <c r="F67" s="207"/>
      <c r="G67" s="207"/>
      <c r="H67" s="207"/>
      <c r="I67" s="208">
        <f>Q147</f>
        <v>0</v>
      </c>
      <c r="J67" s="208">
        <f>R147</f>
        <v>0</v>
      </c>
      <c r="K67" s="209">
        <f>K147</f>
        <v>0</v>
      </c>
      <c r="L67" s="210"/>
    </row>
    <row r="68" spans="2:12" s="9" customFormat="1" ht="14.85" customHeight="1">
      <c r="B68" s="204"/>
      <c r="C68" s="205"/>
      <c r="D68" s="206" t="s">
        <v>126</v>
      </c>
      <c r="E68" s="207"/>
      <c r="F68" s="207"/>
      <c r="G68" s="207"/>
      <c r="H68" s="207"/>
      <c r="I68" s="208">
        <f>Q174</f>
        <v>0</v>
      </c>
      <c r="J68" s="208">
        <f>R174</f>
        <v>0</v>
      </c>
      <c r="K68" s="209">
        <f>K174</f>
        <v>0</v>
      </c>
      <c r="L68" s="210"/>
    </row>
    <row r="69" spans="2:12" s="9" customFormat="1" ht="14.85" customHeight="1">
      <c r="B69" s="204"/>
      <c r="C69" s="205"/>
      <c r="D69" s="206" t="s">
        <v>127</v>
      </c>
      <c r="E69" s="207"/>
      <c r="F69" s="207"/>
      <c r="G69" s="207"/>
      <c r="H69" s="207"/>
      <c r="I69" s="208">
        <f>Q198</f>
        <v>0</v>
      </c>
      <c r="J69" s="208">
        <f>R198</f>
        <v>0</v>
      </c>
      <c r="K69" s="209">
        <f>K198</f>
        <v>0</v>
      </c>
      <c r="L69" s="210"/>
    </row>
    <row r="70" spans="2:12" s="9" customFormat="1" ht="19.9" customHeight="1">
      <c r="B70" s="204"/>
      <c r="C70" s="205"/>
      <c r="D70" s="206" t="s">
        <v>128</v>
      </c>
      <c r="E70" s="207"/>
      <c r="F70" s="207"/>
      <c r="G70" s="207"/>
      <c r="H70" s="207"/>
      <c r="I70" s="208">
        <f>Q205</f>
        <v>0</v>
      </c>
      <c r="J70" s="208">
        <f>R205</f>
        <v>0</v>
      </c>
      <c r="K70" s="209">
        <f>K205</f>
        <v>0</v>
      </c>
      <c r="L70" s="210"/>
    </row>
    <row r="71" spans="2:12" s="9" customFormat="1" ht="14.85" customHeight="1">
      <c r="B71" s="204"/>
      <c r="C71" s="205"/>
      <c r="D71" s="206" t="s">
        <v>129</v>
      </c>
      <c r="E71" s="207"/>
      <c r="F71" s="207"/>
      <c r="G71" s="207"/>
      <c r="H71" s="207"/>
      <c r="I71" s="208">
        <f>Q206</f>
        <v>0</v>
      </c>
      <c r="J71" s="208">
        <f>R206</f>
        <v>0</v>
      </c>
      <c r="K71" s="209">
        <f>K206</f>
        <v>0</v>
      </c>
      <c r="L71" s="210"/>
    </row>
    <row r="72" spans="2:12" s="9" customFormat="1" ht="19.9" customHeight="1">
      <c r="B72" s="204"/>
      <c r="C72" s="205"/>
      <c r="D72" s="206" t="s">
        <v>130</v>
      </c>
      <c r="E72" s="207"/>
      <c r="F72" s="207"/>
      <c r="G72" s="207"/>
      <c r="H72" s="207"/>
      <c r="I72" s="208">
        <f>Q220</f>
        <v>0</v>
      </c>
      <c r="J72" s="208">
        <f>R220</f>
        <v>0</v>
      </c>
      <c r="K72" s="209">
        <f>K220</f>
        <v>0</v>
      </c>
      <c r="L72" s="210"/>
    </row>
    <row r="73" spans="2:12" s="9" customFormat="1" ht="14.85" customHeight="1">
      <c r="B73" s="204"/>
      <c r="C73" s="205"/>
      <c r="D73" s="206" t="s">
        <v>131</v>
      </c>
      <c r="E73" s="207"/>
      <c r="F73" s="207"/>
      <c r="G73" s="207"/>
      <c r="H73" s="207"/>
      <c r="I73" s="208">
        <f>Q221</f>
        <v>0</v>
      </c>
      <c r="J73" s="208">
        <f>R221</f>
        <v>0</v>
      </c>
      <c r="K73" s="209">
        <f>K221</f>
        <v>0</v>
      </c>
      <c r="L73" s="210"/>
    </row>
    <row r="74" spans="2:12" s="9" customFormat="1" ht="19.9" customHeight="1">
      <c r="B74" s="204"/>
      <c r="C74" s="205"/>
      <c r="D74" s="206" t="s">
        <v>132</v>
      </c>
      <c r="E74" s="207"/>
      <c r="F74" s="207"/>
      <c r="G74" s="207"/>
      <c r="H74" s="207"/>
      <c r="I74" s="208">
        <f>Q234</f>
        <v>0</v>
      </c>
      <c r="J74" s="208">
        <f>R234</f>
        <v>0</v>
      </c>
      <c r="K74" s="209">
        <f>K234</f>
        <v>0</v>
      </c>
      <c r="L74" s="210"/>
    </row>
    <row r="75" spans="2:12" s="9" customFormat="1" ht="14.85" customHeight="1">
      <c r="B75" s="204"/>
      <c r="C75" s="205"/>
      <c r="D75" s="206" t="s">
        <v>133</v>
      </c>
      <c r="E75" s="207"/>
      <c r="F75" s="207"/>
      <c r="G75" s="207"/>
      <c r="H75" s="207"/>
      <c r="I75" s="208">
        <f>Q235</f>
        <v>0</v>
      </c>
      <c r="J75" s="208">
        <f>R235</f>
        <v>0</v>
      </c>
      <c r="K75" s="209">
        <f>K235</f>
        <v>0</v>
      </c>
      <c r="L75" s="210"/>
    </row>
    <row r="76" spans="2:12" s="9" customFormat="1" ht="14.85" customHeight="1">
      <c r="B76" s="204"/>
      <c r="C76" s="205"/>
      <c r="D76" s="206" t="s">
        <v>134</v>
      </c>
      <c r="E76" s="207"/>
      <c r="F76" s="207"/>
      <c r="G76" s="207"/>
      <c r="H76" s="207"/>
      <c r="I76" s="208">
        <f>Q262</f>
        <v>0</v>
      </c>
      <c r="J76" s="208">
        <f>R262</f>
        <v>0</v>
      </c>
      <c r="K76" s="209">
        <f>K262</f>
        <v>0</v>
      </c>
      <c r="L76" s="210"/>
    </row>
    <row r="77" spans="2:12" s="9" customFormat="1" ht="19.9" customHeight="1">
      <c r="B77" s="204"/>
      <c r="C77" s="205"/>
      <c r="D77" s="206" t="s">
        <v>135</v>
      </c>
      <c r="E77" s="207"/>
      <c r="F77" s="207"/>
      <c r="G77" s="207"/>
      <c r="H77" s="207"/>
      <c r="I77" s="208">
        <f>Q292</f>
        <v>0</v>
      </c>
      <c r="J77" s="208">
        <f>R292</f>
        <v>0</v>
      </c>
      <c r="K77" s="209">
        <f>K292</f>
        <v>0</v>
      </c>
      <c r="L77" s="210"/>
    </row>
    <row r="78" spans="2:12" s="9" customFormat="1" ht="14.85" customHeight="1">
      <c r="B78" s="204"/>
      <c r="C78" s="205"/>
      <c r="D78" s="206" t="s">
        <v>136</v>
      </c>
      <c r="E78" s="207"/>
      <c r="F78" s="207"/>
      <c r="G78" s="207"/>
      <c r="H78" s="207"/>
      <c r="I78" s="208">
        <f>Q293</f>
        <v>0</v>
      </c>
      <c r="J78" s="208">
        <f>R293</f>
        <v>0</v>
      </c>
      <c r="K78" s="209">
        <f>K293</f>
        <v>0</v>
      </c>
      <c r="L78" s="210"/>
    </row>
    <row r="79" spans="2:12" s="9" customFormat="1" ht="14.85" customHeight="1">
      <c r="B79" s="204"/>
      <c r="C79" s="205"/>
      <c r="D79" s="206" t="s">
        <v>137</v>
      </c>
      <c r="E79" s="207"/>
      <c r="F79" s="207"/>
      <c r="G79" s="207"/>
      <c r="H79" s="207"/>
      <c r="I79" s="208">
        <f>Q299</f>
        <v>0</v>
      </c>
      <c r="J79" s="208">
        <f>R299</f>
        <v>0</v>
      </c>
      <c r="K79" s="209">
        <f>K299</f>
        <v>0</v>
      </c>
      <c r="L79" s="210"/>
    </row>
    <row r="80" spans="2:12" s="9" customFormat="1" ht="19.9" customHeight="1">
      <c r="B80" s="204"/>
      <c r="C80" s="205"/>
      <c r="D80" s="206" t="s">
        <v>138</v>
      </c>
      <c r="E80" s="207"/>
      <c r="F80" s="207"/>
      <c r="G80" s="207"/>
      <c r="H80" s="207"/>
      <c r="I80" s="208">
        <f>Q324</f>
        <v>0</v>
      </c>
      <c r="J80" s="208">
        <f>R324</f>
        <v>0</v>
      </c>
      <c r="K80" s="209">
        <f>K324</f>
        <v>0</v>
      </c>
      <c r="L80" s="210"/>
    </row>
    <row r="81" spans="2:12" s="9" customFormat="1" ht="14.85" customHeight="1">
      <c r="B81" s="204"/>
      <c r="C81" s="205"/>
      <c r="D81" s="206" t="s">
        <v>139</v>
      </c>
      <c r="E81" s="207"/>
      <c r="F81" s="207"/>
      <c r="G81" s="207"/>
      <c r="H81" s="207"/>
      <c r="I81" s="208">
        <f>Q378</f>
        <v>0</v>
      </c>
      <c r="J81" s="208">
        <f>R378</f>
        <v>0</v>
      </c>
      <c r="K81" s="209">
        <f>K378</f>
        <v>0</v>
      </c>
      <c r="L81" s="210"/>
    </row>
    <row r="82" spans="2:12" s="9" customFormat="1" ht="21.8" customHeight="1">
      <c r="B82" s="204"/>
      <c r="C82" s="205"/>
      <c r="D82" s="206" t="s">
        <v>140</v>
      </c>
      <c r="E82" s="207"/>
      <c r="F82" s="207"/>
      <c r="G82" s="207"/>
      <c r="H82" s="207"/>
      <c r="I82" s="208">
        <f>Q389</f>
        <v>0</v>
      </c>
      <c r="J82" s="208">
        <f>R389</f>
        <v>0</v>
      </c>
      <c r="K82" s="209">
        <f>K389</f>
        <v>0</v>
      </c>
      <c r="L82" s="210"/>
    </row>
    <row r="83" spans="2:12" s="1" customFormat="1" ht="21.8" customHeight="1">
      <c r="B83" s="47"/>
      <c r="C83" s="48"/>
      <c r="D83" s="48"/>
      <c r="E83" s="48"/>
      <c r="F83" s="48"/>
      <c r="G83" s="48"/>
      <c r="H83" s="48"/>
      <c r="I83" s="160"/>
      <c r="J83" s="160"/>
      <c r="K83" s="48"/>
      <c r="L83" s="52"/>
    </row>
    <row r="84" spans="2:12" s="1" customFormat="1" ht="6.95" customHeight="1">
      <c r="B84" s="68"/>
      <c r="C84" s="69"/>
      <c r="D84" s="69"/>
      <c r="E84" s="69"/>
      <c r="F84" s="69"/>
      <c r="G84" s="69"/>
      <c r="H84" s="69"/>
      <c r="I84" s="184"/>
      <c r="J84" s="184"/>
      <c r="K84" s="69"/>
      <c r="L84" s="70"/>
    </row>
    <row r="88" spans="2:13" s="1" customFormat="1" ht="6.95" customHeight="1">
      <c r="B88" s="71"/>
      <c r="C88" s="72"/>
      <c r="D88" s="72"/>
      <c r="E88" s="72"/>
      <c r="F88" s="72"/>
      <c r="G88" s="72"/>
      <c r="H88" s="72"/>
      <c r="I88" s="187"/>
      <c r="J88" s="187"/>
      <c r="K88" s="72"/>
      <c r="L88" s="72"/>
      <c r="M88" s="73"/>
    </row>
    <row r="89" spans="2:13" s="1" customFormat="1" ht="36.95" customHeight="1">
      <c r="B89" s="47"/>
      <c r="C89" s="74" t="s">
        <v>141</v>
      </c>
      <c r="D89" s="75"/>
      <c r="E89" s="75"/>
      <c r="F89" s="75"/>
      <c r="G89" s="75"/>
      <c r="H89" s="75"/>
      <c r="I89" s="211"/>
      <c r="J89" s="211"/>
      <c r="K89" s="75"/>
      <c r="L89" s="75"/>
      <c r="M89" s="73"/>
    </row>
    <row r="90" spans="2:13" s="1" customFormat="1" ht="6.95" customHeight="1">
      <c r="B90" s="47"/>
      <c r="C90" s="75"/>
      <c r="D90" s="75"/>
      <c r="E90" s="75"/>
      <c r="F90" s="75"/>
      <c r="G90" s="75"/>
      <c r="H90" s="75"/>
      <c r="I90" s="211"/>
      <c r="J90" s="211"/>
      <c r="K90" s="75"/>
      <c r="L90" s="75"/>
      <c r="M90" s="73"/>
    </row>
    <row r="91" spans="2:13" s="1" customFormat="1" ht="14.4" customHeight="1">
      <c r="B91" s="47"/>
      <c r="C91" s="77" t="s">
        <v>19</v>
      </c>
      <c r="D91" s="75"/>
      <c r="E91" s="75"/>
      <c r="F91" s="75"/>
      <c r="G91" s="75"/>
      <c r="H91" s="75"/>
      <c r="I91" s="211"/>
      <c r="J91" s="211"/>
      <c r="K91" s="75"/>
      <c r="L91" s="75"/>
      <c r="M91" s="73"/>
    </row>
    <row r="92" spans="2:13" s="1" customFormat="1" ht="16.5" customHeight="1">
      <c r="B92" s="47"/>
      <c r="C92" s="75"/>
      <c r="D92" s="75"/>
      <c r="E92" s="212" t="str">
        <f>E7</f>
        <v>Přeshraniční Ekomuzeum, prostranství Permon v Karviné</v>
      </c>
      <c r="F92" s="77"/>
      <c r="G92" s="77"/>
      <c r="H92" s="77"/>
      <c r="I92" s="211"/>
      <c r="J92" s="211"/>
      <c r="K92" s="75"/>
      <c r="L92" s="75"/>
      <c r="M92" s="73"/>
    </row>
    <row r="93" spans="2:13" ht="13.5">
      <c r="B93" s="29"/>
      <c r="C93" s="77" t="s">
        <v>108</v>
      </c>
      <c r="D93" s="213"/>
      <c r="E93" s="213"/>
      <c r="F93" s="213"/>
      <c r="G93" s="213"/>
      <c r="H93" s="213"/>
      <c r="I93" s="151"/>
      <c r="J93" s="151"/>
      <c r="K93" s="213"/>
      <c r="L93" s="213"/>
      <c r="M93" s="214"/>
    </row>
    <row r="94" spans="2:13" s="1" customFormat="1" ht="16.5" customHeight="1">
      <c r="B94" s="47"/>
      <c r="C94" s="75"/>
      <c r="D94" s="75"/>
      <c r="E94" s="212" t="s">
        <v>109</v>
      </c>
      <c r="F94" s="75"/>
      <c r="G94" s="75"/>
      <c r="H94" s="75"/>
      <c r="I94" s="211"/>
      <c r="J94" s="211"/>
      <c r="K94" s="75"/>
      <c r="L94" s="75"/>
      <c r="M94" s="73"/>
    </row>
    <row r="95" spans="2:13" s="1" customFormat="1" ht="14.4" customHeight="1">
      <c r="B95" s="47"/>
      <c r="C95" s="77" t="s">
        <v>110</v>
      </c>
      <c r="D95" s="75"/>
      <c r="E95" s="75"/>
      <c r="F95" s="75"/>
      <c r="G95" s="75"/>
      <c r="H95" s="75"/>
      <c r="I95" s="211"/>
      <c r="J95" s="211"/>
      <c r="K95" s="75"/>
      <c r="L95" s="75"/>
      <c r="M95" s="73"/>
    </row>
    <row r="96" spans="2:13" s="1" customFormat="1" ht="17.25" customHeight="1">
      <c r="B96" s="47"/>
      <c r="C96" s="75"/>
      <c r="D96" s="75"/>
      <c r="E96" s="83" t="str">
        <f>E11</f>
        <v>SO 01 - Soupis prací - Komunikace a parkovací plochy</v>
      </c>
      <c r="F96" s="75"/>
      <c r="G96" s="75"/>
      <c r="H96" s="75"/>
      <c r="I96" s="211"/>
      <c r="J96" s="211"/>
      <c r="K96" s="75"/>
      <c r="L96" s="75"/>
      <c r="M96" s="73"/>
    </row>
    <row r="97" spans="2:13" s="1" customFormat="1" ht="6.95" customHeight="1">
      <c r="B97" s="47"/>
      <c r="C97" s="75"/>
      <c r="D97" s="75"/>
      <c r="E97" s="75"/>
      <c r="F97" s="75"/>
      <c r="G97" s="75"/>
      <c r="H97" s="75"/>
      <c r="I97" s="211"/>
      <c r="J97" s="211"/>
      <c r="K97" s="75"/>
      <c r="L97" s="75"/>
      <c r="M97" s="73"/>
    </row>
    <row r="98" spans="2:13" s="1" customFormat="1" ht="18" customHeight="1">
      <c r="B98" s="47"/>
      <c r="C98" s="77" t="s">
        <v>25</v>
      </c>
      <c r="D98" s="75"/>
      <c r="E98" s="75"/>
      <c r="F98" s="215" t="str">
        <f>F14</f>
        <v>Karviná</v>
      </c>
      <c r="G98" s="75"/>
      <c r="H98" s="75"/>
      <c r="I98" s="216" t="s">
        <v>27</v>
      </c>
      <c r="J98" s="217" t="str">
        <f>IF(J14="","",J14)</f>
        <v>19. 5. 2018</v>
      </c>
      <c r="K98" s="75"/>
      <c r="L98" s="75"/>
      <c r="M98" s="73"/>
    </row>
    <row r="99" spans="2:13" s="1" customFormat="1" ht="6.95" customHeight="1">
      <c r="B99" s="47"/>
      <c r="C99" s="75"/>
      <c r="D99" s="75"/>
      <c r="E99" s="75"/>
      <c r="F99" s="75"/>
      <c r="G99" s="75"/>
      <c r="H99" s="75"/>
      <c r="I99" s="211"/>
      <c r="J99" s="211"/>
      <c r="K99" s="75"/>
      <c r="L99" s="75"/>
      <c r="M99" s="73"/>
    </row>
    <row r="100" spans="2:13" s="1" customFormat="1" ht="13.5">
      <c r="B100" s="47"/>
      <c r="C100" s="77" t="s">
        <v>29</v>
      </c>
      <c r="D100" s="75"/>
      <c r="E100" s="75"/>
      <c r="F100" s="215" t="str">
        <f>E17</f>
        <v>SMK, Fryštátská 72/1, Karviná</v>
      </c>
      <c r="G100" s="75"/>
      <c r="H100" s="75"/>
      <c r="I100" s="216" t="s">
        <v>37</v>
      </c>
      <c r="J100" s="218" t="str">
        <f>E23</f>
        <v>Ateliér ESO spol.s r.o., K.H.Máchy 5203/33</v>
      </c>
      <c r="K100" s="75"/>
      <c r="L100" s="75"/>
      <c r="M100" s="73"/>
    </row>
    <row r="101" spans="2:13" s="1" customFormat="1" ht="14.4" customHeight="1">
      <c r="B101" s="47"/>
      <c r="C101" s="77" t="s">
        <v>35</v>
      </c>
      <c r="D101" s="75"/>
      <c r="E101" s="75"/>
      <c r="F101" s="215" t="str">
        <f>IF(E20="","",E20)</f>
        <v/>
      </c>
      <c r="G101" s="75"/>
      <c r="H101" s="75"/>
      <c r="I101" s="211"/>
      <c r="J101" s="211"/>
      <c r="K101" s="75"/>
      <c r="L101" s="75"/>
      <c r="M101" s="73"/>
    </row>
    <row r="102" spans="2:13" s="1" customFormat="1" ht="10.3" customHeight="1">
      <c r="B102" s="47"/>
      <c r="C102" s="75"/>
      <c r="D102" s="75"/>
      <c r="E102" s="75"/>
      <c r="F102" s="75"/>
      <c r="G102" s="75"/>
      <c r="H102" s="75"/>
      <c r="I102" s="211"/>
      <c r="J102" s="211"/>
      <c r="K102" s="75"/>
      <c r="L102" s="75"/>
      <c r="M102" s="73"/>
    </row>
    <row r="103" spans="2:24" s="10" customFormat="1" ht="29.25" customHeight="1">
      <c r="B103" s="219"/>
      <c r="C103" s="220" t="s">
        <v>142</v>
      </c>
      <c r="D103" s="221" t="s">
        <v>61</v>
      </c>
      <c r="E103" s="221" t="s">
        <v>57</v>
      </c>
      <c r="F103" s="221" t="s">
        <v>143</v>
      </c>
      <c r="G103" s="221" t="s">
        <v>144</v>
      </c>
      <c r="H103" s="221" t="s">
        <v>145</v>
      </c>
      <c r="I103" s="222" t="s">
        <v>146</v>
      </c>
      <c r="J103" s="222" t="s">
        <v>147</v>
      </c>
      <c r="K103" s="221" t="s">
        <v>118</v>
      </c>
      <c r="L103" s="223" t="s">
        <v>148</v>
      </c>
      <c r="M103" s="224"/>
      <c r="N103" s="103" t="s">
        <v>149</v>
      </c>
      <c r="O103" s="104" t="s">
        <v>46</v>
      </c>
      <c r="P103" s="104" t="s">
        <v>150</v>
      </c>
      <c r="Q103" s="104" t="s">
        <v>151</v>
      </c>
      <c r="R103" s="104" t="s">
        <v>152</v>
      </c>
      <c r="S103" s="104" t="s">
        <v>153</v>
      </c>
      <c r="T103" s="104" t="s">
        <v>154</v>
      </c>
      <c r="U103" s="104" t="s">
        <v>155</v>
      </c>
      <c r="V103" s="104" t="s">
        <v>156</v>
      </c>
      <c r="W103" s="104" t="s">
        <v>157</v>
      </c>
      <c r="X103" s="105" t="s">
        <v>158</v>
      </c>
    </row>
    <row r="104" spans="2:63" s="1" customFormat="1" ht="29.25" customHeight="1">
      <c r="B104" s="47"/>
      <c r="C104" s="109" t="s">
        <v>119</v>
      </c>
      <c r="D104" s="75"/>
      <c r="E104" s="75"/>
      <c r="F104" s="75"/>
      <c r="G104" s="75"/>
      <c r="H104" s="75"/>
      <c r="I104" s="211"/>
      <c r="J104" s="211"/>
      <c r="K104" s="225">
        <f>BK104</f>
        <v>0</v>
      </c>
      <c r="L104" s="75"/>
      <c r="M104" s="73"/>
      <c r="N104" s="106"/>
      <c r="O104" s="107"/>
      <c r="P104" s="107"/>
      <c r="Q104" s="226">
        <f>Q105</f>
        <v>0</v>
      </c>
      <c r="R104" s="226">
        <f>R105</f>
        <v>0</v>
      </c>
      <c r="S104" s="107"/>
      <c r="T104" s="227">
        <f>T105</f>
        <v>0</v>
      </c>
      <c r="U104" s="107"/>
      <c r="V104" s="227">
        <f>V105</f>
        <v>1366.6821958500002</v>
      </c>
      <c r="W104" s="107"/>
      <c r="X104" s="228">
        <f>X105</f>
        <v>163.827</v>
      </c>
      <c r="AT104" s="25" t="s">
        <v>77</v>
      </c>
      <c r="AU104" s="25" t="s">
        <v>120</v>
      </c>
      <c r="BK104" s="229">
        <f>BK105</f>
        <v>0</v>
      </c>
    </row>
    <row r="105" spans="2:63" s="11" customFormat="1" ht="37.4" customHeight="1">
      <c r="B105" s="230"/>
      <c r="C105" s="231"/>
      <c r="D105" s="232" t="s">
        <v>77</v>
      </c>
      <c r="E105" s="233" t="s">
        <v>159</v>
      </c>
      <c r="F105" s="233" t="s">
        <v>160</v>
      </c>
      <c r="G105" s="231"/>
      <c r="H105" s="231"/>
      <c r="I105" s="234"/>
      <c r="J105" s="234"/>
      <c r="K105" s="235">
        <f>BK105</f>
        <v>0</v>
      </c>
      <c r="L105" s="231"/>
      <c r="M105" s="236"/>
      <c r="N105" s="237"/>
      <c r="O105" s="238"/>
      <c r="P105" s="238"/>
      <c r="Q105" s="239">
        <f>Q106+Q205+Q220+Q234+Q292+Q324</f>
        <v>0</v>
      </c>
      <c r="R105" s="239">
        <f>R106+R205+R220+R234+R292+R324</f>
        <v>0</v>
      </c>
      <c r="S105" s="238"/>
      <c r="T105" s="240">
        <f>T106+T205+T220+T234+T292+T324</f>
        <v>0</v>
      </c>
      <c r="U105" s="238"/>
      <c r="V105" s="240">
        <f>V106+V205+V220+V234+V292+V324</f>
        <v>1366.6821958500002</v>
      </c>
      <c r="W105" s="238"/>
      <c r="X105" s="241">
        <f>X106+X205+X220+X234+X292+X324</f>
        <v>163.827</v>
      </c>
      <c r="AR105" s="242" t="s">
        <v>85</v>
      </c>
      <c r="AT105" s="243" t="s">
        <v>77</v>
      </c>
      <c r="AU105" s="243" t="s">
        <v>78</v>
      </c>
      <c r="AY105" s="242" t="s">
        <v>161</v>
      </c>
      <c r="BK105" s="244">
        <f>BK106+BK205+BK220+BK234+BK292+BK324</f>
        <v>0</v>
      </c>
    </row>
    <row r="106" spans="2:63" s="11" customFormat="1" ht="19.9" customHeight="1">
      <c r="B106" s="230"/>
      <c r="C106" s="231"/>
      <c r="D106" s="232" t="s">
        <v>77</v>
      </c>
      <c r="E106" s="245" t="s">
        <v>85</v>
      </c>
      <c r="F106" s="245" t="s">
        <v>162</v>
      </c>
      <c r="G106" s="231"/>
      <c r="H106" s="231"/>
      <c r="I106" s="234"/>
      <c r="J106" s="234"/>
      <c r="K106" s="246">
        <f>BK106</f>
        <v>0</v>
      </c>
      <c r="L106" s="231"/>
      <c r="M106" s="236"/>
      <c r="N106" s="237"/>
      <c r="O106" s="238"/>
      <c r="P106" s="238"/>
      <c r="Q106" s="239">
        <f>Q107+Q136+Q147+Q174+Q198</f>
        <v>0</v>
      </c>
      <c r="R106" s="239">
        <f>R107+R136+R147+R174+R198</f>
        <v>0</v>
      </c>
      <c r="S106" s="238"/>
      <c r="T106" s="240">
        <f>T107+T136+T147+T174+T198</f>
        <v>0</v>
      </c>
      <c r="U106" s="238"/>
      <c r="V106" s="240">
        <f>V107+V136+V147+V174+V198</f>
        <v>83.79791</v>
      </c>
      <c r="W106" s="238"/>
      <c r="X106" s="241">
        <f>X107+X136+X147+X174+X198</f>
        <v>163.827</v>
      </c>
      <c r="AR106" s="242" t="s">
        <v>85</v>
      </c>
      <c r="AT106" s="243" t="s">
        <v>77</v>
      </c>
      <c r="AU106" s="243" t="s">
        <v>85</v>
      </c>
      <c r="AY106" s="242" t="s">
        <v>161</v>
      </c>
      <c r="BK106" s="244">
        <f>BK107+BK136+BK147+BK174+BK198</f>
        <v>0</v>
      </c>
    </row>
    <row r="107" spans="2:63" s="11" customFormat="1" ht="14.85" customHeight="1">
      <c r="B107" s="230"/>
      <c r="C107" s="231"/>
      <c r="D107" s="232" t="s">
        <v>77</v>
      </c>
      <c r="E107" s="245" t="s">
        <v>163</v>
      </c>
      <c r="F107" s="245" t="s">
        <v>164</v>
      </c>
      <c r="G107" s="231"/>
      <c r="H107" s="231"/>
      <c r="I107" s="234"/>
      <c r="J107" s="234"/>
      <c r="K107" s="246">
        <f>BK107</f>
        <v>0</v>
      </c>
      <c r="L107" s="231"/>
      <c r="M107" s="236"/>
      <c r="N107" s="237"/>
      <c r="O107" s="238"/>
      <c r="P107" s="238"/>
      <c r="Q107" s="239">
        <f>SUM(Q108:Q135)</f>
        <v>0</v>
      </c>
      <c r="R107" s="239">
        <f>SUM(R108:R135)</f>
        <v>0</v>
      </c>
      <c r="S107" s="238"/>
      <c r="T107" s="240">
        <f>SUM(T108:T135)</f>
        <v>0</v>
      </c>
      <c r="U107" s="238"/>
      <c r="V107" s="240">
        <f>SUM(V108:V135)</f>
        <v>0</v>
      </c>
      <c r="W107" s="238"/>
      <c r="X107" s="241">
        <f>SUM(X108:X135)</f>
        <v>163.827</v>
      </c>
      <c r="AR107" s="242" t="s">
        <v>85</v>
      </c>
      <c r="AT107" s="243" t="s">
        <v>77</v>
      </c>
      <c r="AU107" s="243" t="s">
        <v>87</v>
      </c>
      <c r="AY107" s="242" t="s">
        <v>161</v>
      </c>
      <c r="BK107" s="244">
        <f>SUM(BK108:BK135)</f>
        <v>0</v>
      </c>
    </row>
    <row r="108" spans="2:65" s="1" customFormat="1" ht="16.5" customHeight="1">
      <c r="B108" s="47"/>
      <c r="C108" s="247" t="s">
        <v>85</v>
      </c>
      <c r="D108" s="247" t="s">
        <v>165</v>
      </c>
      <c r="E108" s="248" t="s">
        <v>166</v>
      </c>
      <c r="F108" s="249" t="s">
        <v>167</v>
      </c>
      <c r="G108" s="250" t="s">
        <v>168</v>
      </c>
      <c r="H108" s="251">
        <v>0.1</v>
      </c>
      <c r="I108" s="252"/>
      <c r="J108" s="252"/>
      <c r="K108" s="253">
        <f>ROUND(P108*H108,2)</f>
        <v>0</v>
      </c>
      <c r="L108" s="249" t="s">
        <v>169</v>
      </c>
      <c r="M108" s="73"/>
      <c r="N108" s="254" t="s">
        <v>24</v>
      </c>
      <c r="O108" s="255" t="s">
        <v>47</v>
      </c>
      <c r="P108" s="175">
        <f>I108+J108</f>
        <v>0</v>
      </c>
      <c r="Q108" s="175">
        <f>ROUND(I108*H108,2)</f>
        <v>0</v>
      </c>
      <c r="R108" s="175">
        <f>ROUND(J108*H108,2)</f>
        <v>0</v>
      </c>
      <c r="S108" s="48"/>
      <c r="T108" s="256">
        <f>S108*H108</f>
        <v>0</v>
      </c>
      <c r="U108" s="256">
        <v>0</v>
      </c>
      <c r="V108" s="256">
        <f>U108*H108</f>
        <v>0</v>
      </c>
      <c r="W108" s="256">
        <v>0</v>
      </c>
      <c r="X108" s="257">
        <f>W108*H108</f>
        <v>0</v>
      </c>
      <c r="AR108" s="25" t="s">
        <v>170</v>
      </c>
      <c r="AT108" s="25" t="s">
        <v>165</v>
      </c>
      <c r="AU108" s="25" t="s">
        <v>171</v>
      </c>
      <c r="AY108" s="25" t="s">
        <v>161</v>
      </c>
      <c r="BE108" s="258">
        <f>IF(O108="základní",K108,0)</f>
        <v>0</v>
      </c>
      <c r="BF108" s="258">
        <f>IF(O108="snížená",K108,0)</f>
        <v>0</v>
      </c>
      <c r="BG108" s="258">
        <f>IF(O108="zákl. přenesená",K108,0)</f>
        <v>0</v>
      </c>
      <c r="BH108" s="258">
        <f>IF(O108="sníž. přenesená",K108,0)</f>
        <v>0</v>
      </c>
      <c r="BI108" s="258">
        <f>IF(O108="nulová",K108,0)</f>
        <v>0</v>
      </c>
      <c r="BJ108" s="25" t="s">
        <v>85</v>
      </c>
      <c r="BK108" s="258">
        <f>ROUND(P108*H108,2)</f>
        <v>0</v>
      </c>
      <c r="BL108" s="25" t="s">
        <v>170</v>
      </c>
      <c r="BM108" s="25" t="s">
        <v>172</v>
      </c>
    </row>
    <row r="109" spans="2:51" s="12" customFormat="1" ht="13.5">
      <c r="B109" s="259"/>
      <c r="C109" s="260"/>
      <c r="D109" s="261" t="s">
        <v>173</v>
      </c>
      <c r="E109" s="262" t="s">
        <v>24</v>
      </c>
      <c r="F109" s="263" t="s">
        <v>174</v>
      </c>
      <c r="G109" s="260"/>
      <c r="H109" s="262" t="s">
        <v>24</v>
      </c>
      <c r="I109" s="264"/>
      <c r="J109" s="264"/>
      <c r="K109" s="260"/>
      <c r="L109" s="260"/>
      <c r="M109" s="265"/>
      <c r="N109" s="266"/>
      <c r="O109" s="267"/>
      <c r="P109" s="267"/>
      <c r="Q109" s="267"/>
      <c r="R109" s="267"/>
      <c r="S109" s="267"/>
      <c r="T109" s="267"/>
      <c r="U109" s="267"/>
      <c r="V109" s="267"/>
      <c r="W109" s="267"/>
      <c r="X109" s="268"/>
      <c r="AT109" s="269" t="s">
        <v>173</v>
      </c>
      <c r="AU109" s="269" t="s">
        <v>171</v>
      </c>
      <c r="AV109" s="12" t="s">
        <v>85</v>
      </c>
      <c r="AW109" s="12" t="s">
        <v>7</v>
      </c>
      <c r="AX109" s="12" t="s">
        <v>78</v>
      </c>
      <c r="AY109" s="269" t="s">
        <v>161</v>
      </c>
    </row>
    <row r="110" spans="2:51" s="13" customFormat="1" ht="13.5">
      <c r="B110" s="270"/>
      <c r="C110" s="271"/>
      <c r="D110" s="261" t="s">
        <v>173</v>
      </c>
      <c r="E110" s="272" t="s">
        <v>24</v>
      </c>
      <c r="F110" s="273" t="s">
        <v>175</v>
      </c>
      <c r="G110" s="271"/>
      <c r="H110" s="274">
        <v>0.1</v>
      </c>
      <c r="I110" s="275"/>
      <c r="J110" s="275"/>
      <c r="K110" s="271"/>
      <c r="L110" s="271"/>
      <c r="M110" s="276"/>
      <c r="N110" s="277"/>
      <c r="O110" s="278"/>
      <c r="P110" s="278"/>
      <c r="Q110" s="278"/>
      <c r="R110" s="278"/>
      <c r="S110" s="278"/>
      <c r="T110" s="278"/>
      <c r="U110" s="278"/>
      <c r="V110" s="278"/>
      <c r="W110" s="278"/>
      <c r="X110" s="279"/>
      <c r="AT110" s="280" t="s">
        <v>173</v>
      </c>
      <c r="AU110" s="280" t="s">
        <v>171</v>
      </c>
      <c r="AV110" s="13" t="s">
        <v>87</v>
      </c>
      <c r="AW110" s="13" t="s">
        <v>7</v>
      </c>
      <c r="AX110" s="13" t="s">
        <v>85</v>
      </c>
      <c r="AY110" s="280" t="s">
        <v>161</v>
      </c>
    </row>
    <row r="111" spans="2:65" s="1" customFormat="1" ht="51" customHeight="1">
      <c r="B111" s="47"/>
      <c r="C111" s="247" t="s">
        <v>87</v>
      </c>
      <c r="D111" s="247" t="s">
        <v>165</v>
      </c>
      <c r="E111" s="248" t="s">
        <v>176</v>
      </c>
      <c r="F111" s="249" t="s">
        <v>177</v>
      </c>
      <c r="G111" s="250" t="s">
        <v>178</v>
      </c>
      <c r="H111" s="251">
        <v>179</v>
      </c>
      <c r="I111" s="252"/>
      <c r="J111" s="252"/>
      <c r="K111" s="253">
        <f>ROUND(P111*H111,2)</f>
        <v>0</v>
      </c>
      <c r="L111" s="249" t="s">
        <v>169</v>
      </c>
      <c r="M111" s="73"/>
      <c r="N111" s="254" t="s">
        <v>24</v>
      </c>
      <c r="O111" s="255" t="s">
        <v>47</v>
      </c>
      <c r="P111" s="175">
        <f>I111+J111</f>
        <v>0</v>
      </c>
      <c r="Q111" s="175">
        <f>ROUND(I111*H111,2)</f>
        <v>0</v>
      </c>
      <c r="R111" s="175">
        <f>ROUND(J111*H111,2)</f>
        <v>0</v>
      </c>
      <c r="S111" s="48"/>
      <c r="T111" s="256">
        <f>S111*H111</f>
        <v>0</v>
      </c>
      <c r="U111" s="256">
        <v>0</v>
      </c>
      <c r="V111" s="256">
        <f>U111*H111</f>
        <v>0</v>
      </c>
      <c r="W111" s="256">
        <v>0.29</v>
      </c>
      <c r="X111" s="257">
        <f>W111*H111</f>
        <v>51.91</v>
      </c>
      <c r="AR111" s="25" t="s">
        <v>170</v>
      </c>
      <c r="AT111" s="25" t="s">
        <v>165</v>
      </c>
      <c r="AU111" s="25" t="s">
        <v>171</v>
      </c>
      <c r="AY111" s="25" t="s">
        <v>161</v>
      </c>
      <c r="BE111" s="258">
        <f>IF(O111="základní",K111,0)</f>
        <v>0</v>
      </c>
      <c r="BF111" s="258">
        <f>IF(O111="snížená",K111,0)</f>
        <v>0</v>
      </c>
      <c r="BG111" s="258">
        <f>IF(O111="zákl. přenesená",K111,0)</f>
        <v>0</v>
      </c>
      <c r="BH111" s="258">
        <f>IF(O111="sníž. přenesená",K111,0)</f>
        <v>0</v>
      </c>
      <c r="BI111" s="258">
        <f>IF(O111="nulová",K111,0)</f>
        <v>0</v>
      </c>
      <c r="BJ111" s="25" t="s">
        <v>85</v>
      </c>
      <c r="BK111" s="258">
        <f>ROUND(P111*H111,2)</f>
        <v>0</v>
      </c>
      <c r="BL111" s="25" t="s">
        <v>170</v>
      </c>
      <c r="BM111" s="25" t="s">
        <v>179</v>
      </c>
    </row>
    <row r="112" spans="2:51" s="12" customFormat="1" ht="13.5">
      <c r="B112" s="259"/>
      <c r="C112" s="260"/>
      <c r="D112" s="261" t="s">
        <v>173</v>
      </c>
      <c r="E112" s="262" t="s">
        <v>24</v>
      </c>
      <c r="F112" s="263" t="s">
        <v>180</v>
      </c>
      <c r="G112" s="260"/>
      <c r="H112" s="262" t="s">
        <v>24</v>
      </c>
      <c r="I112" s="264"/>
      <c r="J112" s="264"/>
      <c r="K112" s="260"/>
      <c r="L112" s="260"/>
      <c r="M112" s="265"/>
      <c r="N112" s="266"/>
      <c r="O112" s="267"/>
      <c r="P112" s="267"/>
      <c r="Q112" s="267"/>
      <c r="R112" s="267"/>
      <c r="S112" s="267"/>
      <c r="T112" s="267"/>
      <c r="U112" s="267"/>
      <c r="V112" s="267"/>
      <c r="W112" s="267"/>
      <c r="X112" s="268"/>
      <c r="AT112" s="269" t="s">
        <v>173</v>
      </c>
      <c r="AU112" s="269" t="s">
        <v>171</v>
      </c>
      <c r="AV112" s="12" t="s">
        <v>85</v>
      </c>
      <c r="AW112" s="12" t="s">
        <v>7</v>
      </c>
      <c r="AX112" s="12" t="s">
        <v>78</v>
      </c>
      <c r="AY112" s="269" t="s">
        <v>161</v>
      </c>
    </row>
    <row r="113" spans="2:51" s="12" customFormat="1" ht="13.5">
      <c r="B113" s="259"/>
      <c r="C113" s="260"/>
      <c r="D113" s="261" t="s">
        <v>173</v>
      </c>
      <c r="E113" s="262" t="s">
        <v>24</v>
      </c>
      <c r="F113" s="263" t="s">
        <v>181</v>
      </c>
      <c r="G113" s="260"/>
      <c r="H113" s="262" t="s">
        <v>24</v>
      </c>
      <c r="I113" s="264"/>
      <c r="J113" s="264"/>
      <c r="K113" s="260"/>
      <c r="L113" s="260"/>
      <c r="M113" s="265"/>
      <c r="N113" s="266"/>
      <c r="O113" s="267"/>
      <c r="P113" s="267"/>
      <c r="Q113" s="267"/>
      <c r="R113" s="267"/>
      <c r="S113" s="267"/>
      <c r="T113" s="267"/>
      <c r="U113" s="267"/>
      <c r="V113" s="267"/>
      <c r="W113" s="267"/>
      <c r="X113" s="268"/>
      <c r="AT113" s="269" t="s">
        <v>173</v>
      </c>
      <c r="AU113" s="269" t="s">
        <v>171</v>
      </c>
      <c r="AV113" s="12" t="s">
        <v>85</v>
      </c>
      <c r="AW113" s="12" t="s">
        <v>7</v>
      </c>
      <c r="AX113" s="12" t="s">
        <v>78</v>
      </c>
      <c r="AY113" s="269" t="s">
        <v>161</v>
      </c>
    </row>
    <row r="114" spans="2:51" s="13" customFormat="1" ht="13.5">
      <c r="B114" s="270"/>
      <c r="C114" s="271"/>
      <c r="D114" s="261" t="s">
        <v>173</v>
      </c>
      <c r="E114" s="272" t="s">
        <v>24</v>
      </c>
      <c r="F114" s="273" t="s">
        <v>182</v>
      </c>
      <c r="G114" s="271"/>
      <c r="H114" s="274">
        <v>179</v>
      </c>
      <c r="I114" s="275"/>
      <c r="J114" s="275"/>
      <c r="K114" s="271"/>
      <c r="L114" s="271"/>
      <c r="M114" s="276"/>
      <c r="N114" s="277"/>
      <c r="O114" s="278"/>
      <c r="P114" s="278"/>
      <c r="Q114" s="278"/>
      <c r="R114" s="278"/>
      <c r="S114" s="278"/>
      <c r="T114" s="278"/>
      <c r="U114" s="278"/>
      <c r="V114" s="278"/>
      <c r="W114" s="278"/>
      <c r="X114" s="279"/>
      <c r="AT114" s="280" t="s">
        <v>173</v>
      </c>
      <c r="AU114" s="280" t="s">
        <v>171</v>
      </c>
      <c r="AV114" s="13" t="s">
        <v>87</v>
      </c>
      <c r="AW114" s="13" t="s">
        <v>7</v>
      </c>
      <c r="AX114" s="13" t="s">
        <v>85</v>
      </c>
      <c r="AY114" s="280" t="s">
        <v>161</v>
      </c>
    </row>
    <row r="115" spans="2:65" s="1" customFormat="1" ht="38.25" customHeight="1">
      <c r="B115" s="47"/>
      <c r="C115" s="247" t="s">
        <v>171</v>
      </c>
      <c r="D115" s="247" t="s">
        <v>165</v>
      </c>
      <c r="E115" s="248" t="s">
        <v>183</v>
      </c>
      <c r="F115" s="249" t="s">
        <v>184</v>
      </c>
      <c r="G115" s="250" t="s">
        <v>178</v>
      </c>
      <c r="H115" s="251">
        <v>89.5</v>
      </c>
      <c r="I115" s="252"/>
      <c r="J115" s="252"/>
      <c r="K115" s="253">
        <f>ROUND(P115*H115,2)</f>
        <v>0</v>
      </c>
      <c r="L115" s="249" t="s">
        <v>169</v>
      </c>
      <c r="M115" s="73"/>
      <c r="N115" s="254" t="s">
        <v>24</v>
      </c>
      <c r="O115" s="255" t="s">
        <v>47</v>
      </c>
      <c r="P115" s="175">
        <f>I115+J115</f>
        <v>0</v>
      </c>
      <c r="Q115" s="175">
        <f>ROUND(I115*H115,2)</f>
        <v>0</v>
      </c>
      <c r="R115" s="175">
        <f>ROUND(J115*H115,2)</f>
        <v>0</v>
      </c>
      <c r="S115" s="48"/>
      <c r="T115" s="256">
        <f>S115*H115</f>
        <v>0</v>
      </c>
      <c r="U115" s="256">
        <v>0</v>
      </c>
      <c r="V115" s="256">
        <f>U115*H115</f>
        <v>0</v>
      </c>
      <c r="W115" s="256">
        <v>0.325</v>
      </c>
      <c r="X115" s="257">
        <f>W115*H115</f>
        <v>29.087500000000002</v>
      </c>
      <c r="AR115" s="25" t="s">
        <v>170</v>
      </c>
      <c r="AT115" s="25" t="s">
        <v>165</v>
      </c>
      <c r="AU115" s="25" t="s">
        <v>171</v>
      </c>
      <c r="AY115" s="25" t="s">
        <v>161</v>
      </c>
      <c r="BE115" s="258">
        <f>IF(O115="základní",K115,0)</f>
        <v>0</v>
      </c>
      <c r="BF115" s="258">
        <f>IF(O115="snížená",K115,0)</f>
        <v>0</v>
      </c>
      <c r="BG115" s="258">
        <f>IF(O115="zákl. přenesená",K115,0)</f>
        <v>0</v>
      </c>
      <c r="BH115" s="258">
        <f>IF(O115="sníž. přenesená",K115,0)</f>
        <v>0</v>
      </c>
      <c r="BI115" s="258">
        <f>IF(O115="nulová",K115,0)</f>
        <v>0</v>
      </c>
      <c r="BJ115" s="25" t="s">
        <v>85</v>
      </c>
      <c r="BK115" s="258">
        <f>ROUND(P115*H115,2)</f>
        <v>0</v>
      </c>
      <c r="BL115" s="25" t="s">
        <v>170</v>
      </c>
      <c r="BM115" s="25" t="s">
        <v>185</v>
      </c>
    </row>
    <row r="116" spans="2:51" s="12" customFormat="1" ht="13.5">
      <c r="B116" s="259"/>
      <c r="C116" s="260"/>
      <c r="D116" s="261" t="s">
        <v>173</v>
      </c>
      <c r="E116" s="262" t="s">
        <v>24</v>
      </c>
      <c r="F116" s="263" t="s">
        <v>180</v>
      </c>
      <c r="G116" s="260"/>
      <c r="H116" s="262" t="s">
        <v>24</v>
      </c>
      <c r="I116" s="264"/>
      <c r="J116" s="264"/>
      <c r="K116" s="260"/>
      <c r="L116" s="260"/>
      <c r="M116" s="265"/>
      <c r="N116" s="266"/>
      <c r="O116" s="267"/>
      <c r="P116" s="267"/>
      <c r="Q116" s="267"/>
      <c r="R116" s="267"/>
      <c r="S116" s="267"/>
      <c r="T116" s="267"/>
      <c r="U116" s="267"/>
      <c r="V116" s="267"/>
      <c r="W116" s="267"/>
      <c r="X116" s="268"/>
      <c r="AT116" s="269" t="s">
        <v>173</v>
      </c>
      <c r="AU116" s="269" t="s">
        <v>171</v>
      </c>
      <c r="AV116" s="12" t="s">
        <v>85</v>
      </c>
      <c r="AW116" s="12" t="s">
        <v>7</v>
      </c>
      <c r="AX116" s="12" t="s">
        <v>78</v>
      </c>
      <c r="AY116" s="269" t="s">
        <v>161</v>
      </c>
    </row>
    <row r="117" spans="2:51" s="12" customFormat="1" ht="13.5">
      <c r="B117" s="259"/>
      <c r="C117" s="260"/>
      <c r="D117" s="261" t="s">
        <v>173</v>
      </c>
      <c r="E117" s="262" t="s">
        <v>24</v>
      </c>
      <c r="F117" s="263" t="s">
        <v>186</v>
      </c>
      <c r="G117" s="260"/>
      <c r="H117" s="262" t="s">
        <v>24</v>
      </c>
      <c r="I117" s="264"/>
      <c r="J117" s="264"/>
      <c r="K117" s="260"/>
      <c r="L117" s="260"/>
      <c r="M117" s="265"/>
      <c r="N117" s="266"/>
      <c r="O117" s="267"/>
      <c r="P117" s="267"/>
      <c r="Q117" s="267"/>
      <c r="R117" s="267"/>
      <c r="S117" s="267"/>
      <c r="T117" s="267"/>
      <c r="U117" s="267"/>
      <c r="V117" s="267"/>
      <c r="W117" s="267"/>
      <c r="X117" s="268"/>
      <c r="AT117" s="269" t="s">
        <v>173</v>
      </c>
      <c r="AU117" s="269" t="s">
        <v>171</v>
      </c>
      <c r="AV117" s="12" t="s">
        <v>85</v>
      </c>
      <c r="AW117" s="12" t="s">
        <v>7</v>
      </c>
      <c r="AX117" s="12" t="s">
        <v>78</v>
      </c>
      <c r="AY117" s="269" t="s">
        <v>161</v>
      </c>
    </row>
    <row r="118" spans="2:51" s="13" customFormat="1" ht="13.5">
      <c r="B118" s="270"/>
      <c r="C118" s="271"/>
      <c r="D118" s="261" t="s">
        <v>173</v>
      </c>
      <c r="E118" s="272" t="s">
        <v>24</v>
      </c>
      <c r="F118" s="273" t="s">
        <v>187</v>
      </c>
      <c r="G118" s="271"/>
      <c r="H118" s="274">
        <v>89.5</v>
      </c>
      <c r="I118" s="275"/>
      <c r="J118" s="275"/>
      <c r="K118" s="271"/>
      <c r="L118" s="271"/>
      <c r="M118" s="276"/>
      <c r="N118" s="277"/>
      <c r="O118" s="278"/>
      <c r="P118" s="278"/>
      <c r="Q118" s="278"/>
      <c r="R118" s="278"/>
      <c r="S118" s="278"/>
      <c r="T118" s="278"/>
      <c r="U118" s="278"/>
      <c r="V118" s="278"/>
      <c r="W118" s="278"/>
      <c r="X118" s="279"/>
      <c r="AT118" s="280" t="s">
        <v>173</v>
      </c>
      <c r="AU118" s="280" t="s">
        <v>171</v>
      </c>
      <c r="AV118" s="13" t="s">
        <v>87</v>
      </c>
      <c r="AW118" s="13" t="s">
        <v>7</v>
      </c>
      <c r="AX118" s="13" t="s">
        <v>85</v>
      </c>
      <c r="AY118" s="280" t="s">
        <v>161</v>
      </c>
    </row>
    <row r="119" spans="2:65" s="1" customFormat="1" ht="38.25" customHeight="1">
      <c r="B119" s="47"/>
      <c r="C119" s="247" t="s">
        <v>170</v>
      </c>
      <c r="D119" s="247" t="s">
        <v>165</v>
      </c>
      <c r="E119" s="248" t="s">
        <v>188</v>
      </c>
      <c r="F119" s="249" t="s">
        <v>189</v>
      </c>
      <c r="G119" s="250" t="s">
        <v>178</v>
      </c>
      <c r="H119" s="251">
        <v>89.5</v>
      </c>
      <c r="I119" s="252"/>
      <c r="J119" s="252"/>
      <c r="K119" s="253">
        <f>ROUND(P119*H119,2)</f>
        <v>0</v>
      </c>
      <c r="L119" s="249" t="s">
        <v>169</v>
      </c>
      <c r="M119" s="73"/>
      <c r="N119" s="254" t="s">
        <v>24</v>
      </c>
      <c r="O119" s="255" t="s">
        <v>47</v>
      </c>
      <c r="P119" s="175">
        <f>I119+J119</f>
        <v>0</v>
      </c>
      <c r="Q119" s="175">
        <f>ROUND(I119*H119,2)</f>
        <v>0</v>
      </c>
      <c r="R119" s="175">
        <f>ROUND(J119*H119,2)</f>
        <v>0</v>
      </c>
      <c r="S119" s="48"/>
      <c r="T119" s="256">
        <f>S119*H119</f>
        <v>0</v>
      </c>
      <c r="U119" s="256">
        <v>0</v>
      </c>
      <c r="V119" s="256">
        <f>U119*H119</f>
        <v>0</v>
      </c>
      <c r="W119" s="256">
        <v>0.625</v>
      </c>
      <c r="X119" s="257">
        <f>W119*H119</f>
        <v>55.9375</v>
      </c>
      <c r="AR119" s="25" t="s">
        <v>170</v>
      </c>
      <c r="AT119" s="25" t="s">
        <v>165</v>
      </c>
      <c r="AU119" s="25" t="s">
        <v>171</v>
      </c>
      <c r="AY119" s="25" t="s">
        <v>161</v>
      </c>
      <c r="BE119" s="258">
        <f>IF(O119="základní",K119,0)</f>
        <v>0</v>
      </c>
      <c r="BF119" s="258">
        <f>IF(O119="snížená",K119,0)</f>
        <v>0</v>
      </c>
      <c r="BG119" s="258">
        <f>IF(O119="zákl. přenesená",K119,0)</f>
        <v>0</v>
      </c>
      <c r="BH119" s="258">
        <f>IF(O119="sníž. přenesená",K119,0)</f>
        <v>0</v>
      </c>
      <c r="BI119" s="258">
        <f>IF(O119="nulová",K119,0)</f>
        <v>0</v>
      </c>
      <c r="BJ119" s="25" t="s">
        <v>85</v>
      </c>
      <c r="BK119" s="258">
        <f>ROUND(P119*H119,2)</f>
        <v>0</v>
      </c>
      <c r="BL119" s="25" t="s">
        <v>170</v>
      </c>
      <c r="BM119" s="25" t="s">
        <v>190</v>
      </c>
    </row>
    <row r="120" spans="2:51" s="12" customFormat="1" ht="13.5">
      <c r="B120" s="259"/>
      <c r="C120" s="260"/>
      <c r="D120" s="261" t="s">
        <v>173</v>
      </c>
      <c r="E120" s="262" t="s">
        <v>24</v>
      </c>
      <c r="F120" s="263" t="s">
        <v>180</v>
      </c>
      <c r="G120" s="260"/>
      <c r="H120" s="262" t="s">
        <v>24</v>
      </c>
      <c r="I120" s="264"/>
      <c r="J120" s="264"/>
      <c r="K120" s="260"/>
      <c r="L120" s="260"/>
      <c r="M120" s="265"/>
      <c r="N120" s="266"/>
      <c r="O120" s="267"/>
      <c r="P120" s="267"/>
      <c r="Q120" s="267"/>
      <c r="R120" s="267"/>
      <c r="S120" s="267"/>
      <c r="T120" s="267"/>
      <c r="U120" s="267"/>
      <c r="V120" s="267"/>
      <c r="W120" s="267"/>
      <c r="X120" s="268"/>
      <c r="AT120" s="269" t="s">
        <v>173</v>
      </c>
      <c r="AU120" s="269" t="s">
        <v>171</v>
      </c>
      <c r="AV120" s="12" t="s">
        <v>85</v>
      </c>
      <c r="AW120" s="12" t="s">
        <v>7</v>
      </c>
      <c r="AX120" s="12" t="s">
        <v>78</v>
      </c>
      <c r="AY120" s="269" t="s">
        <v>161</v>
      </c>
    </row>
    <row r="121" spans="2:51" s="12" customFormat="1" ht="13.5">
      <c r="B121" s="259"/>
      <c r="C121" s="260"/>
      <c r="D121" s="261" t="s">
        <v>173</v>
      </c>
      <c r="E121" s="262" t="s">
        <v>24</v>
      </c>
      <c r="F121" s="263" t="s">
        <v>186</v>
      </c>
      <c r="G121" s="260"/>
      <c r="H121" s="262" t="s">
        <v>24</v>
      </c>
      <c r="I121" s="264"/>
      <c r="J121" s="264"/>
      <c r="K121" s="260"/>
      <c r="L121" s="260"/>
      <c r="M121" s="265"/>
      <c r="N121" s="266"/>
      <c r="O121" s="267"/>
      <c r="P121" s="267"/>
      <c r="Q121" s="267"/>
      <c r="R121" s="267"/>
      <c r="S121" s="267"/>
      <c r="T121" s="267"/>
      <c r="U121" s="267"/>
      <c r="V121" s="267"/>
      <c r="W121" s="267"/>
      <c r="X121" s="268"/>
      <c r="AT121" s="269" t="s">
        <v>173</v>
      </c>
      <c r="AU121" s="269" t="s">
        <v>171</v>
      </c>
      <c r="AV121" s="12" t="s">
        <v>85</v>
      </c>
      <c r="AW121" s="12" t="s">
        <v>7</v>
      </c>
      <c r="AX121" s="12" t="s">
        <v>78</v>
      </c>
      <c r="AY121" s="269" t="s">
        <v>161</v>
      </c>
    </row>
    <row r="122" spans="2:51" s="13" customFormat="1" ht="13.5">
      <c r="B122" s="270"/>
      <c r="C122" s="271"/>
      <c r="D122" s="261" t="s">
        <v>173</v>
      </c>
      <c r="E122" s="272" t="s">
        <v>24</v>
      </c>
      <c r="F122" s="273" t="s">
        <v>187</v>
      </c>
      <c r="G122" s="271"/>
      <c r="H122" s="274">
        <v>89.5</v>
      </c>
      <c r="I122" s="275"/>
      <c r="J122" s="275"/>
      <c r="K122" s="271"/>
      <c r="L122" s="271"/>
      <c r="M122" s="276"/>
      <c r="N122" s="277"/>
      <c r="O122" s="278"/>
      <c r="P122" s="278"/>
      <c r="Q122" s="278"/>
      <c r="R122" s="278"/>
      <c r="S122" s="278"/>
      <c r="T122" s="278"/>
      <c r="U122" s="278"/>
      <c r="V122" s="278"/>
      <c r="W122" s="278"/>
      <c r="X122" s="279"/>
      <c r="AT122" s="280" t="s">
        <v>173</v>
      </c>
      <c r="AU122" s="280" t="s">
        <v>171</v>
      </c>
      <c r="AV122" s="13" t="s">
        <v>87</v>
      </c>
      <c r="AW122" s="13" t="s">
        <v>7</v>
      </c>
      <c r="AX122" s="13" t="s">
        <v>85</v>
      </c>
      <c r="AY122" s="280" t="s">
        <v>161</v>
      </c>
    </row>
    <row r="123" spans="2:65" s="1" customFormat="1" ht="38.25" customHeight="1">
      <c r="B123" s="47"/>
      <c r="C123" s="247" t="s">
        <v>191</v>
      </c>
      <c r="D123" s="247" t="s">
        <v>165</v>
      </c>
      <c r="E123" s="248" t="s">
        <v>192</v>
      </c>
      <c r="F123" s="249" t="s">
        <v>193</v>
      </c>
      <c r="G123" s="250" t="s">
        <v>178</v>
      </c>
      <c r="H123" s="251">
        <v>179</v>
      </c>
      <c r="I123" s="252"/>
      <c r="J123" s="252"/>
      <c r="K123" s="253">
        <f>ROUND(P123*H123,2)</f>
        <v>0</v>
      </c>
      <c r="L123" s="249" t="s">
        <v>169</v>
      </c>
      <c r="M123" s="73"/>
      <c r="N123" s="254" t="s">
        <v>24</v>
      </c>
      <c r="O123" s="255" t="s">
        <v>47</v>
      </c>
      <c r="P123" s="175">
        <f>I123+J123</f>
        <v>0</v>
      </c>
      <c r="Q123" s="175">
        <f>ROUND(I123*H123,2)</f>
        <v>0</v>
      </c>
      <c r="R123" s="175">
        <f>ROUND(J123*H123,2)</f>
        <v>0</v>
      </c>
      <c r="S123" s="48"/>
      <c r="T123" s="256">
        <f>S123*H123</f>
        <v>0</v>
      </c>
      <c r="U123" s="256">
        <v>0</v>
      </c>
      <c r="V123" s="256">
        <f>U123*H123</f>
        <v>0</v>
      </c>
      <c r="W123" s="256">
        <v>0.098</v>
      </c>
      <c r="X123" s="257">
        <f>W123*H123</f>
        <v>17.542</v>
      </c>
      <c r="AR123" s="25" t="s">
        <v>170</v>
      </c>
      <c r="AT123" s="25" t="s">
        <v>165</v>
      </c>
      <c r="AU123" s="25" t="s">
        <v>171</v>
      </c>
      <c r="AY123" s="25" t="s">
        <v>161</v>
      </c>
      <c r="BE123" s="258">
        <f>IF(O123="základní",K123,0)</f>
        <v>0</v>
      </c>
      <c r="BF123" s="258">
        <f>IF(O123="snížená",K123,0)</f>
        <v>0</v>
      </c>
      <c r="BG123" s="258">
        <f>IF(O123="zákl. přenesená",K123,0)</f>
        <v>0</v>
      </c>
      <c r="BH123" s="258">
        <f>IF(O123="sníž. přenesená",K123,0)</f>
        <v>0</v>
      </c>
      <c r="BI123" s="258">
        <f>IF(O123="nulová",K123,0)</f>
        <v>0</v>
      </c>
      <c r="BJ123" s="25" t="s">
        <v>85</v>
      </c>
      <c r="BK123" s="258">
        <f>ROUND(P123*H123,2)</f>
        <v>0</v>
      </c>
      <c r="BL123" s="25" t="s">
        <v>170</v>
      </c>
      <c r="BM123" s="25" t="s">
        <v>194</v>
      </c>
    </row>
    <row r="124" spans="2:51" s="12" customFormat="1" ht="13.5">
      <c r="B124" s="259"/>
      <c r="C124" s="260"/>
      <c r="D124" s="261" t="s">
        <v>173</v>
      </c>
      <c r="E124" s="262" t="s">
        <v>24</v>
      </c>
      <c r="F124" s="263" t="s">
        <v>180</v>
      </c>
      <c r="G124" s="260"/>
      <c r="H124" s="262" t="s">
        <v>24</v>
      </c>
      <c r="I124" s="264"/>
      <c r="J124" s="264"/>
      <c r="K124" s="260"/>
      <c r="L124" s="260"/>
      <c r="M124" s="265"/>
      <c r="N124" s="266"/>
      <c r="O124" s="267"/>
      <c r="P124" s="267"/>
      <c r="Q124" s="267"/>
      <c r="R124" s="267"/>
      <c r="S124" s="267"/>
      <c r="T124" s="267"/>
      <c r="U124" s="267"/>
      <c r="V124" s="267"/>
      <c r="W124" s="267"/>
      <c r="X124" s="268"/>
      <c r="AT124" s="269" t="s">
        <v>173</v>
      </c>
      <c r="AU124" s="269" t="s">
        <v>171</v>
      </c>
      <c r="AV124" s="12" t="s">
        <v>85</v>
      </c>
      <c r="AW124" s="12" t="s">
        <v>7</v>
      </c>
      <c r="AX124" s="12" t="s">
        <v>78</v>
      </c>
      <c r="AY124" s="269" t="s">
        <v>161</v>
      </c>
    </row>
    <row r="125" spans="2:51" s="12" customFormat="1" ht="13.5">
      <c r="B125" s="259"/>
      <c r="C125" s="260"/>
      <c r="D125" s="261" t="s">
        <v>173</v>
      </c>
      <c r="E125" s="262" t="s">
        <v>24</v>
      </c>
      <c r="F125" s="263" t="s">
        <v>181</v>
      </c>
      <c r="G125" s="260"/>
      <c r="H125" s="262" t="s">
        <v>24</v>
      </c>
      <c r="I125" s="264"/>
      <c r="J125" s="264"/>
      <c r="K125" s="260"/>
      <c r="L125" s="260"/>
      <c r="M125" s="265"/>
      <c r="N125" s="266"/>
      <c r="O125" s="267"/>
      <c r="P125" s="267"/>
      <c r="Q125" s="267"/>
      <c r="R125" s="267"/>
      <c r="S125" s="267"/>
      <c r="T125" s="267"/>
      <c r="U125" s="267"/>
      <c r="V125" s="267"/>
      <c r="W125" s="267"/>
      <c r="X125" s="268"/>
      <c r="AT125" s="269" t="s">
        <v>173</v>
      </c>
      <c r="AU125" s="269" t="s">
        <v>171</v>
      </c>
      <c r="AV125" s="12" t="s">
        <v>85</v>
      </c>
      <c r="AW125" s="12" t="s">
        <v>7</v>
      </c>
      <c r="AX125" s="12" t="s">
        <v>78</v>
      </c>
      <c r="AY125" s="269" t="s">
        <v>161</v>
      </c>
    </row>
    <row r="126" spans="2:51" s="13" customFormat="1" ht="13.5">
      <c r="B126" s="270"/>
      <c r="C126" s="271"/>
      <c r="D126" s="261" t="s">
        <v>173</v>
      </c>
      <c r="E126" s="272" t="s">
        <v>24</v>
      </c>
      <c r="F126" s="273" t="s">
        <v>195</v>
      </c>
      <c r="G126" s="271"/>
      <c r="H126" s="274">
        <v>179</v>
      </c>
      <c r="I126" s="275"/>
      <c r="J126" s="275"/>
      <c r="K126" s="271"/>
      <c r="L126" s="271"/>
      <c r="M126" s="276"/>
      <c r="N126" s="277"/>
      <c r="O126" s="278"/>
      <c r="P126" s="278"/>
      <c r="Q126" s="278"/>
      <c r="R126" s="278"/>
      <c r="S126" s="278"/>
      <c r="T126" s="278"/>
      <c r="U126" s="278"/>
      <c r="V126" s="278"/>
      <c r="W126" s="278"/>
      <c r="X126" s="279"/>
      <c r="AT126" s="280" t="s">
        <v>173</v>
      </c>
      <c r="AU126" s="280" t="s">
        <v>171</v>
      </c>
      <c r="AV126" s="13" t="s">
        <v>87</v>
      </c>
      <c r="AW126" s="13" t="s">
        <v>7</v>
      </c>
      <c r="AX126" s="13" t="s">
        <v>85</v>
      </c>
      <c r="AY126" s="280" t="s">
        <v>161</v>
      </c>
    </row>
    <row r="127" spans="2:65" s="1" customFormat="1" ht="38.25" customHeight="1">
      <c r="B127" s="47"/>
      <c r="C127" s="247" t="s">
        <v>196</v>
      </c>
      <c r="D127" s="247" t="s">
        <v>165</v>
      </c>
      <c r="E127" s="248" t="s">
        <v>197</v>
      </c>
      <c r="F127" s="249" t="s">
        <v>198</v>
      </c>
      <c r="G127" s="250" t="s">
        <v>178</v>
      </c>
      <c r="H127" s="251">
        <v>22</v>
      </c>
      <c r="I127" s="252"/>
      <c r="J127" s="252"/>
      <c r="K127" s="253">
        <f>ROUND(P127*H127,2)</f>
        <v>0</v>
      </c>
      <c r="L127" s="249" t="s">
        <v>169</v>
      </c>
      <c r="M127" s="73"/>
      <c r="N127" s="254" t="s">
        <v>24</v>
      </c>
      <c r="O127" s="255" t="s">
        <v>47</v>
      </c>
      <c r="P127" s="175">
        <f>I127+J127</f>
        <v>0</v>
      </c>
      <c r="Q127" s="175">
        <f>ROUND(I127*H127,2)</f>
        <v>0</v>
      </c>
      <c r="R127" s="175">
        <f>ROUND(J127*H127,2)</f>
        <v>0</v>
      </c>
      <c r="S127" s="48"/>
      <c r="T127" s="256">
        <f>S127*H127</f>
        <v>0</v>
      </c>
      <c r="U127" s="256">
        <v>0</v>
      </c>
      <c r="V127" s="256">
        <f>U127*H127</f>
        <v>0</v>
      </c>
      <c r="W127" s="256">
        <v>0.22</v>
      </c>
      <c r="X127" s="257">
        <f>W127*H127</f>
        <v>4.84</v>
      </c>
      <c r="AR127" s="25" t="s">
        <v>170</v>
      </c>
      <c r="AT127" s="25" t="s">
        <v>165</v>
      </c>
      <c r="AU127" s="25" t="s">
        <v>171</v>
      </c>
      <c r="AY127" s="25" t="s">
        <v>161</v>
      </c>
      <c r="BE127" s="258">
        <f>IF(O127="základní",K127,0)</f>
        <v>0</v>
      </c>
      <c r="BF127" s="258">
        <f>IF(O127="snížená",K127,0)</f>
        <v>0</v>
      </c>
      <c r="BG127" s="258">
        <f>IF(O127="zákl. přenesená",K127,0)</f>
        <v>0</v>
      </c>
      <c r="BH127" s="258">
        <f>IF(O127="sníž. přenesená",K127,0)</f>
        <v>0</v>
      </c>
      <c r="BI127" s="258">
        <f>IF(O127="nulová",K127,0)</f>
        <v>0</v>
      </c>
      <c r="BJ127" s="25" t="s">
        <v>85</v>
      </c>
      <c r="BK127" s="258">
        <f>ROUND(P127*H127,2)</f>
        <v>0</v>
      </c>
      <c r="BL127" s="25" t="s">
        <v>170</v>
      </c>
      <c r="BM127" s="25" t="s">
        <v>199</v>
      </c>
    </row>
    <row r="128" spans="2:51" s="13" customFormat="1" ht="13.5">
      <c r="B128" s="270"/>
      <c r="C128" s="271"/>
      <c r="D128" s="261" t="s">
        <v>173</v>
      </c>
      <c r="E128" s="272" t="s">
        <v>24</v>
      </c>
      <c r="F128" s="273" t="s">
        <v>200</v>
      </c>
      <c r="G128" s="271"/>
      <c r="H128" s="274">
        <v>22</v>
      </c>
      <c r="I128" s="275"/>
      <c r="J128" s="275"/>
      <c r="K128" s="271"/>
      <c r="L128" s="271"/>
      <c r="M128" s="276"/>
      <c r="N128" s="277"/>
      <c r="O128" s="278"/>
      <c r="P128" s="278"/>
      <c r="Q128" s="278"/>
      <c r="R128" s="278"/>
      <c r="S128" s="278"/>
      <c r="T128" s="278"/>
      <c r="U128" s="278"/>
      <c r="V128" s="278"/>
      <c r="W128" s="278"/>
      <c r="X128" s="279"/>
      <c r="AT128" s="280" t="s">
        <v>173</v>
      </c>
      <c r="AU128" s="280" t="s">
        <v>171</v>
      </c>
      <c r="AV128" s="13" t="s">
        <v>87</v>
      </c>
      <c r="AW128" s="13" t="s">
        <v>7</v>
      </c>
      <c r="AX128" s="13" t="s">
        <v>85</v>
      </c>
      <c r="AY128" s="280" t="s">
        <v>161</v>
      </c>
    </row>
    <row r="129" spans="2:65" s="1" customFormat="1" ht="16.5" customHeight="1">
      <c r="B129" s="47"/>
      <c r="C129" s="247" t="s">
        <v>201</v>
      </c>
      <c r="D129" s="247" t="s">
        <v>165</v>
      </c>
      <c r="E129" s="248" t="s">
        <v>202</v>
      </c>
      <c r="F129" s="249" t="s">
        <v>203</v>
      </c>
      <c r="G129" s="250" t="s">
        <v>204</v>
      </c>
      <c r="H129" s="251">
        <v>22</v>
      </c>
      <c r="I129" s="252"/>
      <c r="J129" s="252"/>
      <c r="K129" s="253">
        <f>ROUND(P129*H129,2)</f>
        <v>0</v>
      </c>
      <c r="L129" s="249" t="s">
        <v>169</v>
      </c>
      <c r="M129" s="73"/>
      <c r="N129" s="254" t="s">
        <v>24</v>
      </c>
      <c r="O129" s="255" t="s">
        <v>47</v>
      </c>
      <c r="P129" s="175">
        <f>I129+J129</f>
        <v>0</v>
      </c>
      <c r="Q129" s="175">
        <f>ROUND(I129*H129,2)</f>
        <v>0</v>
      </c>
      <c r="R129" s="175">
        <f>ROUND(J129*H129,2)</f>
        <v>0</v>
      </c>
      <c r="S129" s="48"/>
      <c r="T129" s="256">
        <f>S129*H129</f>
        <v>0</v>
      </c>
      <c r="U129" s="256">
        <v>0</v>
      </c>
      <c r="V129" s="256">
        <f>U129*H129</f>
        <v>0</v>
      </c>
      <c r="W129" s="256">
        <v>0.205</v>
      </c>
      <c r="X129" s="257">
        <f>W129*H129</f>
        <v>4.51</v>
      </c>
      <c r="AR129" s="25" t="s">
        <v>170</v>
      </c>
      <c r="AT129" s="25" t="s">
        <v>165</v>
      </c>
      <c r="AU129" s="25" t="s">
        <v>171</v>
      </c>
      <c r="AY129" s="25" t="s">
        <v>161</v>
      </c>
      <c r="BE129" s="258">
        <f>IF(O129="základní",K129,0)</f>
        <v>0</v>
      </c>
      <c r="BF129" s="258">
        <f>IF(O129="snížená",K129,0)</f>
        <v>0</v>
      </c>
      <c r="BG129" s="258">
        <f>IF(O129="zákl. přenesená",K129,0)</f>
        <v>0</v>
      </c>
      <c r="BH129" s="258">
        <f>IF(O129="sníž. přenesená",K129,0)</f>
        <v>0</v>
      </c>
      <c r="BI129" s="258">
        <f>IF(O129="nulová",K129,0)</f>
        <v>0</v>
      </c>
      <c r="BJ129" s="25" t="s">
        <v>85</v>
      </c>
      <c r="BK129" s="258">
        <f>ROUND(P129*H129,2)</f>
        <v>0</v>
      </c>
      <c r="BL129" s="25" t="s">
        <v>170</v>
      </c>
      <c r="BM129" s="25" t="s">
        <v>205</v>
      </c>
    </row>
    <row r="130" spans="2:51" s="12" customFormat="1" ht="13.5">
      <c r="B130" s="259"/>
      <c r="C130" s="260"/>
      <c r="D130" s="261" t="s">
        <v>173</v>
      </c>
      <c r="E130" s="262" t="s">
        <v>24</v>
      </c>
      <c r="F130" s="263" t="s">
        <v>180</v>
      </c>
      <c r="G130" s="260"/>
      <c r="H130" s="262" t="s">
        <v>24</v>
      </c>
      <c r="I130" s="264"/>
      <c r="J130" s="264"/>
      <c r="K130" s="260"/>
      <c r="L130" s="260"/>
      <c r="M130" s="265"/>
      <c r="N130" s="266"/>
      <c r="O130" s="267"/>
      <c r="P130" s="267"/>
      <c r="Q130" s="267"/>
      <c r="R130" s="267"/>
      <c r="S130" s="267"/>
      <c r="T130" s="267"/>
      <c r="U130" s="267"/>
      <c r="V130" s="267"/>
      <c r="W130" s="267"/>
      <c r="X130" s="268"/>
      <c r="AT130" s="269" t="s">
        <v>173</v>
      </c>
      <c r="AU130" s="269" t="s">
        <v>171</v>
      </c>
      <c r="AV130" s="12" t="s">
        <v>85</v>
      </c>
      <c r="AW130" s="12" t="s">
        <v>7</v>
      </c>
      <c r="AX130" s="12" t="s">
        <v>78</v>
      </c>
      <c r="AY130" s="269" t="s">
        <v>161</v>
      </c>
    </row>
    <row r="131" spans="2:51" s="13" customFormat="1" ht="13.5">
      <c r="B131" s="270"/>
      <c r="C131" s="271"/>
      <c r="D131" s="261" t="s">
        <v>173</v>
      </c>
      <c r="E131" s="272" t="s">
        <v>24</v>
      </c>
      <c r="F131" s="273" t="s">
        <v>200</v>
      </c>
      <c r="G131" s="271"/>
      <c r="H131" s="274">
        <v>22</v>
      </c>
      <c r="I131" s="275"/>
      <c r="J131" s="275"/>
      <c r="K131" s="271"/>
      <c r="L131" s="271"/>
      <c r="M131" s="276"/>
      <c r="N131" s="277"/>
      <c r="O131" s="278"/>
      <c r="P131" s="278"/>
      <c r="Q131" s="278"/>
      <c r="R131" s="278"/>
      <c r="S131" s="278"/>
      <c r="T131" s="278"/>
      <c r="U131" s="278"/>
      <c r="V131" s="278"/>
      <c r="W131" s="278"/>
      <c r="X131" s="279"/>
      <c r="AT131" s="280" t="s">
        <v>173</v>
      </c>
      <c r="AU131" s="280" t="s">
        <v>171</v>
      </c>
      <c r="AV131" s="13" t="s">
        <v>87</v>
      </c>
      <c r="AW131" s="13" t="s">
        <v>7</v>
      </c>
      <c r="AX131" s="13" t="s">
        <v>85</v>
      </c>
      <c r="AY131" s="280" t="s">
        <v>161</v>
      </c>
    </row>
    <row r="132" spans="2:65" s="1" customFormat="1" ht="25.5" customHeight="1">
      <c r="B132" s="47"/>
      <c r="C132" s="247" t="s">
        <v>206</v>
      </c>
      <c r="D132" s="247" t="s">
        <v>165</v>
      </c>
      <c r="E132" s="248" t="s">
        <v>207</v>
      </c>
      <c r="F132" s="249" t="s">
        <v>208</v>
      </c>
      <c r="G132" s="250" t="s">
        <v>204</v>
      </c>
      <c r="H132" s="251">
        <v>34</v>
      </c>
      <c r="I132" s="252"/>
      <c r="J132" s="252"/>
      <c r="K132" s="253">
        <f>ROUND(P132*H132,2)</f>
        <v>0</v>
      </c>
      <c r="L132" s="249" t="s">
        <v>169</v>
      </c>
      <c r="M132" s="73"/>
      <c r="N132" s="254" t="s">
        <v>24</v>
      </c>
      <c r="O132" s="255" t="s">
        <v>47</v>
      </c>
      <c r="P132" s="175">
        <f>I132+J132</f>
        <v>0</v>
      </c>
      <c r="Q132" s="175">
        <f>ROUND(I132*H132,2)</f>
        <v>0</v>
      </c>
      <c r="R132" s="175">
        <f>ROUND(J132*H132,2)</f>
        <v>0</v>
      </c>
      <c r="S132" s="48"/>
      <c r="T132" s="256">
        <f>S132*H132</f>
        <v>0</v>
      </c>
      <c r="U132" s="256">
        <v>0</v>
      </c>
      <c r="V132" s="256">
        <f>U132*H132</f>
        <v>0</v>
      </c>
      <c r="W132" s="256">
        <v>0</v>
      </c>
      <c r="X132" s="257">
        <f>W132*H132</f>
        <v>0</v>
      </c>
      <c r="AR132" s="25" t="s">
        <v>170</v>
      </c>
      <c r="AT132" s="25" t="s">
        <v>165</v>
      </c>
      <c r="AU132" s="25" t="s">
        <v>171</v>
      </c>
      <c r="AY132" s="25" t="s">
        <v>161</v>
      </c>
      <c r="BE132" s="258">
        <f>IF(O132="základní",K132,0)</f>
        <v>0</v>
      </c>
      <c r="BF132" s="258">
        <f>IF(O132="snížená",K132,0)</f>
        <v>0</v>
      </c>
      <c r="BG132" s="258">
        <f>IF(O132="zákl. přenesená",K132,0)</f>
        <v>0</v>
      </c>
      <c r="BH132" s="258">
        <f>IF(O132="sníž. přenesená",K132,0)</f>
        <v>0</v>
      </c>
      <c r="BI132" s="258">
        <f>IF(O132="nulová",K132,0)</f>
        <v>0</v>
      </c>
      <c r="BJ132" s="25" t="s">
        <v>85</v>
      </c>
      <c r="BK132" s="258">
        <f>ROUND(P132*H132,2)</f>
        <v>0</v>
      </c>
      <c r="BL132" s="25" t="s">
        <v>170</v>
      </c>
      <c r="BM132" s="25" t="s">
        <v>209</v>
      </c>
    </row>
    <row r="133" spans="2:51" s="13" customFormat="1" ht="13.5">
      <c r="B133" s="270"/>
      <c r="C133" s="271"/>
      <c r="D133" s="261" t="s">
        <v>173</v>
      </c>
      <c r="E133" s="272" t="s">
        <v>24</v>
      </c>
      <c r="F133" s="273" t="s">
        <v>210</v>
      </c>
      <c r="G133" s="271"/>
      <c r="H133" s="274">
        <v>34</v>
      </c>
      <c r="I133" s="275"/>
      <c r="J133" s="275"/>
      <c r="K133" s="271"/>
      <c r="L133" s="271"/>
      <c r="M133" s="276"/>
      <c r="N133" s="277"/>
      <c r="O133" s="278"/>
      <c r="P133" s="278"/>
      <c r="Q133" s="278"/>
      <c r="R133" s="278"/>
      <c r="S133" s="278"/>
      <c r="T133" s="278"/>
      <c r="U133" s="278"/>
      <c r="V133" s="278"/>
      <c r="W133" s="278"/>
      <c r="X133" s="279"/>
      <c r="AT133" s="280" t="s">
        <v>173</v>
      </c>
      <c r="AU133" s="280" t="s">
        <v>171</v>
      </c>
      <c r="AV133" s="13" t="s">
        <v>87</v>
      </c>
      <c r="AW133" s="13" t="s">
        <v>7</v>
      </c>
      <c r="AX133" s="13" t="s">
        <v>85</v>
      </c>
      <c r="AY133" s="280" t="s">
        <v>161</v>
      </c>
    </row>
    <row r="134" spans="2:65" s="1" customFormat="1" ht="25.5" customHeight="1">
      <c r="B134" s="47"/>
      <c r="C134" s="247" t="s">
        <v>211</v>
      </c>
      <c r="D134" s="247" t="s">
        <v>165</v>
      </c>
      <c r="E134" s="248" t="s">
        <v>212</v>
      </c>
      <c r="F134" s="249" t="s">
        <v>213</v>
      </c>
      <c r="G134" s="250" t="s">
        <v>178</v>
      </c>
      <c r="H134" s="251">
        <v>8</v>
      </c>
      <c r="I134" s="252"/>
      <c r="J134" s="252"/>
      <c r="K134" s="253">
        <f>ROUND(P134*H134,2)</f>
        <v>0</v>
      </c>
      <c r="L134" s="249" t="s">
        <v>169</v>
      </c>
      <c r="M134" s="73"/>
      <c r="N134" s="254" t="s">
        <v>24</v>
      </c>
      <c r="O134" s="255" t="s">
        <v>47</v>
      </c>
      <c r="P134" s="175">
        <f>I134+J134</f>
        <v>0</v>
      </c>
      <c r="Q134" s="175">
        <f>ROUND(I134*H134,2)</f>
        <v>0</v>
      </c>
      <c r="R134" s="175">
        <f>ROUND(J134*H134,2)</f>
        <v>0</v>
      </c>
      <c r="S134" s="48"/>
      <c r="T134" s="256">
        <f>S134*H134</f>
        <v>0</v>
      </c>
      <c r="U134" s="256">
        <v>0</v>
      </c>
      <c r="V134" s="256">
        <f>U134*H134</f>
        <v>0</v>
      </c>
      <c r="W134" s="256">
        <v>0</v>
      </c>
      <c r="X134" s="257">
        <f>W134*H134</f>
        <v>0</v>
      </c>
      <c r="AR134" s="25" t="s">
        <v>170</v>
      </c>
      <c r="AT134" s="25" t="s">
        <v>165</v>
      </c>
      <c r="AU134" s="25" t="s">
        <v>171</v>
      </c>
      <c r="AY134" s="25" t="s">
        <v>161</v>
      </c>
      <c r="BE134" s="258">
        <f>IF(O134="základní",K134,0)</f>
        <v>0</v>
      </c>
      <c r="BF134" s="258">
        <f>IF(O134="snížená",K134,0)</f>
        <v>0</v>
      </c>
      <c r="BG134" s="258">
        <f>IF(O134="zákl. přenesená",K134,0)</f>
        <v>0</v>
      </c>
      <c r="BH134" s="258">
        <f>IF(O134="sníž. přenesená",K134,0)</f>
        <v>0</v>
      </c>
      <c r="BI134" s="258">
        <f>IF(O134="nulová",K134,0)</f>
        <v>0</v>
      </c>
      <c r="BJ134" s="25" t="s">
        <v>85</v>
      </c>
      <c r="BK134" s="258">
        <f>ROUND(P134*H134,2)</f>
        <v>0</v>
      </c>
      <c r="BL134" s="25" t="s">
        <v>170</v>
      </c>
      <c r="BM134" s="25" t="s">
        <v>214</v>
      </c>
    </row>
    <row r="135" spans="2:51" s="13" customFormat="1" ht="13.5">
      <c r="B135" s="270"/>
      <c r="C135" s="271"/>
      <c r="D135" s="261" t="s">
        <v>173</v>
      </c>
      <c r="E135" s="272" t="s">
        <v>24</v>
      </c>
      <c r="F135" s="273" t="s">
        <v>206</v>
      </c>
      <c r="G135" s="271"/>
      <c r="H135" s="274">
        <v>8</v>
      </c>
      <c r="I135" s="275"/>
      <c r="J135" s="275"/>
      <c r="K135" s="271"/>
      <c r="L135" s="271"/>
      <c r="M135" s="276"/>
      <c r="N135" s="277"/>
      <c r="O135" s="278"/>
      <c r="P135" s="278"/>
      <c r="Q135" s="278"/>
      <c r="R135" s="278"/>
      <c r="S135" s="278"/>
      <c r="T135" s="278"/>
      <c r="U135" s="278"/>
      <c r="V135" s="278"/>
      <c r="W135" s="278"/>
      <c r="X135" s="279"/>
      <c r="AT135" s="280" t="s">
        <v>173</v>
      </c>
      <c r="AU135" s="280" t="s">
        <v>171</v>
      </c>
      <c r="AV135" s="13" t="s">
        <v>87</v>
      </c>
      <c r="AW135" s="13" t="s">
        <v>7</v>
      </c>
      <c r="AX135" s="13" t="s">
        <v>85</v>
      </c>
      <c r="AY135" s="280" t="s">
        <v>161</v>
      </c>
    </row>
    <row r="136" spans="2:63" s="11" customFormat="1" ht="22.3" customHeight="1">
      <c r="B136" s="230"/>
      <c r="C136" s="231"/>
      <c r="D136" s="232" t="s">
        <v>77</v>
      </c>
      <c r="E136" s="245" t="s">
        <v>215</v>
      </c>
      <c r="F136" s="245" t="s">
        <v>216</v>
      </c>
      <c r="G136" s="231"/>
      <c r="H136" s="231"/>
      <c r="I136" s="234"/>
      <c r="J136" s="234"/>
      <c r="K136" s="246">
        <f>BK136</f>
        <v>0</v>
      </c>
      <c r="L136" s="231"/>
      <c r="M136" s="236"/>
      <c r="N136" s="237"/>
      <c r="O136" s="238"/>
      <c r="P136" s="238"/>
      <c r="Q136" s="239">
        <f>SUM(Q137:Q146)</f>
        <v>0</v>
      </c>
      <c r="R136" s="239">
        <f>SUM(R137:R146)</f>
        <v>0</v>
      </c>
      <c r="S136" s="238"/>
      <c r="T136" s="240">
        <f>SUM(T137:T146)</f>
        <v>0</v>
      </c>
      <c r="U136" s="238"/>
      <c r="V136" s="240">
        <f>SUM(V137:V146)</f>
        <v>0</v>
      </c>
      <c r="W136" s="238"/>
      <c r="X136" s="241">
        <f>SUM(X137:X146)</f>
        <v>0</v>
      </c>
      <c r="AR136" s="242" t="s">
        <v>85</v>
      </c>
      <c r="AT136" s="243" t="s">
        <v>77</v>
      </c>
      <c r="AU136" s="243" t="s">
        <v>87</v>
      </c>
      <c r="AY136" s="242" t="s">
        <v>161</v>
      </c>
      <c r="BK136" s="244">
        <f>SUM(BK137:BK146)</f>
        <v>0</v>
      </c>
    </row>
    <row r="137" spans="2:65" s="1" customFormat="1" ht="16.5" customHeight="1">
      <c r="B137" s="47"/>
      <c r="C137" s="247" t="s">
        <v>217</v>
      </c>
      <c r="D137" s="247" t="s">
        <v>165</v>
      </c>
      <c r="E137" s="248" t="s">
        <v>218</v>
      </c>
      <c r="F137" s="249" t="s">
        <v>219</v>
      </c>
      <c r="G137" s="250" t="s">
        <v>220</v>
      </c>
      <c r="H137" s="251">
        <v>29.85</v>
      </c>
      <c r="I137" s="252"/>
      <c r="J137" s="252"/>
      <c r="K137" s="253">
        <f>ROUND(P137*H137,2)</f>
        <v>0</v>
      </c>
      <c r="L137" s="249" t="s">
        <v>169</v>
      </c>
      <c r="M137" s="73"/>
      <c r="N137" s="254" t="s">
        <v>24</v>
      </c>
      <c r="O137" s="255" t="s">
        <v>47</v>
      </c>
      <c r="P137" s="175">
        <f>I137+J137</f>
        <v>0</v>
      </c>
      <c r="Q137" s="175">
        <f>ROUND(I137*H137,2)</f>
        <v>0</v>
      </c>
      <c r="R137" s="175">
        <f>ROUND(J137*H137,2)</f>
        <v>0</v>
      </c>
      <c r="S137" s="48"/>
      <c r="T137" s="256">
        <f>S137*H137</f>
        <v>0</v>
      </c>
      <c r="U137" s="256">
        <v>0</v>
      </c>
      <c r="V137" s="256">
        <f>U137*H137</f>
        <v>0</v>
      </c>
      <c r="W137" s="256">
        <v>0</v>
      </c>
      <c r="X137" s="257">
        <f>W137*H137</f>
        <v>0</v>
      </c>
      <c r="AR137" s="25" t="s">
        <v>170</v>
      </c>
      <c r="AT137" s="25" t="s">
        <v>165</v>
      </c>
      <c r="AU137" s="25" t="s">
        <v>171</v>
      </c>
      <c r="AY137" s="25" t="s">
        <v>161</v>
      </c>
      <c r="BE137" s="258">
        <f>IF(O137="základní",K137,0)</f>
        <v>0</v>
      </c>
      <c r="BF137" s="258">
        <f>IF(O137="snížená",K137,0)</f>
        <v>0</v>
      </c>
      <c r="BG137" s="258">
        <f>IF(O137="zákl. přenesená",K137,0)</f>
        <v>0</v>
      </c>
      <c r="BH137" s="258">
        <f>IF(O137="sníž. přenesená",K137,0)</f>
        <v>0</v>
      </c>
      <c r="BI137" s="258">
        <f>IF(O137="nulová",K137,0)</f>
        <v>0</v>
      </c>
      <c r="BJ137" s="25" t="s">
        <v>85</v>
      </c>
      <c r="BK137" s="258">
        <f>ROUND(P137*H137,2)</f>
        <v>0</v>
      </c>
      <c r="BL137" s="25" t="s">
        <v>170</v>
      </c>
      <c r="BM137" s="25" t="s">
        <v>221</v>
      </c>
    </row>
    <row r="138" spans="2:51" s="13" customFormat="1" ht="13.5">
      <c r="B138" s="270"/>
      <c r="C138" s="271"/>
      <c r="D138" s="261" t="s">
        <v>173</v>
      </c>
      <c r="E138" s="272" t="s">
        <v>24</v>
      </c>
      <c r="F138" s="273" t="s">
        <v>222</v>
      </c>
      <c r="G138" s="271"/>
      <c r="H138" s="274">
        <v>29.85</v>
      </c>
      <c r="I138" s="275"/>
      <c r="J138" s="275"/>
      <c r="K138" s="271"/>
      <c r="L138" s="271"/>
      <c r="M138" s="276"/>
      <c r="N138" s="277"/>
      <c r="O138" s="278"/>
      <c r="P138" s="278"/>
      <c r="Q138" s="278"/>
      <c r="R138" s="278"/>
      <c r="S138" s="278"/>
      <c r="T138" s="278"/>
      <c r="U138" s="278"/>
      <c r="V138" s="278"/>
      <c r="W138" s="278"/>
      <c r="X138" s="279"/>
      <c r="AT138" s="280" t="s">
        <v>173</v>
      </c>
      <c r="AU138" s="280" t="s">
        <v>171</v>
      </c>
      <c r="AV138" s="13" t="s">
        <v>87</v>
      </c>
      <c r="AW138" s="13" t="s">
        <v>7</v>
      </c>
      <c r="AX138" s="13" t="s">
        <v>85</v>
      </c>
      <c r="AY138" s="280" t="s">
        <v>161</v>
      </c>
    </row>
    <row r="139" spans="2:65" s="1" customFormat="1" ht="25.5" customHeight="1">
      <c r="B139" s="47"/>
      <c r="C139" s="247" t="s">
        <v>163</v>
      </c>
      <c r="D139" s="247" t="s">
        <v>165</v>
      </c>
      <c r="E139" s="248" t="s">
        <v>223</v>
      </c>
      <c r="F139" s="249" t="s">
        <v>224</v>
      </c>
      <c r="G139" s="250" t="s">
        <v>220</v>
      </c>
      <c r="H139" s="251">
        <v>615.043</v>
      </c>
      <c r="I139" s="252"/>
      <c r="J139" s="252"/>
      <c r="K139" s="253">
        <f>ROUND(P139*H139,2)</f>
        <v>0</v>
      </c>
      <c r="L139" s="249" t="s">
        <v>169</v>
      </c>
      <c r="M139" s="73"/>
      <c r="N139" s="254" t="s">
        <v>24</v>
      </c>
      <c r="O139" s="255" t="s">
        <v>47</v>
      </c>
      <c r="P139" s="175">
        <f>I139+J139</f>
        <v>0</v>
      </c>
      <c r="Q139" s="175">
        <f>ROUND(I139*H139,2)</f>
        <v>0</v>
      </c>
      <c r="R139" s="175">
        <f>ROUND(J139*H139,2)</f>
        <v>0</v>
      </c>
      <c r="S139" s="48"/>
      <c r="T139" s="256">
        <f>S139*H139</f>
        <v>0</v>
      </c>
      <c r="U139" s="256">
        <v>0</v>
      </c>
      <c r="V139" s="256">
        <f>U139*H139</f>
        <v>0</v>
      </c>
      <c r="W139" s="256">
        <v>0</v>
      </c>
      <c r="X139" s="257">
        <f>W139*H139</f>
        <v>0</v>
      </c>
      <c r="AR139" s="25" t="s">
        <v>170</v>
      </c>
      <c r="AT139" s="25" t="s">
        <v>165</v>
      </c>
      <c r="AU139" s="25" t="s">
        <v>171</v>
      </c>
      <c r="AY139" s="25" t="s">
        <v>161</v>
      </c>
      <c r="BE139" s="258">
        <f>IF(O139="základní",K139,0)</f>
        <v>0</v>
      </c>
      <c r="BF139" s="258">
        <f>IF(O139="snížená",K139,0)</f>
        <v>0</v>
      </c>
      <c r="BG139" s="258">
        <f>IF(O139="zákl. přenesená",K139,0)</f>
        <v>0</v>
      </c>
      <c r="BH139" s="258">
        <f>IF(O139="sníž. přenesená",K139,0)</f>
        <v>0</v>
      </c>
      <c r="BI139" s="258">
        <f>IF(O139="nulová",K139,0)</f>
        <v>0</v>
      </c>
      <c r="BJ139" s="25" t="s">
        <v>85</v>
      </c>
      <c r="BK139" s="258">
        <f>ROUND(P139*H139,2)</f>
        <v>0</v>
      </c>
      <c r="BL139" s="25" t="s">
        <v>170</v>
      </c>
      <c r="BM139" s="25" t="s">
        <v>225</v>
      </c>
    </row>
    <row r="140" spans="2:51" s="12" customFormat="1" ht="13.5">
      <c r="B140" s="259"/>
      <c r="C140" s="260"/>
      <c r="D140" s="261" t="s">
        <v>173</v>
      </c>
      <c r="E140" s="262" t="s">
        <v>24</v>
      </c>
      <c r="F140" s="263" t="s">
        <v>226</v>
      </c>
      <c r="G140" s="260"/>
      <c r="H140" s="262" t="s">
        <v>24</v>
      </c>
      <c r="I140" s="264"/>
      <c r="J140" s="264"/>
      <c r="K140" s="260"/>
      <c r="L140" s="260"/>
      <c r="M140" s="265"/>
      <c r="N140" s="266"/>
      <c r="O140" s="267"/>
      <c r="P140" s="267"/>
      <c r="Q140" s="267"/>
      <c r="R140" s="267"/>
      <c r="S140" s="267"/>
      <c r="T140" s="267"/>
      <c r="U140" s="267"/>
      <c r="V140" s="267"/>
      <c r="W140" s="267"/>
      <c r="X140" s="268"/>
      <c r="AT140" s="269" t="s">
        <v>173</v>
      </c>
      <c r="AU140" s="269" t="s">
        <v>171</v>
      </c>
      <c r="AV140" s="12" t="s">
        <v>85</v>
      </c>
      <c r="AW140" s="12" t="s">
        <v>7</v>
      </c>
      <c r="AX140" s="12" t="s">
        <v>78</v>
      </c>
      <c r="AY140" s="269" t="s">
        <v>161</v>
      </c>
    </row>
    <row r="141" spans="2:51" s="13" customFormat="1" ht="13.5">
      <c r="B141" s="270"/>
      <c r="C141" s="271"/>
      <c r="D141" s="261" t="s">
        <v>173</v>
      </c>
      <c r="E141" s="272" t="s">
        <v>24</v>
      </c>
      <c r="F141" s="273" t="s">
        <v>227</v>
      </c>
      <c r="G141" s="271"/>
      <c r="H141" s="274">
        <v>363.21</v>
      </c>
      <c r="I141" s="275"/>
      <c r="J141" s="275"/>
      <c r="K141" s="271"/>
      <c r="L141" s="271"/>
      <c r="M141" s="276"/>
      <c r="N141" s="277"/>
      <c r="O141" s="278"/>
      <c r="P141" s="278"/>
      <c r="Q141" s="278"/>
      <c r="R141" s="278"/>
      <c r="S141" s="278"/>
      <c r="T141" s="278"/>
      <c r="U141" s="278"/>
      <c r="V141" s="278"/>
      <c r="W141" s="278"/>
      <c r="X141" s="279"/>
      <c r="AT141" s="280" t="s">
        <v>173</v>
      </c>
      <c r="AU141" s="280" t="s">
        <v>171</v>
      </c>
      <c r="AV141" s="13" t="s">
        <v>87</v>
      </c>
      <c r="AW141" s="13" t="s">
        <v>7</v>
      </c>
      <c r="AX141" s="13" t="s">
        <v>78</v>
      </c>
      <c r="AY141" s="280" t="s">
        <v>161</v>
      </c>
    </row>
    <row r="142" spans="2:51" s="12" customFormat="1" ht="13.5">
      <c r="B142" s="259"/>
      <c r="C142" s="260"/>
      <c r="D142" s="261" t="s">
        <v>173</v>
      </c>
      <c r="E142" s="262" t="s">
        <v>24</v>
      </c>
      <c r="F142" s="263" t="s">
        <v>228</v>
      </c>
      <c r="G142" s="260"/>
      <c r="H142" s="262" t="s">
        <v>24</v>
      </c>
      <c r="I142" s="264"/>
      <c r="J142" s="264"/>
      <c r="K142" s="260"/>
      <c r="L142" s="260"/>
      <c r="M142" s="265"/>
      <c r="N142" s="266"/>
      <c r="O142" s="267"/>
      <c r="P142" s="267"/>
      <c r="Q142" s="267"/>
      <c r="R142" s="267"/>
      <c r="S142" s="267"/>
      <c r="T142" s="267"/>
      <c r="U142" s="267"/>
      <c r="V142" s="267"/>
      <c r="W142" s="267"/>
      <c r="X142" s="268"/>
      <c r="AT142" s="269" t="s">
        <v>173</v>
      </c>
      <c r="AU142" s="269" t="s">
        <v>171</v>
      </c>
      <c r="AV142" s="12" t="s">
        <v>85</v>
      </c>
      <c r="AW142" s="12" t="s">
        <v>7</v>
      </c>
      <c r="AX142" s="12" t="s">
        <v>78</v>
      </c>
      <c r="AY142" s="269" t="s">
        <v>161</v>
      </c>
    </row>
    <row r="143" spans="2:51" s="13" customFormat="1" ht="13.5">
      <c r="B143" s="270"/>
      <c r="C143" s="271"/>
      <c r="D143" s="261" t="s">
        <v>173</v>
      </c>
      <c r="E143" s="272" t="s">
        <v>24</v>
      </c>
      <c r="F143" s="273" t="s">
        <v>229</v>
      </c>
      <c r="G143" s="271"/>
      <c r="H143" s="274">
        <v>251.833</v>
      </c>
      <c r="I143" s="275"/>
      <c r="J143" s="275"/>
      <c r="K143" s="271"/>
      <c r="L143" s="271"/>
      <c r="M143" s="276"/>
      <c r="N143" s="277"/>
      <c r="O143" s="278"/>
      <c r="P143" s="278"/>
      <c r="Q143" s="278"/>
      <c r="R143" s="278"/>
      <c r="S143" s="278"/>
      <c r="T143" s="278"/>
      <c r="U143" s="278"/>
      <c r="V143" s="278"/>
      <c r="W143" s="278"/>
      <c r="X143" s="279"/>
      <c r="AT143" s="280" t="s">
        <v>173</v>
      </c>
      <c r="AU143" s="280" t="s">
        <v>171</v>
      </c>
      <c r="AV143" s="13" t="s">
        <v>87</v>
      </c>
      <c r="AW143" s="13" t="s">
        <v>7</v>
      </c>
      <c r="AX143" s="13" t="s">
        <v>78</v>
      </c>
      <c r="AY143" s="280" t="s">
        <v>161</v>
      </c>
    </row>
    <row r="144" spans="2:51" s="14" customFormat="1" ht="13.5">
      <c r="B144" s="281"/>
      <c r="C144" s="282"/>
      <c r="D144" s="261" t="s">
        <v>173</v>
      </c>
      <c r="E144" s="283" t="s">
        <v>24</v>
      </c>
      <c r="F144" s="284" t="s">
        <v>230</v>
      </c>
      <c r="G144" s="282"/>
      <c r="H144" s="285">
        <v>615.043</v>
      </c>
      <c r="I144" s="286"/>
      <c r="J144" s="286"/>
      <c r="K144" s="282"/>
      <c r="L144" s="282"/>
      <c r="M144" s="287"/>
      <c r="N144" s="288"/>
      <c r="O144" s="289"/>
      <c r="P144" s="289"/>
      <c r="Q144" s="289"/>
      <c r="R144" s="289"/>
      <c r="S144" s="289"/>
      <c r="T144" s="289"/>
      <c r="U144" s="289"/>
      <c r="V144" s="289"/>
      <c r="W144" s="289"/>
      <c r="X144" s="290"/>
      <c r="AT144" s="291" t="s">
        <v>173</v>
      </c>
      <c r="AU144" s="291" t="s">
        <v>171</v>
      </c>
      <c r="AV144" s="14" t="s">
        <v>170</v>
      </c>
      <c r="AW144" s="14" t="s">
        <v>7</v>
      </c>
      <c r="AX144" s="14" t="s">
        <v>85</v>
      </c>
      <c r="AY144" s="291" t="s">
        <v>161</v>
      </c>
    </row>
    <row r="145" spans="2:65" s="1" customFormat="1" ht="38.25" customHeight="1">
      <c r="B145" s="47"/>
      <c r="C145" s="247" t="s">
        <v>215</v>
      </c>
      <c r="D145" s="247" t="s">
        <v>165</v>
      </c>
      <c r="E145" s="248" t="s">
        <v>231</v>
      </c>
      <c r="F145" s="249" t="s">
        <v>232</v>
      </c>
      <c r="G145" s="250" t="s">
        <v>220</v>
      </c>
      <c r="H145" s="251">
        <v>307.522</v>
      </c>
      <c r="I145" s="252"/>
      <c r="J145" s="252"/>
      <c r="K145" s="253">
        <f>ROUND(P145*H145,2)</f>
        <v>0</v>
      </c>
      <c r="L145" s="249" t="s">
        <v>169</v>
      </c>
      <c r="M145" s="73"/>
      <c r="N145" s="254" t="s">
        <v>24</v>
      </c>
      <c r="O145" s="255" t="s">
        <v>47</v>
      </c>
      <c r="P145" s="175">
        <f>I145+J145</f>
        <v>0</v>
      </c>
      <c r="Q145" s="175">
        <f>ROUND(I145*H145,2)</f>
        <v>0</v>
      </c>
      <c r="R145" s="175">
        <f>ROUND(J145*H145,2)</f>
        <v>0</v>
      </c>
      <c r="S145" s="48"/>
      <c r="T145" s="256">
        <f>S145*H145</f>
        <v>0</v>
      </c>
      <c r="U145" s="256">
        <v>0</v>
      </c>
      <c r="V145" s="256">
        <f>U145*H145</f>
        <v>0</v>
      </c>
      <c r="W145" s="256">
        <v>0</v>
      </c>
      <c r="X145" s="257">
        <f>W145*H145</f>
        <v>0</v>
      </c>
      <c r="AR145" s="25" t="s">
        <v>170</v>
      </c>
      <c r="AT145" s="25" t="s">
        <v>165</v>
      </c>
      <c r="AU145" s="25" t="s">
        <v>171</v>
      </c>
      <c r="AY145" s="25" t="s">
        <v>161</v>
      </c>
      <c r="BE145" s="258">
        <f>IF(O145="základní",K145,0)</f>
        <v>0</v>
      </c>
      <c r="BF145" s="258">
        <f>IF(O145="snížená",K145,0)</f>
        <v>0</v>
      </c>
      <c r="BG145" s="258">
        <f>IF(O145="zákl. přenesená",K145,0)</f>
        <v>0</v>
      </c>
      <c r="BH145" s="258">
        <f>IF(O145="sníž. přenesená",K145,0)</f>
        <v>0</v>
      </c>
      <c r="BI145" s="258">
        <f>IF(O145="nulová",K145,0)</f>
        <v>0</v>
      </c>
      <c r="BJ145" s="25" t="s">
        <v>85</v>
      </c>
      <c r="BK145" s="258">
        <f>ROUND(P145*H145,2)</f>
        <v>0</v>
      </c>
      <c r="BL145" s="25" t="s">
        <v>170</v>
      </c>
      <c r="BM145" s="25" t="s">
        <v>233</v>
      </c>
    </row>
    <row r="146" spans="2:51" s="13" customFormat="1" ht="13.5">
      <c r="B146" s="270"/>
      <c r="C146" s="271"/>
      <c r="D146" s="261" t="s">
        <v>173</v>
      </c>
      <c r="E146" s="272" t="s">
        <v>24</v>
      </c>
      <c r="F146" s="273" t="s">
        <v>234</v>
      </c>
      <c r="G146" s="271"/>
      <c r="H146" s="274">
        <v>307.522</v>
      </c>
      <c r="I146" s="275"/>
      <c r="J146" s="275"/>
      <c r="K146" s="271"/>
      <c r="L146" s="271"/>
      <c r="M146" s="276"/>
      <c r="N146" s="277"/>
      <c r="O146" s="278"/>
      <c r="P146" s="278"/>
      <c r="Q146" s="278"/>
      <c r="R146" s="278"/>
      <c r="S146" s="278"/>
      <c r="T146" s="278"/>
      <c r="U146" s="278"/>
      <c r="V146" s="278"/>
      <c r="W146" s="278"/>
      <c r="X146" s="279"/>
      <c r="AT146" s="280" t="s">
        <v>173</v>
      </c>
      <c r="AU146" s="280" t="s">
        <v>171</v>
      </c>
      <c r="AV146" s="13" t="s">
        <v>87</v>
      </c>
      <c r="AW146" s="13" t="s">
        <v>7</v>
      </c>
      <c r="AX146" s="13" t="s">
        <v>85</v>
      </c>
      <c r="AY146" s="280" t="s">
        <v>161</v>
      </c>
    </row>
    <row r="147" spans="2:63" s="11" customFormat="1" ht="22.3" customHeight="1">
      <c r="B147" s="230"/>
      <c r="C147" s="231"/>
      <c r="D147" s="232" t="s">
        <v>77</v>
      </c>
      <c r="E147" s="245" t="s">
        <v>235</v>
      </c>
      <c r="F147" s="245" t="s">
        <v>236</v>
      </c>
      <c r="G147" s="231"/>
      <c r="H147" s="231"/>
      <c r="I147" s="234"/>
      <c r="J147" s="234"/>
      <c r="K147" s="246">
        <f>BK147</f>
        <v>0</v>
      </c>
      <c r="L147" s="231"/>
      <c r="M147" s="236"/>
      <c r="N147" s="237"/>
      <c r="O147" s="238"/>
      <c r="P147" s="238"/>
      <c r="Q147" s="239">
        <f>SUM(Q148:Q173)</f>
        <v>0</v>
      </c>
      <c r="R147" s="239">
        <f>SUM(R148:R173)</f>
        <v>0</v>
      </c>
      <c r="S147" s="238"/>
      <c r="T147" s="240">
        <f>SUM(T148:T173)</f>
        <v>0</v>
      </c>
      <c r="U147" s="238"/>
      <c r="V147" s="240">
        <f>SUM(V148:V173)</f>
        <v>0</v>
      </c>
      <c r="W147" s="238"/>
      <c r="X147" s="241">
        <f>SUM(X148:X173)</f>
        <v>0</v>
      </c>
      <c r="AR147" s="242" t="s">
        <v>85</v>
      </c>
      <c r="AT147" s="243" t="s">
        <v>77</v>
      </c>
      <c r="AU147" s="243" t="s">
        <v>87</v>
      </c>
      <c r="AY147" s="242" t="s">
        <v>161</v>
      </c>
      <c r="BK147" s="244">
        <f>SUM(BK148:BK173)</f>
        <v>0</v>
      </c>
    </row>
    <row r="148" spans="2:65" s="1" customFormat="1" ht="16.5" customHeight="1">
      <c r="B148" s="47"/>
      <c r="C148" s="247" t="s">
        <v>235</v>
      </c>
      <c r="D148" s="247" t="s">
        <v>165</v>
      </c>
      <c r="E148" s="248" t="s">
        <v>237</v>
      </c>
      <c r="F148" s="249" t="s">
        <v>238</v>
      </c>
      <c r="G148" s="250" t="s">
        <v>220</v>
      </c>
      <c r="H148" s="251">
        <v>24.384</v>
      </c>
      <c r="I148" s="252"/>
      <c r="J148" s="252"/>
      <c r="K148" s="253">
        <f>ROUND(P148*H148,2)</f>
        <v>0</v>
      </c>
      <c r="L148" s="249" t="s">
        <v>169</v>
      </c>
      <c r="M148" s="73"/>
      <c r="N148" s="254" t="s">
        <v>24</v>
      </c>
      <c r="O148" s="255" t="s">
        <v>47</v>
      </c>
      <c r="P148" s="175">
        <f>I148+J148</f>
        <v>0</v>
      </c>
      <c r="Q148" s="175">
        <f>ROUND(I148*H148,2)</f>
        <v>0</v>
      </c>
      <c r="R148" s="175">
        <f>ROUND(J148*H148,2)</f>
        <v>0</v>
      </c>
      <c r="S148" s="48"/>
      <c r="T148" s="256">
        <f>S148*H148</f>
        <v>0</v>
      </c>
      <c r="U148" s="256">
        <v>0</v>
      </c>
      <c r="V148" s="256">
        <f>U148*H148</f>
        <v>0</v>
      </c>
      <c r="W148" s="256">
        <v>0</v>
      </c>
      <c r="X148" s="257">
        <f>W148*H148</f>
        <v>0</v>
      </c>
      <c r="AR148" s="25" t="s">
        <v>170</v>
      </c>
      <c r="AT148" s="25" t="s">
        <v>165</v>
      </c>
      <c r="AU148" s="25" t="s">
        <v>171</v>
      </c>
      <c r="AY148" s="25" t="s">
        <v>161</v>
      </c>
      <c r="BE148" s="258">
        <f>IF(O148="základní",K148,0)</f>
        <v>0</v>
      </c>
      <c r="BF148" s="258">
        <f>IF(O148="snížená",K148,0)</f>
        <v>0</v>
      </c>
      <c r="BG148" s="258">
        <f>IF(O148="zákl. přenesená",K148,0)</f>
        <v>0</v>
      </c>
      <c r="BH148" s="258">
        <f>IF(O148="sníž. přenesená",K148,0)</f>
        <v>0</v>
      </c>
      <c r="BI148" s="258">
        <f>IF(O148="nulová",K148,0)</f>
        <v>0</v>
      </c>
      <c r="BJ148" s="25" t="s">
        <v>85</v>
      </c>
      <c r="BK148" s="258">
        <f>ROUND(P148*H148,2)</f>
        <v>0</v>
      </c>
      <c r="BL148" s="25" t="s">
        <v>170</v>
      </c>
      <c r="BM148" s="25" t="s">
        <v>239</v>
      </c>
    </row>
    <row r="149" spans="2:51" s="12" customFormat="1" ht="13.5">
      <c r="B149" s="259"/>
      <c r="C149" s="260"/>
      <c r="D149" s="261" t="s">
        <v>173</v>
      </c>
      <c r="E149" s="262" t="s">
        <v>24</v>
      </c>
      <c r="F149" s="263" t="s">
        <v>240</v>
      </c>
      <c r="G149" s="260"/>
      <c r="H149" s="262" t="s">
        <v>24</v>
      </c>
      <c r="I149" s="264"/>
      <c r="J149" s="264"/>
      <c r="K149" s="260"/>
      <c r="L149" s="260"/>
      <c r="M149" s="265"/>
      <c r="N149" s="266"/>
      <c r="O149" s="267"/>
      <c r="P149" s="267"/>
      <c r="Q149" s="267"/>
      <c r="R149" s="267"/>
      <c r="S149" s="267"/>
      <c r="T149" s="267"/>
      <c r="U149" s="267"/>
      <c r="V149" s="267"/>
      <c r="W149" s="267"/>
      <c r="X149" s="268"/>
      <c r="AT149" s="269" t="s">
        <v>173</v>
      </c>
      <c r="AU149" s="269" t="s">
        <v>171</v>
      </c>
      <c r="AV149" s="12" t="s">
        <v>85</v>
      </c>
      <c r="AW149" s="12" t="s">
        <v>7</v>
      </c>
      <c r="AX149" s="12" t="s">
        <v>78</v>
      </c>
      <c r="AY149" s="269" t="s">
        <v>161</v>
      </c>
    </row>
    <row r="150" spans="2:51" s="13" customFormat="1" ht="13.5">
      <c r="B150" s="270"/>
      <c r="C150" s="271"/>
      <c r="D150" s="261" t="s">
        <v>173</v>
      </c>
      <c r="E150" s="272" t="s">
        <v>24</v>
      </c>
      <c r="F150" s="273" t="s">
        <v>241</v>
      </c>
      <c r="G150" s="271"/>
      <c r="H150" s="274">
        <v>24</v>
      </c>
      <c r="I150" s="275"/>
      <c r="J150" s="275"/>
      <c r="K150" s="271"/>
      <c r="L150" s="271"/>
      <c r="M150" s="276"/>
      <c r="N150" s="277"/>
      <c r="O150" s="278"/>
      <c r="P150" s="278"/>
      <c r="Q150" s="278"/>
      <c r="R150" s="278"/>
      <c r="S150" s="278"/>
      <c r="T150" s="278"/>
      <c r="U150" s="278"/>
      <c r="V150" s="278"/>
      <c r="W150" s="278"/>
      <c r="X150" s="279"/>
      <c r="AT150" s="280" t="s">
        <v>173</v>
      </c>
      <c r="AU150" s="280" t="s">
        <v>171</v>
      </c>
      <c r="AV150" s="13" t="s">
        <v>87</v>
      </c>
      <c r="AW150" s="13" t="s">
        <v>7</v>
      </c>
      <c r="AX150" s="13" t="s">
        <v>78</v>
      </c>
      <c r="AY150" s="280" t="s">
        <v>161</v>
      </c>
    </row>
    <row r="151" spans="2:51" s="12" customFormat="1" ht="13.5">
      <c r="B151" s="259"/>
      <c r="C151" s="260"/>
      <c r="D151" s="261" t="s">
        <v>173</v>
      </c>
      <c r="E151" s="262" t="s">
        <v>24</v>
      </c>
      <c r="F151" s="263" t="s">
        <v>242</v>
      </c>
      <c r="G151" s="260"/>
      <c r="H151" s="262" t="s">
        <v>24</v>
      </c>
      <c r="I151" s="264"/>
      <c r="J151" s="264"/>
      <c r="K151" s="260"/>
      <c r="L151" s="260"/>
      <c r="M151" s="265"/>
      <c r="N151" s="266"/>
      <c r="O151" s="267"/>
      <c r="P151" s="267"/>
      <c r="Q151" s="267"/>
      <c r="R151" s="267"/>
      <c r="S151" s="267"/>
      <c r="T151" s="267"/>
      <c r="U151" s="267"/>
      <c r="V151" s="267"/>
      <c r="W151" s="267"/>
      <c r="X151" s="268"/>
      <c r="AT151" s="269" t="s">
        <v>173</v>
      </c>
      <c r="AU151" s="269" t="s">
        <v>171</v>
      </c>
      <c r="AV151" s="12" t="s">
        <v>85</v>
      </c>
      <c r="AW151" s="12" t="s">
        <v>7</v>
      </c>
      <c r="AX151" s="12" t="s">
        <v>78</v>
      </c>
      <c r="AY151" s="269" t="s">
        <v>161</v>
      </c>
    </row>
    <row r="152" spans="2:51" s="13" customFormat="1" ht="13.5">
      <c r="B152" s="270"/>
      <c r="C152" s="271"/>
      <c r="D152" s="261" t="s">
        <v>173</v>
      </c>
      <c r="E152" s="272" t="s">
        <v>24</v>
      </c>
      <c r="F152" s="273" t="s">
        <v>243</v>
      </c>
      <c r="G152" s="271"/>
      <c r="H152" s="274">
        <v>0.384</v>
      </c>
      <c r="I152" s="275"/>
      <c r="J152" s="275"/>
      <c r="K152" s="271"/>
      <c r="L152" s="271"/>
      <c r="M152" s="276"/>
      <c r="N152" s="277"/>
      <c r="O152" s="278"/>
      <c r="P152" s="278"/>
      <c r="Q152" s="278"/>
      <c r="R152" s="278"/>
      <c r="S152" s="278"/>
      <c r="T152" s="278"/>
      <c r="U152" s="278"/>
      <c r="V152" s="278"/>
      <c r="W152" s="278"/>
      <c r="X152" s="279"/>
      <c r="AT152" s="280" t="s">
        <v>173</v>
      </c>
      <c r="AU152" s="280" t="s">
        <v>171</v>
      </c>
      <c r="AV152" s="13" t="s">
        <v>87</v>
      </c>
      <c r="AW152" s="13" t="s">
        <v>7</v>
      </c>
      <c r="AX152" s="13" t="s">
        <v>78</v>
      </c>
      <c r="AY152" s="280" t="s">
        <v>161</v>
      </c>
    </row>
    <row r="153" spans="2:51" s="14" customFormat="1" ht="13.5">
      <c r="B153" s="281"/>
      <c r="C153" s="282"/>
      <c r="D153" s="261" t="s">
        <v>173</v>
      </c>
      <c r="E153" s="283" t="s">
        <v>24</v>
      </c>
      <c r="F153" s="284" t="s">
        <v>230</v>
      </c>
      <c r="G153" s="282"/>
      <c r="H153" s="285">
        <v>24.384</v>
      </c>
      <c r="I153" s="286"/>
      <c r="J153" s="286"/>
      <c r="K153" s="282"/>
      <c r="L153" s="282"/>
      <c r="M153" s="287"/>
      <c r="N153" s="288"/>
      <c r="O153" s="289"/>
      <c r="P153" s="289"/>
      <c r="Q153" s="289"/>
      <c r="R153" s="289"/>
      <c r="S153" s="289"/>
      <c r="T153" s="289"/>
      <c r="U153" s="289"/>
      <c r="V153" s="289"/>
      <c r="W153" s="289"/>
      <c r="X153" s="290"/>
      <c r="AT153" s="291" t="s">
        <v>173</v>
      </c>
      <c r="AU153" s="291" t="s">
        <v>171</v>
      </c>
      <c r="AV153" s="14" t="s">
        <v>170</v>
      </c>
      <c r="AW153" s="14" t="s">
        <v>7</v>
      </c>
      <c r="AX153" s="14" t="s">
        <v>85</v>
      </c>
      <c r="AY153" s="291" t="s">
        <v>161</v>
      </c>
    </row>
    <row r="154" spans="2:65" s="1" customFormat="1" ht="16.5" customHeight="1">
      <c r="B154" s="47"/>
      <c r="C154" s="247" t="s">
        <v>244</v>
      </c>
      <c r="D154" s="247" t="s">
        <v>165</v>
      </c>
      <c r="E154" s="248" t="s">
        <v>245</v>
      </c>
      <c r="F154" s="249" t="s">
        <v>246</v>
      </c>
      <c r="G154" s="250" t="s">
        <v>220</v>
      </c>
      <c r="H154" s="251">
        <v>12.192</v>
      </c>
      <c r="I154" s="252"/>
      <c r="J154" s="252"/>
      <c r="K154" s="253">
        <f>ROUND(P154*H154,2)</f>
        <v>0</v>
      </c>
      <c r="L154" s="249" t="s">
        <v>169</v>
      </c>
      <c r="M154" s="73"/>
      <c r="N154" s="254" t="s">
        <v>24</v>
      </c>
      <c r="O154" s="255" t="s">
        <v>47</v>
      </c>
      <c r="P154" s="175">
        <f>I154+J154</f>
        <v>0</v>
      </c>
      <c r="Q154" s="175">
        <f>ROUND(I154*H154,2)</f>
        <v>0</v>
      </c>
      <c r="R154" s="175">
        <f>ROUND(J154*H154,2)</f>
        <v>0</v>
      </c>
      <c r="S154" s="48"/>
      <c r="T154" s="256">
        <f>S154*H154</f>
        <v>0</v>
      </c>
      <c r="U154" s="256">
        <v>0</v>
      </c>
      <c r="V154" s="256">
        <f>U154*H154</f>
        <v>0</v>
      </c>
      <c r="W154" s="256">
        <v>0</v>
      </c>
      <c r="X154" s="257">
        <f>W154*H154</f>
        <v>0</v>
      </c>
      <c r="AR154" s="25" t="s">
        <v>170</v>
      </c>
      <c r="AT154" s="25" t="s">
        <v>165</v>
      </c>
      <c r="AU154" s="25" t="s">
        <v>171</v>
      </c>
      <c r="AY154" s="25" t="s">
        <v>161</v>
      </c>
      <c r="BE154" s="258">
        <f>IF(O154="základní",K154,0)</f>
        <v>0</v>
      </c>
      <c r="BF154" s="258">
        <f>IF(O154="snížená",K154,0)</f>
        <v>0</v>
      </c>
      <c r="BG154" s="258">
        <f>IF(O154="zákl. přenesená",K154,0)</f>
        <v>0</v>
      </c>
      <c r="BH154" s="258">
        <f>IF(O154="sníž. přenesená",K154,0)</f>
        <v>0</v>
      </c>
      <c r="BI154" s="258">
        <f>IF(O154="nulová",K154,0)</f>
        <v>0</v>
      </c>
      <c r="BJ154" s="25" t="s">
        <v>85</v>
      </c>
      <c r="BK154" s="258">
        <f>ROUND(P154*H154,2)</f>
        <v>0</v>
      </c>
      <c r="BL154" s="25" t="s">
        <v>170</v>
      </c>
      <c r="BM154" s="25" t="s">
        <v>247</v>
      </c>
    </row>
    <row r="155" spans="2:51" s="13" customFormat="1" ht="13.5">
      <c r="B155" s="270"/>
      <c r="C155" s="271"/>
      <c r="D155" s="261" t="s">
        <v>173</v>
      </c>
      <c r="E155" s="272" t="s">
        <v>24</v>
      </c>
      <c r="F155" s="273" t="s">
        <v>248</v>
      </c>
      <c r="G155" s="271"/>
      <c r="H155" s="274">
        <v>12.192</v>
      </c>
      <c r="I155" s="275"/>
      <c r="J155" s="275"/>
      <c r="K155" s="271"/>
      <c r="L155" s="271"/>
      <c r="M155" s="276"/>
      <c r="N155" s="277"/>
      <c r="O155" s="278"/>
      <c r="P155" s="278"/>
      <c r="Q155" s="278"/>
      <c r="R155" s="278"/>
      <c r="S155" s="278"/>
      <c r="T155" s="278"/>
      <c r="U155" s="278"/>
      <c r="V155" s="278"/>
      <c r="W155" s="278"/>
      <c r="X155" s="279"/>
      <c r="AT155" s="280" t="s">
        <v>173</v>
      </c>
      <c r="AU155" s="280" t="s">
        <v>171</v>
      </c>
      <c r="AV155" s="13" t="s">
        <v>87</v>
      </c>
      <c r="AW155" s="13" t="s">
        <v>7</v>
      </c>
      <c r="AX155" s="13" t="s">
        <v>85</v>
      </c>
      <c r="AY155" s="280" t="s">
        <v>161</v>
      </c>
    </row>
    <row r="156" spans="2:65" s="1" customFormat="1" ht="25.5" customHeight="1">
      <c r="B156" s="47"/>
      <c r="C156" s="247" t="s">
        <v>11</v>
      </c>
      <c r="D156" s="247" t="s">
        <v>165</v>
      </c>
      <c r="E156" s="248" t="s">
        <v>249</v>
      </c>
      <c r="F156" s="249" t="s">
        <v>250</v>
      </c>
      <c r="G156" s="250" t="s">
        <v>220</v>
      </c>
      <c r="H156" s="251">
        <v>35.854</v>
      </c>
      <c r="I156" s="252"/>
      <c r="J156" s="252"/>
      <c r="K156" s="253">
        <f>ROUND(P156*H156,2)</f>
        <v>0</v>
      </c>
      <c r="L156" s="249" t="s">
        <v>169</v>
      </c>
      <c r="M156" s="73"/>
      <c r="N156" s="254" t="s">
        <v>24</v>
      </c>
      <c r="O156" s="255" t="s">
        <v>47</v>
      </c>
      <c r="P156" s="175">
        <f>I156+J156</f>
        <v>0</v>
      </c>
      <c r="Q156" s="175">
        <f>ROUND(I156*H156,2)</f>
        <v>0</v>
      </c>
      <c r="R156" s="175">
        <f>ROUND(J156*H156,2)</f>
        <v>0</v>
      </c>
      <c r="S156" s="48"/>
      <c r="T156" s="256">
        <f>S156*H156</f>
        <v>0</v>
      </c>
      <c r="U156" s="256">
        <v>0</v>
      </c>
      <c r="V156" s="256">
        <f>U156*H156</f>
        <v>0</v>
      </c>
      <c r="W156" s="256">
        <v>0</v>
      </c>
      <c r="X156" s="257">
        <f>W156*H156</f>
        <v>0</v>
      </c>
      <c r="AR156" s="25" t="s">
        <v>170</v>
      </c>
      <c r="AT156" s="25" t="s">
        <v>165</v>
      </c>
      <c r="AU156" s="25" t="s">
        <v>171</v>
      </c>
      <c r="AY156" s="25" t="s">
        <v>161</v>
      </c>
      <c r="BE156" s="258">
        <f>IF(O156="základní",K156,0)</f>
        <v>0</v>
      </c>
      <c r="BF156" s="258">
        <f>IF(O156="snížená",K156,0)</f>
        <v>0</v>
      </c>
      <c r="BG156" s="258">
        <f>IF(O156="zákl. přenesená",K156,0)</f>
        <v>0</v>
      </c>
      <c r="BH156" s="258">
        <f>IF(O156="sníž. přenesená",K156,0)</f>
        <v>0</v>
      </c>
      <c r="BI156" s="258">
        <f>IF(O156="nulová",K156,0)</f>
        <v>0</v>
      </c>
      <c r="BJ156" s="25" t="s">
        <v>85</v>
      </c>
      <c r="BK156" s="258">
        <f>ROUND(P156*H156,2)</f>
        <v>0</v>
      </c>
      <c r="BL156" s="25" t="s">
        <v>170</v>
      </c>
      <c r="BM156" s="25" t="s">
        <v>251</v>
      </c>
    </row>
    <row r="157" spans="2:51" s="12" customFormat="1" ht="13.5">
      <c r="B157" s="259"/>
      <c r="C157" s="260"/>
      <c r="D157" s="261" t="s">
        <v>173</v>
      </c>
      <c r="E157" s="262" t="s">
        <v>24</v>
      </c>
      <c r="F157" s="263" t="s">
        <v>252</v>
      </c>
      <c r="G157" s="260"/>
      <c r="H157" s="262" t="s">
        <v>24</v>
      </c>
      <c r="I157" s="264"/>
      <c r="J157" s="264"/>
      <c r="K157" s="260"/>
      <c r="L157" s="260"/>
      <c r="M157" s="265"/>
      <c r="N157" s="266"/>
      <c r="O157" s="267"/>
      <c r="P157" s="267"/>
      <c r="Q157" s="267"/>
      <c r="R157" s="267"/>
      <c r="S157" s="267"/>
      <c r="T157" s="267"/>
      <c r="U157" s="267"/>
      <c r="V157" s="267"/>
      <c r="W157" s="267"/>
      <c r="X157" s="268"/>
      <c r="AT157" s="269" t="s">
        <v>173</v>
      </c>
      <c r="AU157" s="269" t="s">
        <v>171</v>
      </c>
      <c r="AV157" s="12" t="s">
        <v>85</v>
      </c>
      <c r="AW157" s="12" t="s">
        <v>7</v>
      </c>
      <c r="AX157" s="12" t="s">
        <v>78</v>
      </c>
      <c r="AY157" s="269" t="s">
        <v>161</v>
      </c>
    </row>
    <row r="158" spans="2:51" s="13" customFormat="1" ht="13.5">
      <c r="B158" s="270"/>
      <c r="C158" s="271"/>
      <c r="D158" s="261" t="s">
        <v>173</v>
      </c>
      <c r="E158" s="272" t="s">
        <v>24</v>
      </c>
      <c r="F158" s="273" t="s">
        <v>253</v>
      </c>
      <c r="G158" s="271"/>
      <c r="H158" s="274">
        <v>24.98</v>
      </c>
      <c r="I158" s="275"/>
      <c r="J158" s="275"/>
      <c r="K158" s="271"/>
      <c r="L158" s="271"/>
      <c r="M158" s="276"/>
      <c r="N158" s="277"/>
      <c r="O158" s="278"/>
      <c r="P158" s="278"/>
      <c r="Q158" s="278"/>
      <c r="R158" s="278"/>
      <c r="S158" s="278"/>
      <c r="T158" s="278"/>
      <c r="U158" s="278"/>
      <c r="V158" s="278"/>
      <c r="W158" s="278"/>
      <c r="X158" s="279"/>
      <c r="AT158" s="280" t="s">
        <v>173</v>
      </c>
      <c r="AU158" s="280" t="s">
        <v>171</v>
      </c>
      <c r="AV158" s="13" t="s">
        <v>87</v>
      </c>
      <c r="AW158" s="13" t="s">
        <v>7</v>
      </c>
      <c r="AX158" s="13" t="s">
        <v>78</v>
      </c>
      <c r="AY158" s="280" t="s">
        <v>161</v>
      </c>
    </row>
    <row r="159" spans="2:51" s="12" customFormat="1" ht="13.5">
      <c r="B159" s="259"/>
      <c r="C159" s="260"/>
      <c r="D159" s="261" t="s">
        <v>173</v>
      </c>
      <c r="E159" s="262" t="s">
        <v>24</v>
      </c>
      <c r="F159" s="263" t="s">
        <v>254</v>
      </c>
      <c r="G159" s="260"/>
      <c r="H159" s="262" t="s">
        <v>24</v>
      </c>
      <c r="I159" s="264"/>
      <c r="J159" s="264"/>
      <c r="K159" s="260"/>
      <c r="L159" s="260"/>
      <c r="M159" s="265"/>
      <c r="N159" s="266"/>
      <c r="O159" s="267"/>
      <c r="P159" s="267"/>
      <c r="Q159" s="267"/>
      <c r="R159" s="267"/>
      <c r="S159" s="267"/>
      <c r="T159" s="267"/>
      <c r="U159" s="267"/>
      <c r="V159" s="267"/>
      <c r="W159" s="267"/>
      <c r="X159" s="268"/>
      <c r="AT159" s="269" t="s">
        <v>173</v>
      </c>
      <c r="AU159" s="269" t="s">
        <v>171</v>
      </c>
      <c r="AV159" s="12" t="s">
        <v>85</v>
      </c>
      <c r="AW159" s="12" t="s">
        <v>7</v>
      </c>
      <c r="AX159" s="12" t="s">
        <v>78</v>
      </c>
      <c r="AY159" s="269" t="s">
        <v>161</v>
      </c>
    </row>
    <row r="160" spans="2:51" s="13" customFormat="1" ht="13.5">
      <c r="B160" s="270"/>
      <c r="C160" s="271"/>
      <c r="D160" s="261" t="s">
        <v>173</v>
      </c>
      <c r="E160" s="272" t="s">
        <v>24</v>
      </c>
      <c r="F160" s="273" t="s">
        <v>255</v>
      </c>
      <c r="G160" s="271"/>
      <c r="H160" s="274">
        <v>10.874</v>
      </c>
      <c r="I160" s="275"/>
      <c r="J160" s="275"/>
      <c r="K160" s="271"/>
      <c r="L160" s="271"/>
      <c r="M160" s="276"/>
      <c r="N160" s="277"/>
      <c r="O160" s="278"/>
      <c r="P160" s="278"/>
      <c r="Q160" s="278"/>
      <c r="R160" s="278"/>
      <c r="S160" s="278"/>
      <c r="T160" s="278"/>
      <c r="U160" s="278"/>
      <c r="V160" s="278"/>
      <c r="W160" s="278"/>
      <c r="X160" s="279"/>
      <c r="AT160" s="280" t="s">
        <v>173</v>
      </c>
      <c r="AU160" s="280" t="s">
        <v>171</v>
      </c>
      <c r="AV160" s="13" t="s">
        <v>87</v>
      </c>
      <c r="AW160" s="13" t="s">
        <v>7</v>
      </c>
      <c r="AX160" s="13" t="s">
        <v>78</v>
      </c>
      <c r="AY160" s="280" t="s">
        <v>161</v>
      </c>
    </row>
    <row r="161" spans="2:51" s="14" customFormat="1" ht="13.5">
      <c r="B161" s="281"/>
      <c r="C161" s="282"/>
      <c r="D161" s="261" t="s">
        <v>173</v>
      </c>
      <c r="E161" s="283" t="s">
        <v>24</v>
      </c>
      <c r="F161" s="284" t="s">
        <v>230</v>
      </c>
      <c r="G161" s="282"/>
      <c r="H161" s="285">
        <v>35.854</v>
      </c>
      <c r="I161" s="286"/>
      <c r="J161" s="286"/>
      <c r="K161" s="282"/>
      <c r="L161" s="282"/>
      <c r="M161" s="287"/>
      <c r="N161" s="288"/>
      <c r="O161" s="289"/>
      <c r="P161" s="289"/>
      <c r="Q161" s="289"/>
      <c r="R161" s="289"/>
      <c r="S161" s="289"/>
      <c r="T161" s="289"/>
      <c r="U161" s="289"/>
      <c r="V161" s="289"/>
      <c r="W161" s="289"/>
      <c r="X161" s="290"/>
      <c r="AT161" s="291" t="s">
        <v>173</v>
      </c>
      <c r="AU161" s="291" t="s">
        <v>171</v>
      </c>
      <c r="AV161" s="14" t="s">
        <v>170</v>
      </c>
      <c r="AW161" s="14" t="s">
        <v>7</v>
      </c>
      <c r="AX161" s="14" t="s">
        <v>85</v>
      </c>
      <c r="AY161" s="291" t="s">
        <v>161</v>
      </c>
    </row>
    <row r="162" spans="2:65" s="1" customFormat="1" ht="38.25" customHeight="1">
      <c r="B162" s="47"/>
      <c r="C162" s="247" t="s">
        <v>256</v>
      </c>
      <c r="D162" s="247" t="s">
        <v>165</v>
      </c>
      <c r="E162" s="248" t="s">
        <v>257</v>
      </c>
      <c r="F162" s="249" t="s">
        <v>258</v>
      </c>
      <c r="G162" s="250" t="s">
        <v>220</v>
      </c>
      <c r="H162" s="251">
        <v>17.927</v>
      </c>
      <c r="I162" s="252"/>
      <c r="J162" s="252"/>
      <c r="K162" s="253">
        <f>ROUND(P162*H162,2)</f>
        <v>0</v>
      </c>
      <c r="L162" s="249" t="s">
        <v>169</v>
      </c>
      <c r="M162" s="73"/>
      <c r="N162" s="254" t="s">
        <v>24</v>
      </c>
      <c r="O162" s="255" t="s">
        <v>47</v>
      </c>
      <c r="P162" s="175">
        <f>I162+J162</f>
        <v>0</v>
      </c>
      <c r="Q162" s="175">
        <f>ROUND(I162*H162,2)</f>
        <v>0</v>
      </c>
      <c r="R162" s="175">
        <f>ROUND(J162*H162,2)</f>
        <v>0</v>
      </c>
      <c r="S162" s="48"/>
      <c r="T162" s="256">
        <f>S162*H162</f>
        <v>0</v>
      </c>
      <c r="U162" s="256">
        <v>0</v>
      </c>
      <c r="V162" s="256">
        <f>U162*H162</f>
        <v>0</v>
      </c>
      <c r="W162" s="256">
        <v>0</v>
      </c>
      <c r="X162" s="257">
        <f>W162*H162</f>
        <v>0</v>
      </c>
      <c r="AR162" s="25" t="s">
        <v>170</v>
      </c>
      <c r="AT162" s="25" t="s">
        <v>165</v>
      </c>
      <c r="AU162" s="25" t="s">
        <v>171</v>
      </c>
      <c r="AY162" s="25" t="s">
        <v>161</v>
      </c>
      <c r="BE162" s="258">
        <f>IF(O162="základní",K162,0)</f>
        <v>0</v>
      </c>
      <c r="BF162" s="258">
        <f>IF(O162="snížená",K162,0)</f>
        <v>0</v>
      </c>
      <c r="BG162" s="258">
        <f>IF(O162="zákl. přenesená",K162,0)</f>
        <v>0</v>
      </c>
      <c r="BH162" s="258">
        <f>IF(O162="sníž. přenesená",K162,0)</f>
        <v>0</v>
      </c>
      <c r="BI162" s="258">
        <f>IF(O162="nulová",K162,0)</f>
        <v>0</v>
      </c>
      <c r="BJ162" s="25" t="s">
        <v>85</v>
      </c>
      <c r="BK162" s="258">
        <f>ROUND(P162*H162,2)</f>
        <v>0</v>
      </c>
      <c r="BL162" s="25" t="s">
        <v>170</v>
      </c>
      <c r="BM162" s="25" t="s">
        <v>259</v>
      </c>
    </row>
    <row r="163" spans="2:51" s="13" customFormat="1" ht="13.5">
      <c r="B163" s="270"/>
      <c r="C163" s="271"/>
      <c r="D163" s="261" t="s">
        <v>173</v>
      </c>
      <c r="E163" s="272" t="s">
        <v>24</v>
      </c>
      <c r="F163" s="273" t="s">
        <v>260</v>
      </c>
      <c r="G163" s="271"/>
      <c r="H163" s="274">
        <v>17.927</v>
      </c>
      <c r="I163" s="275"/>
      <c r="J163" s="275"/>
      <c r="K163" s="271"/>
      <c r="L163" s="271"/>
      <c r="M163" s="276"/>
      <c r="N163" s="277"/>
      <c r="O163" s="278"/>
      <c r="P163" s="278"/>
      <c r="Q163" s="278"/>
      <c r="R163" s="278"/>
      <c r="S163" s="278"/>
      <c r="T163" s="278"/>
      <c r="U163" s="278"/>
      <c r="V163" s="278"/>
      <c r="W163" s="278"/>
      <c r="X163" s="279"/>
      <c r="AT163" s="280" t="s">
        <v>173</v>
      </c>
      <c r="AU163" s="280" t="s">
        <v>171</v>
      </c>
      <c r="AV163" s="13" t="s">
        <v>87</v>
      </c>
      <c r="AW163" s="13" t="s">
        <v>7</v>
      </c>
      <c r="AX163" s="13" t="s">
        <v>85</v>
      </c>
      <c r="AY163" s="280" t="s">
        <v>161</v>
      </c>
    </row>
    <row r="164" spans="2:65" s="1" customFormat="1" ht="25.5" customHeight="1">
      <c r="B164" s="47"/>
      <c r="C164" s="247" t="s">
        <v>261</v>
      </c>
      <c r="D164" s="247" t="s">
        <v>165</v>
      </c>
      <c r="E164" s="248" t="s">
        <v>262</v>
      </c>
      <c r="F164" s="249" t="s">
        <v>263</v>
      </c>
      <c r="G164" s="250" t="s">
        <v>220</v>
      </c>
      <c r="H164" s="251">
        <v>96.73</v>
      </c>
      <c r="I164" s="252"/>
      <c r="J164" s="252"/>
      <c r="K164" s="253">
        <f>ROUND(P164*H164,2)</f>
        <v>0</v>
      </c>
      <c r="L164" s="249" t="s">
        <v>169</v>
      </c>
      <c r="M164" s="73"/>
      <c r="N164" s="254" t="s">
        <v>24</v>
      </c>
      <c r="O164" s="255" t="s">
        <v>47</v>
      </c>
      <c r="P164" s="175">
        <f>I164+J164</f>
        <v>0</v>
      </c>
      <c r="Q164" s="175">
        <f>ROUND(I164*H164,2)</f>
        <v>0</v>
      </c>
      <c r="R164" s="175">
        <f>ROUND(J164*H164,2)</f>
        <v>0</v>
      </c>
      <c r="S164" s="48"/>
      <c r="T164" s="256">
        <f>S164*H164</f>
        <v>0</v>
      </c>
      <c r="U164" s="256">
        <v>0</v>
      </c>
      <c r="V164" s="256">
        <f>U164*H164</f>
        <v>0</v>
      </c>
      <c r="W164" s="256">
        <v>0</v>
      </c>
      <c r="X164" s="257">
        <f>W164*H164</f>
        <v>0</v>
      </c>
      <c r="AR164" s="25" t="s">
        <v>170</v>
      </c>
      <c r="AT164" s="25" t="s">
        <v>165</v>
      </c>
      <c r="AU164" s="25" t="s">
        <v>171</v>
      </c>
      <c r="AY164" s="25" t="s">
        <v>161</v>
      </c>
      <c r="BE164" s="258">
        <f>IF(O164="základní",K164,0)</f>
        <v>0</v>
      </c>
      <c r="BF164" s="258">
        <f>IF(O164="snížená",K164,0)</f>
        <v>0</v>
      </c>
      <c r="BG164" s="258">
        <f>IF(O164="zákl. přenesená",K164,0)</f>
        <v>0</v>
      </c>
      <c r="BH164" s="258">
        <f>IF(O164="sníž. přenesená",K164,0)</f>
        <v>0</v>
      </c>
      <c r="BI164" s="258">
        <f>IF(O164="nulová",K164,0)</f>
        <v>0</v>
      </c>
      <c r="BJ164" s="25" t="s">
        <v>85</v>
      </c>
      <c r="BK164" s="258">
        <f>ROUND(P164*H164,2)</f>
        <v>0</v>
      </c>
      <c r="BL164" s="25" t="s">
        <v>170</v>
      </c>
      <c r="BM164" s="25" t="s">
        <v>264</v>
      </c>
    </row>
    <row r="165" spans="2:51" s="12" customFormat="1" ht="13.5">
      <c r="B165" s="259"/>
      <c r="C165" s="260"/>
      <c r="D165" s="261" t="s">
        <v>173</v>
      </c>
      <c r="E165" s="262" t="s">
        <v>24</v>
      </c>
      <c r="F165" s="263" t="s">
        <v>265</v>
      </c>
      <c r="G165" s="260"/>
      <c r="H165" s="262" t="s">
        <v>24</v>
      </c>
      <c r="I165" s="264"/>
      <c r="J165" s="264"/>
      <c r="K165" s="260"/>
      <c r="L165" s="260"/>
      <c r="M165" s="265"/>
      <c r="N165" s="266"/>
      <c r="O165" s="267"/>
      <c r="P165" s="267"/>
      <c r="Q165" s="267"/>
      <c r="R165" s="267"/>
      <c r="S165" s="267"/>
      <c r="T165" s="267"/>
      <c r="U165" s="267"/>
      <c r="V165" s="267"/>
      <c r="W165" s="267"/>
      <c r="X165" s="268"/>
      <c r="AT165" s="269" t="s">
        <v>173</v>
      </c>
      <c r="AU165" s="269" t="s">
        <v>171</v>
      </c>
      <c r="AV165" s="12" t="s">
        <v>85</v>
      </c>
      <c r="AW165" s="12" t="s">
        <v>7</v>
      </c>
      <c r="AX165" s="12" t="s">
        <v>78</v>
      </c>
      <c r="AY165" s="269" t="s">
        <v>161</v>
      </c>
    </row>
    <row r="166" spans="2:51" s="13" customFormat="1" ht="13.5">
      <c r="B166" s="270"/>
      <c r="C166" s="271"/>
      <c r="D166" s="261" t="s">
        <v>173</v>
      </c>
      <c r="E166" s="272" t="s">
        <v>24</v>
      </c>
      <c r="F166" s="273" t="s">
        <v>266</v>
      </c>
      <c r="G166" s="271"/>
      <c r="H166" s="274">
        <v>36.89</v>
      </c>
      <c r="I166" s="275"/>
      <c r="J166" s="275"/>
      <c r="K166" s="271"/>
      <c r="L166" s="271"/>
      <c r="M166" s="276"/>
      <c r="N166" s="277"/>
      <c r="O166" s="278"/>
      <c r="P166" s="278"/>
      <c r="Q166" s="278"/>
      <c r="R166" s="278"/>
      <c r="S166" s="278"/>
      <c r="T166" s="278"/>
      <c r="U166" s="278"/>
      <c r="V166" s="278"/>
      <c r="W166" s="278"/>
      <c r="X166" s="279"/>
      <c r="AT166" s="280" t="s">
        <v>173</v>
      </c>
      <c r="AU166" s="280" t="s">
        <v>171</v>
      </c>
      <c r="AV166" s="13" t="s">
        <v>87</v>
      </c>
      <c r="AW166" s="13" t="s">
        <v>7</v>
      </c>
      <c r="AX166" s="13" t="s">
        <v>78</v>
      </c>
      <c r="AY166" s="280" t="s">
        <v>161</v>
      </c>
    </row>
    <row r="167" spans="2:51" s="12" customFormat="1" ht="13.5">
      <c r="B167" s="259"/>
      <c r="C167" s="260"/>
      <c r="D167" s="261" t="s">
        <v>173</v>
      </c>
      <c r="E167" s="262" t="s">
        <v>24</v>
      </c>
      <c r="F167" s="263" t="s">
        <v>267</v>
      </c>
      <c r="G167" s="260"/>
      <c r="H167" s="262" t="s">
        <v>24</v>
      </c>
      <c r="I167" s="264"/>
      <c r="J167" s="264"/>
      <c r="K167" s="260"/>
      <c r="L167" s="260"/>
      <c r="M167" s="265"/>
      <c r="N167" s="266"/>
      <c r="O167" s="267"/>
      <c r="P167" s="267"/>
      <c r="Q167" s="267"/>
      <c r="R167" s="267"/>
      <c r="S167" s="267"/>
      <c r="T167" s="267"/>
      <c r="U167" s="267"/>
      <c r="V167" s="267"/>
      <c r="W167" s="267"/>
      <c r="X167" s="268"/>
      <c r="AT167" s="269" t="s">
        <v>173</v>
      </c>
      <c r="AU167" s="269" t="s">
        <v>171</v>
      </c>
      <c r="AV167" s="12" t="s">
        <v>85</v>
      </c>
      <c r="AW167" s="12" t="s">
        <v>7</v>
      </c>
      <c r="AX167" s="12" t="s">
        <v>78</v>
      </c>
      <c r="AY167" s="269" t="s">
        <v>161</v>
      </c>
    </row>
    <row r="168" spans="2:51" s="13" customFormat="1" ht="13.5">
      <c r="B168" s="270"/>
      <c r="C168" s="271"/>
      <c r="D168" s="261" t="s">
        <v>173</v>
      </c>
      <c r="E168" s="272" t="s">
        <v>24</v>
      </c>
      <c r="F168" s="273" t="s">
        <v>268</v>
      </c>
      <c r="G168" s="271"/>
      <c r="H168" s="274">
        <v>28.16</v>
      </c>
      <c r="I168" s="275"/>
      <c r="J168" s="275"/>
      <c r="K168" s="271"/>
      <c r="L168" s="271"/>
      <c r="M168" s="276"/>
      <c r="N168" s="277"/>
      <c r="O168" s="278"/>
      <c r="P168" s="278"/>
      <c r="Q168" s="278"/>
      <c r="R168" s="278"/>
      <c r="S168" s="278"/>
      <c r="T168" s="278"/>
      <c r="U168" s="278"/>
      <c r="V168" s="278"/>
      <c r="W168" s="278"/>
      <c r="X168" s="279"/>
      <c r="AT168" s="280" t="s">
        <v>173</v>
      </c>
      <c r="AU168" s="280" t="s">
        <v>171</v>
      </c>
      <c r="AV168" s="13" t="s">
        <v>87</v>
      </c>
      <c r="AW168" s="13" t="s">
        <v>7</v>
      </c>
      <c r="AX168" s="13" t="s">
        <v>78</v>
      </c>
      <c r="AY168" s="280" t="s">
        <v>161</v>
      </c>
    </row>
    <row r="169" spans="2:51" s="12" customFormat="1" ht="13.5">
      <c r="B169" s="259"/>
      <c r="C169" s="260"/>
      <c r="D169" s="261" t="s">
        <v>173</v>
      </c>
      <c r="E169" s="262" t="s">
        <v>24</v>
      </c>
      <c r="F169" s="263" t="s">
        <v>269</v>
      </c>
      <c r="G169" s="260"/>
      <c r="H169" s="262" t="s">
        <v>24</v>
      </c>
      <c r="I169" s="264"/>
      <c r="J169" s="264"/>
      <c r="K169" s="260"/>
      <c r="L169" s="260"/>
      <c r="M169" s="265"/>
      <c r="N169" s="266"/>
      <c r="O169" s="267"/>
      <c r="P169" s="267"/>
      <c r="Q169" s="267"/>
      <c r="R169" s="267"/>
      <c r="S169" s="267"/>
      <c r="T169" s="267"/>
      <c r="U169" s="267"/>
      <c r="V169" s="267"/>
      <c r="W169" s="267"/>
      <c r="X169" s="268"/>
      <c r="AT169" s="269" t="s">
        <v>173</v>
      </c>
      <c r="AU169" s="269" t="s">
        <v>171</v>
      </c>
      <c r="AV169" s="12" t="s">
        <v>85</v>
      </c>
      <c r="AW169" s="12" t="s">
        <v>7</v>
      </c>
      <c r="AX169" s="12" t="s">
        <v>78</v>
      </c>
      <c r="AY169" s="269" t="s">
        <v>161</v>
      </c>
    </row>
    <row r="170" spans="2:51" s="13" customFormat="1" ht="13.5">
      <c r="B170" s="270"/>
      <c r="C170" s="271"/>
      <c r="D170" s="261" t="s">
        <v>173</v>
      </c>
      <c r="E170" s="272" t="s">
        <v>24</v>
      </c>
      <c r="F170" s="273" t="s">
        <v>270</v>
      </c>
      <c r="G170" s="271"/>
      <c r="H170" s="274">
        <v>31.68</v>
      </c>
      <c r="I170" s="275"/>
      <c r="J170" s="275"/>
      <c r="K170" s="271"/>
      <c r="L170" s="271"/>
      <c r="M170" s="276"/>
      <c r="N170" s="277"/>
      <c r="O170" s="278"/>
      <c r="P170" s="278"/>
      <c r="Q170" s="278"/>
      <c r="R170" s="278"/>
      <c r="S170" s="278"/>
      <c r="T170" s="278"/>
      <c r="U170" s="278"/>
      <c r="V170" s="278"/>
      <c r="W170" s="278"/>
      <c r="X170" s="279"/>
      <c r="AT170" s="280" t="s">
        <v>173</v>
      </c>
      <c r="AU170" s="280" t="s">
        <v>171</v>
      </c>
      <c r="AV170" s="13" t="s">
        <v>87</v>
      </c>
      <c r="AW170" s="13" t="s">
        <v>7</v>
      </c>
      <c r="AX170" s="13" t="s">
        <v>78</v>
      </c>
      <c r="AY170" s="280" t="s">
        <v>161</v>
      </c>
    </row>
    <row r="171" spans="2:51" s="14" customFormat="1" ht="13.5">
      <c r="B171" s="281"/>
      <c r="C171" s="282"/>
      <c r="D171" s="261" t="s">
        <v>173</v>
      </c>
      <c r="E171" s="283" t="s">
        <v>24</v>
      </c>
      <c r="F171" s="284" t="s">
        <v>230</v>
      </c>
      <c r="G171" s="282"/>
      <c r="H171" s="285">
        <v>96.73</v>
      </c>
      <c r="I171" s="286"/>
      <c r="J171" s="286"/>
      <c r="K171" s="282"/>
      <c r="L171" s="282"/>
      <c r="M171" s="287"/>
      <c r="N171" s="288"/>
      <c r="O171" s="289"/>
      <c r="P171" s="289"/>
      <c r="Q171" s="289"/>
      <c r="R171" s="289"/>
      <c r="S171" s="289"/>
      <c r="T171" s="289"/>
      <c r="U171" s="289"/>
      <c r="V171" s="289"/>
      <c r="W171" s="289"/>
      <c r="X171" s="290"/>
      <c r="AT171" s="291" t="s">
        <v>173</v>
      </c>
      <c r="AU171" s="291" t="s">
        <v>171</v>
      </c>
      <c r="AV171" s="14" t="s">
        <v>170</v>
      </c>
      <c r="AW171" s="14" t="s">
        <v>7</v>
      </c>
      <c r="AX171" s="14" t="s">
        <v>85</v>
      </c>
      <c r="AY171" s="291" t="s">
        <v>161</v>
      </c>
    </row>
    <row r="172" spans="2:65" s="1" customFormat="1" ht="38.25" customHeight="1">
      <c r="B172" s="47"/>
      <c r="C172" s="247" t="s">
        <v>271</v>
      </c>
      <c r="D172" s="247" t="s">
        <v>165</v>
      </c>
      <c r="E172" s="248" t="s">
        <v>272</v>
      </c>
      <c r="F172" s="249" t="s">
        <v>273</v>
      </c>
      <c r="G172" s="250" t="s">
        <v>220</v>
      </c>
      <c r="H172" s="251">
        <v>48.365</v>
      </c>
      <c r="I172" s="252"/>
      <c r="J172" s="252"/>
      <c r="K172" s="253">
        <f>ROUND(P172*H172,2)</f>
        <v>0</v>
      </c>
      <c r="L172" s="249" t="s">
        <v>169</v>
      </c>
      <c r="M172" s="73"/>
      <c r="N172" s="254" t="s">
        <v>24</v>
      </c>
      <c r="O172" s="255" t="s">
        <v>47</v>
      </c>
      <c r="P172" s="175">
        <f>I172+J172</f>
        <v>0</v>
      </c>
      <c r="Q172" s="175">
        <f>ROUND(I172*H172,2)</f>
        <v>0</v>
      </c>
      <c r="R172" s="175">
        <f>ROUND(J172*H172,2)</f>
        <v>0</v>
      </c>
      <c r="S172" s="48"/>
      <c r="T172" s="256">
        <f>S172*H172</f>
        <v>0</v>
      </c>
      <c r="U172" s="256">
        <v>0</v>
      </c>
      <c r="V172" s="256">
        <f>U172*H172</f>
        <v>0</v>
      </c>
      <c r="W172" s="256">
        <v>0</v>
      </c>
      <c r="X172" s="257">
        <f>W172*H172</f>
        <v>0</v>
      </c>
      <c r="AR172" s="25" t="s">
        <v>170</v>
      </c>
      <c r="AT172" s="25" t="s">
        <v>165</v>
      </c>
      <c r="AU172" s="25" t="s">
        <v>171</v>
      </c>
      <c r="AY172" s="25" t="s">
        <v>161</v>
      </c>
      <c r="BE172" s="258">
        <f>IF(O172="základní",K172,0)</f>
        <v>0</v>
      </c>
      <c r="BF172" s="258">
        <f>IF(O172="snížená",K172,0)</f>
        <v>0</v>
      </c>
      <c r="BG172" s="258">
        <f>IF(O172="zákl. přenesená",K172,0)</f>
        <v>0</v>
      </c>
      <c r="BH172" s="258">
        <f>IF(O172="sníž. přenesená",K172,0)</f>
        <v>0</v>
      </c>
      <c r="BI172" s="258">
        <f>IF(O172="nulová",K172,0)</f>
        <v>0</v>
      </c>
      <c r="BJ172" s="25" t="s">
        <v>85</v>
      </c>
      <c r="BK172" s="258">
        <f>ROUND(P172*H172,2)</f>
        <v>0</v>
      </c>
      <c r="BL172" s="25" t="s">
        <v>170</v>
      </c>
      <c r="BM172" s="25" t="s">
        <v>274</v>
      </c>
    </row>
    <row r="173" spans="2:51" s="13" customFormat="1" ht="13.5">
      <c r="B173" s="270"/>
      <c r="C173" s="271"/>
      <c r="D173" s="261" t="s">
        <v>173</v>
      </c>
      <c r="E173" s="272" t="s">
        <v>24</v>
      </c>
      <c r="F173" s="273" t="s">
        <v>275</v>
      </c>
      <c r="G173" s="271"/>
      <c r="H173" s="274">
        <v>48.365</v>
      </c>
      <c r="I173" s="275"/>
      <c r="J173" s="275"/>
      <c r="K173" s="271"/>
      <c r="L173" s="271"/>
      <c r="M173" s="276"/>
      <c r="N173" s="277"/>
      <c r="O173" s="278"/>
      <c r="P173" s="278"/>
      <c r="Q173" s="278"/>
      <c r="R173" s="278"/>
      <c r="S173" s="278"/>
      <c r="T173" s="278"/>
      <c r="U173" s="278"/>
      <c r="V173" s="278"/>
      <c r="W173" s="278"/>
      <c r="X173" s="279"/>
      <c r="AT173" s="280" t="s">
        <v>173</v>
      </c>
      <c r="AU173" s="280" t="s">
        <v>171</v>
      </c>
      <c r="AV173" s="13" t="s">
        <v>87</v>
      </c>
      <c r="AW173" s="13" t="s">
        <v>7</v>
      </c>
      <c r="AX173" s="13" t="s">
        <v>85</v>
      </c>
      <c r="AY173" s="280" t="s">
        <v>161</v>
      </c>
    </row>
    <row r="174" spans="2:63" s="11" customFormat="1" ht="22.3" customHeight="1">
      <c r="B174" s="230"/>
      <c r="C174" s="231"/>
      <c r="D174" s="232" t="s">
        <v>77</v>
      </c>
      <c r="E174" s="245" t="s">
        <v>256</v>
      </c>
      <c r="F174" s="245" t="s">
        <v>276</v>
      </c>
      <c r="G174" s="231"/>
      <c r="H174" s="231"/>
      <c r="I174" s="234"/>
      <c r="J174" s="234"/>
      <c r="K174" s="246">
        <f>BK174</f>
        <v>0</v>
      </c>
      <c r="L174" s="231"/>
      <c r="M174" s="236"/>
      <c r="N174" s="237"/>
      <c r="O174" s="238"/>
      <c r="P174" s="238"/>
      <c r="Q174" s="239">
        <f>SUM(Q175:Q197)</f>
        <v>0</v>
      </c>
      <c r="R174" s="239">
        <f>SUM(R175:R197)</f>
        <v>0</v>
      </c>
      <c r="S174" s="238"/>
      <c r="T174" s="240">
        <f>SUM(T175:T197)</f>
        <v>0</v>
      </c>
      <c r="U174" s="238"/>
      <c r="V174" s="240">
        <f>SUM(V175:V197)</f>
        <v>83.657</v>
      </c>
      <c r="W174" s="238"/>
      <c r="X174" s="241">
        <f>SUM(X175:X197)</f>
        <v>0</v>
      </c>
      <c r="AR174" s="242" t="s">
        <v>85</v>
      </c>
      <c r="AT174" s="243" t="s">
        <v>77</v>
      </c>
      <c r="AU174" s="243" t="s">
        <v>87</v>
      </c>
      <c r="AY174" s="242" t="s">
        <v>161</v>
      </c>
      <c r="BK174" s="244">
        <f>SUM(BK175:BK197)</f>
        <v>0</v>
      </c>
    </row>
    <row r="175" spans="2:65" s="1" customFormat="1" ht="38.25" customHeight="1">
      <c r="B175" s="47"/>
      <c r="C175" s="247" t="s">
        <v>277</v>
      </c>
      <c r="D175" s="247" t="s">
        <v>165</v>
      </c>
      <c r="E175" s="248" t="s">
        <v>278</v>
      </c>
      <c r="F175" s="249" t="s">
        <v>279</v>
      </c>
      <c r="G175" s="250" t="s">
        <v>220</v>
      </c>
      <c r="H175" s="251">
        <v>1.64</v>
      </c>
      <c r="I175" s="252"/>
      <c r="J175" s="252"/>
      <c r="K175" s="253">
        <f>ROUND(P175*H175,2)</f>
        <v>0</v>
      </c>
      <c r="L175" s="249" t="s">
        <v>169</v>
      </c>
      <c r="M175" s="73"/>
      <c r="N175" s="254" t="s">
        <v>24</v>
      </c>
      <c r="O175" s="255" t="s">
        <v>47</v>
      </c>
      <c r="P175" s="175">
        <f>I175+J175</f>
        <v>0</v>
      </c>
      <c r="Q175" s="175">
        <f>ROUND(I175*H175,2)</f>
        <v>0</v>
      </c>
      <c r="R175" s="175">
        <f>ROUND(J175*H175,2)</f>
        <v>0</v>
      </c>
      <c r="S175" s="48"/>
      <c r="T175" s="256">
        <f>S175*H175</f>
        <v>0</v>
      </c>
      <c r="U175" s="256">
        <v>0</v>
      </c>
      <c r="V175" s="256">
        <f>U175*H175</f>
        <v>0</v>
      </c>
      <c r="W175" s="256">
        <v>0</v>
      </c>
      <c r="X175" s="257">
        <f>W175*H175</f>
        <v>0</v>
      </c>
      <c r="AR175" s="25" t="s">
        <v>170</v>
      </c>
      <c r="AT175" s="25" t="s">
        <v>165</v>
      </c>
      <c r="AU175" s="25" t="s">
        <v>171</v>
      </c>
      <c r="AY175" s="25" t="s">
        <v>161</v>
      </c>
      <c r="BE175" s="258">
        <f>IF(O175="základní",K175,0)</f>
        <v>0</v>
      </c>
      <c r="BF175" s="258">
        <f>IF(O175="snížená",K175,0)</f>
        <v>0</v>
      </c>
      <c r="BG175" s="258">
        <f>IF(O175="zákl. přenesená",K175,0)</f>
        <v>0</v>
      </c>
      <c r="BH175" s="258">
        <f>IF(O175="sníž. přenesená",K175,0)</f>
        <v>0</v>
      </c>
      <c r="BI175" s="258">
        <f>IF(O175="nulová",K175,0)</f>
        <v>0</v>
      </c>
      <c r="BJ175" s="25" t="s">
        <v>85</v>
      </c>
      <c r="BK175" s="258">
        <f>ROUND(P175*H175,2)</f>
        <v>0</v>
      </c>
      <c r="BL175" s="25" t="s">
        <v>170</v>
      </c>
      <c r="BM175" s="25" t="s">
        <v>280</v>
      </c>
    </row>
    <row r="176" spans="2:51" s="12" customFormat="1" ht="13.5">
      <c r="B176" s="259"/>
      <c r="C176" s="260"/>
      <c r="D176" s="261" t="s">
        <v>173</v>
      </c>
      <c r="E176" s="262" t="s">
        <v>24</v>
      </c>
      <c r="F176" s="263" t="s">
        <v>281</v>
      </c>
      <c r="G176" s="260"/>
      <c r="H176" s="262" t="s">
        <v>24</v>
      </c>
      <c r="I176" s="264"/>
      <c r="J176" s="264"/>
      <c r="K176" s="260"/>
      <c r="L176" s="260"/>
      <c r="M176" s="265"/>
      <c r="N176" s="266"/>
      <c r="O176" s="267"/>
      <c r="P176" s="267"/>
      <c r="Q176" s="267"/>
      <c r="R176" s="267"/>
      <c r="S176" s="267"/>
      <c r="T176" s="267"/>
      <c r="U176" s="267"/>
      <c r="V176" s="267"/>
      <c r="W176" s="267"/>
      <c r="X176" s="268"/>
      <c r="AT176" s="269" t="s">
        <v>173</v>
      </c>
      <c r="AU176" s="269" t="s">
        <v>171</v>
      </c>
      <c r="AV176" s="12" t="s">
        <v>85</v>
      </c>
      <c r="AW176" s="12" t="s">
        <v>7</v>
      </c>
      <c r="AX176" s="12" t="s">
        <v>78</v>
      </c>
      <c r="AY176" s="269" t="s">
        <v>161</v>
      </c>
    </row>
    <row r="177" spans="2:51" s="13" customFormat="1" ht="13.5">
      <c r="B177" s="270"/>
      <c r="C177" s="271"/>
      <c r="D177" s="261" t="s">
        <v>173</v>
      </c>
      <c r="E177" s="272" t="s">
        <v>24</v>
      </c>
      <c r="F177" s="273" t="s">
        <v>282</v>
      </c>
      <c r="G177" s="271"/>
      <c r="H177" s="274">
        <v>1.64</v>
      </c>
      <c r="I177" s="275"/>
      <c r="J177" s="275"/>
      <c r="K177" s="271"/>
      <c r="L177" s="271"/>
      <c r="M177" s="276"/>
      <c r="N177" s="277"/>
      <c r="O177" s="278"/>
      <c r="P177" s="278"/>
      <c r="Q177" s="278"/>
      <c r="R177" s="278"/>
      <c r="S177" s="278"/>
      <c r="T177" s="278"/>
      <c r="U177" s="278"/>
      <c r="V177" s="278"/>
      <c r="W177" s="278"/>
      <c r="X177" s="279"/>
      <c r="AT177" s="280" t="s">
        <v>173</v>
      </c>
      <c r="AU177" s="280" t="s">
        <v>171</v>
      </c>
      <c r="AV177" s="13" t="s">
        <v>87</v>
      </c>
      <c r="AW177" s="13" t="s">
        <v>7</v>
      </c>
      <c r="AX177" s="13" t="s">
        <v>85</v>
      </c>
      <c r="AY177" s="280" t="s">
        <v>161</v>
      </c>
    </row>
    <row r="178" spans="2:65" s="1" customFormat="1" ht="16.5" customHeight="1">
      <c r="B178" s="47"/>
      <c r="C178" s="247" t="s">
        <v>283</v>
      </c>
      <c r="D178" s="247" t="s">
        <v>165</v>
      </c>
      <c r="E178" s="248" t="s">
        <v>284</v>
      </c>
      <c r="F178" s="249" t="s">
        <v>285</v>
      </c>
      <c r="G178" s="250" t="s">
        <v>220</v>
      </c>
      <c r="H178" s="251">
        <v>710.531</v>
      </c>
      <c r="I178" s="252"/>
      <c r="J178" s="252"/>
      <c r="K178" s="253">
        <f>ROUND(P178*H178,2)</f>
        <v>0</v>
      </c>
      <c r="L178" s="249" t="s">
        <v>169</v>
      </c>
      <c r="M178" s="73"/>
      <c r="N178" s="254" t="s">
        <v>24</v>
      </c>
      <c r="O178" s="255" t="s">
        <v>47</v>
      </c>
      <c r="P178" s="175">
        <f>I178+J178</f>
        <v>0</v>
      </c>
      <c r="Q178" s="175">
        <f>ROUND(I178*H178,2)</f>
        <v>0</v>
      </c>
      <c r="R178" s="175">
        <f>ROUND(J178*H178,2)</f>
        <v>0</v>
      </c>
      <c r="S178" s="48"/>
      <c r="T178" s="256">
        <f>S178*H178</f>
        <v>0</v>
      </c>
      <c r="U178" s="256">
        <v>0</v>
      </c>
      <c r="V178" s="256">
        <f>U178*H178</f>
        <v>0</v>
      </c>
      <c r="W178" s="256">
        <v>0</v>
      </c>
      <c r="X178" s="257">
        <f>W178*H178</f>
        <v>0</v>
      </c>
      <c r="AR178" s="25" t="s">
        <v>170</v>
      </c>
      <c r="AT178" s="25" t="s">
        <v>165</v>
      </c>
      <c r="AU178" s="25" t="s">
        <v>171</v>
      </c>
      <c r="AY178" s="25" t="s">
        <v>161</v>
      </c>
      <c r="BE178" s="258">
        <f>IF(O178="základní",K178,0)</f>
        <v>0</v>
      </c>
      <c r="BF178" s="258">
        <f>IF(O178="snížená",K178,0)</f>
        <v>0</v>
      </c>
      <c r="BG178" s="258">
        <f>IF(O178="zákl. přenesená",K178,0)</f>
        <v>0</v>
      </c>
      <c r="BH178" s="258">
        <f>IF(O178="sníž. přenesená",K178,0)</f>
        <v>0</v>
      </c>
      <c r="BI178" s="258">
        <f>IF(O178="nulová",K178,0)</f>
        <v>0</v>
      </c>
      <c r="BJ178" s="25" t="s">
        <v>85</v>
      </c>
      <c r="BK178" s="258">
        <f>ROUND(P178*H178,2)</f>
        <v>0</v>
      </c>
      <c r="BL178" s="25" t="s">
        <v>170</v>
      </c>
      <c r="BM178" s="25" t="s">
        <v>286</v>
      </c>
    </row>
    <row r="179" spans="2:51" s="13" customFormat="1" ht="13.5">
      <c r="B179" s="270"/>
      <c r="C179" s="271"/>
      <c r="D179" s="261" t="s">
        <v>173</v>
      </c>
      <c r="E179" s="272" t="s">
        <v>24</v>
      </c>
      <c r="F179" s="273" t="s">
        <v>287</v>
      </c>
      <c r="G179" s="271"/>
      <c r="H179" s="274">
        <v>613.403</v>
      </c>
      <c r="I179" s="275"/>
      <c r="J179" s="275"/>
      <c r="K179" s="271"/>
      <c r="L179" s="271"/>
      <c r="M179" s="276"/>
      <c r="N179" s="277"/>
      <c r="O179" s="278"/>
      <c r="P179" s="278"/>
      <c r="Q179" s="278"/>
      <c r="R179" s="278"/>
      <c r="S179" s="278"/>
      <c r="T179" s="278"/>
      <c r="U179" s="278"/>
      <c r="V179" s="278"/>
      <c r="W179" s="278"/>
      <c r="X179" s="279"/>
      <c r="AT179" s="280" t="s">
        <v>173</v>
      </c>
      <c r="AU179" s="280" t="s">
        <v>171</v>
      </c>
      <c r="AV179" s="13" t="s">
        <v>87</v>
      </c>
      <c r="AW179" s="13" t="s">
        <v>7</v>
      </c>
      <c r="AX179" s="13" t="s">
        <v>78</v>
      </c>
      <c r="AY179" s="280" t="s">
        <v>161</v>
      </c>
    </row>
    <row r="180" spans="2:51" s="13" customFormat="1" ht="13.5">
      <c r="B180" s="270"/>
      <c r="C180" s="271"/>
      <c r="D180" s="261" t="s">
        <v>173</v>
      </c>
      <c r="E180" s="272" t="s">
        <v>24</v>
      </c>
      <c r="F180" s="273" t="s">
        <v>288</v>
      </c>
      <c r="G180" s="271"/>
      <c r="H180" s="274">
        <v>97.128</v>
      </c>
      <c r="I180" s="275"/>
      <c r="J180" s="275"/>
      <c r="K180" s="271"/>
      <c r="L180" s="271"/>
      <c r="M180" s="276"/>
      <c r="N180" s="277"/>
      <c r="O180" s="278"/>
      <c r="P180" s="278"/>
      <c r="Q180" s="278"/>
      <c r="R180" s="278"/>
      <c r="S180" s="278"/>
      <c r="T180" s="278"/>
      <c r="U180" s="278"/>
      <c r="V180" s="278"/>
      <c r="W180" s="278"/>
      <c r="X180" s="279"/>
      <c r="AT180" s="280" t="s">
        <v>173</v>
      </c>
      <c r="AU180" s="280" t="s">
        <v>171</v>
      </c>
      <c r="AV180" s="13" t="s">
        <v>87</v>
      </c>
      <c r="AW180" s="13" t="s">
        <v>7</v>
      </c>
      <c r="AX180" s="13" t="s">
        <v>78</v>
      </c>
      <c r="AY180" s="280" t="s">
        <v>161</v>
      </c>
    </row>
    <row r="181" spans="2:51" s="14" customFormat="1" ht="13.5">
      <c r="B181" s="281"/>
      <c r="C181" s="282"/>
      <c r="D181" s="261" t="s">
        <v>173</v>
      </c>
      <c r="E181" s="283" t="s">
        <v>24</v>
      </c>
      <c r="F181" s="284" t="s">
        <v>230</v>
      </c>
      <c r="G181" s="282"/>
      <c r="H181" s="285">
        <v>710.531</v>
      </c>
      <c r="I181" s="286"/>
      <c r="J181" s="286"/>
      <c r="K181" s="282"/>
      <c r="L181" s="282"/>
      <c r="M181" s="287"/>
      <c r="N181" s="288"/>
      <c r="O181" s="289"/>
      <c r="P181" s="289"/>
      <c r="Q181" s="289"/>
      <c r="R181" s="289"/>
      <c r="S181" s="289"/>
      <c r="T181" s="289"/>
      <c r="U181" s="289"/>
      <c r="V181" s="289"/>
      <c r="W181" s="289"/>
      <c r="X181" s="290"/>
      <c r="AT181" s="291" t="s">
        <v>173</v>
      </c>
      <c r="AU181" s="291" t="s">
        <v>171</v>
      </c>
      <c r="AV181" s="14" t="s">
        <v>170</v>
      </c>
      <c r="AW181" s="14" t="s">
        <v>7</v>
      </c>
      <c r="AX181" s="14" t="s">
        <v>85</v>
      </c>
      <c r="AY181" s="291" t="s">
        <v>161</v>
      </c>
    </row>
    <row r="182" spans="2:65" s="1" customFormat="1" ht="25.5" customHeight="1">
      <c r="B182" s="47"/>
      <c r="C182" s="247" t="s">
        <v>10</v>
      </c>
      <c r="D182" s="247" t="s">
        <v>165</v>
      </c>
      <c r="E182" s="248" t="s">
        <v>289</v>
      </c>
      <c r="F182" s="249" t="s">
        <v>290</v>
      </c>
      <c r="G182" s="250" t="s">
        <v>220</v>
      </c>
      <c r="H182" s="251">
        <v>1.64</v>
      </c>
      <c r="I182" s="252"/>
      <c r="J182" s="252"/>
      <c r="K182" s="253">
        <f>ROUND(P182*H182,2)</f>
        <v>0</v>
      </c>
      <c r="L182" s="249" t="s">
        <v>169</v>
      </c>
      <c r="M182" s="73"/>
      <c r="N182" s="254" t="s">
        <v>24</v>
      </c>
      <c r="O182" s="255" t="s">
        <v>47</v>
      </c>
      <c r="P182" s="175">
        <f>I182+J182</f>
        <v>0</v>
      </c>
      <c r="Q182" s="175">
        <f>ROUND(I182*H182,2)</f>
        <v>0</v>
      </c>
      <c r="R182" s="175">
        <f>ROUND(J182*H182,2)</f>
        <v>0</v>
      </c>
      <c r="S182" s="48"/>
      <c r="T182" s="256">
        <f>S182*H182</f>
        <v>0</v>
      </c>
      <c r="U182" s="256">
        <v>0</v>
      </c>
      <c r="V182" s="256">
        <f>U182*H182</f>
        <v>0</v>
      </c>
      <c r="W182" s="256">
        <v>0</v>
      </c>
      <c r="X182" s="257">
        <f>W182*H182</f>
        <v>0</v>
      </c>
      <c r="AR182" s="25" t="s">
        <v>170</v>
      </c>
      <c r="AT182" s="25" t="s">
        <v>165</v>
      </c>
      <c r="AU182" s="25" t="s">
        <v>171</v>
      </c>
      <c r="AY182" s="25" t="s">
        <v>161</v>
      </c>
      <c r="BE182" s="258">
        <f>IF(O182="základní",K182,0)</f>
        <v>0</v>
      </c>
      <c r="BF182" s="258">
        <f>IF(O182="snížená",K182,0)</f>
        <v>0</v>
      </c>
      <c r="BG182" s="258">
        <f>IF(O182="zákl. přenesená",K182,0)</f>
        <v>0</v>
      </c>
      <c r="BH182" s="258">
        <f>IF(O182="sníž. přenesená",K182,0)</f>
        <v>0</v>
      </c>
      <c r="BI182" s="258">
        <f>IF(O182="nulová",K182,0)</f>
        <v>0</v>
      </c>
      <c r="BJ182" s="25" t="s">
        <v>85</v>
      </c>
      <c r="BK182" s="258">
        <f>ROUND(P182*H182,2)</f>
        <v>0</v>
      </c>
      <c r="BL182" s="25" t="s">
        <v>170</v>
      </c>
      <c r="BM182" s="25" t="s">
        <v>291</v>
      </c>
    </row>
    <row r="183" spans="2:51" s="13" customFormat="1" ht="13.5">
      <c r="B183" s="270"/>
      <c r="C183" s="271"/>
      <c r="D183" s="261" t="s">
        <v>173</v>
      </c>
      <c r="E183" s="272" t="s">
        <v>24</v>
      </c>
      <c r="F183" s="273" t="s">
        <v>282</v>
      </c>
      <c r="G183" s="271"/>
      <c r="H183" s="274">
        <v>1.64</v>
      </c>
      <c r="I183" s="275"/>
      <c r="J183" s="275"/>
      <c r="K183" s="271"/>
      <c r="L183" s="271"/>
      <c r="M183" s="276"/>
      <c r="N183" s="277"/>
      <c r="O183" s="278"/>
      <c r="P183" s="278"/>
      <c r="Q183" s="278"/>
      <c r="R183" s="278"/>
      <c r="S183" s="278"/>
      <c r="T183" s="278"/>
      <c r="U183" s="278"/>
      <c r="V183" s="278"/>
      <c r="W183" s="278"/>
      <c r="X183" s="279"/>
      <c r="AT183" s="280" t="s">
        <v>173</v>
      </c>
      <c r="AU183" s="280" t="s">
        <v>171</v>
      </c>
      <c r="AV183" s="13" t="s">
        <v>87</v>
      </c>
      <c r="AW183" s="13" t="s">
        <v>7</v>
      </c>
      <c r="AX183" s="13" t="s">
        <v>85</v>
      </c>
      <c r="AY183" s="280" t="s">
        <v>161</v>
      </c>
    </row>
    <row r="184" spans="2:65" s="1" customFormat="1" ht="16.5" customHeight="1">
      <c r="B184" s="47"/>
      <c r="C184" s="247" t="s">
        <v>200</v>
      </c>
      <c r="D184" s="247" t="s">
        <v>165</v>
      </c>
      <c r="E184" s="248" t="s">
        <v>292</v>
      </c>
      <c r="F184" s="249" t="s">
        <v>293</v>
      </c>
      <c r="G184" s="250" t="s">
        <v>220</v>
      </c>
      <c r="H184" s="251">
        <v>710.531</v>
      </c>
      <c r="I184" s="252"/>
      <c r="J184" s="252"/>
      <c r="K184" s="253">
        <f>ROUND(P184*H184,2)</f>
        <v>0</v>
      </c>
      <c r="L184" s="249" t="s">
        <v>169</v>
      </c>
      <c r="M184" s="73"/>
      <c r="N184" s="254" t="s">
        <v>24</v>
      </c>
      <c r="O184" s="255" t="s">
        <v>47</v>
      </c>
      <c r="P184" s="175">
        <f>I184+J184</f>
        <v>0</v>
      </c>
      <c r="Q184" s="175">
        <f>ROUND(I184*H184,2)</f>
        <v>0</v>
      </c>
      <c r="R184" s="175">
        <f>ROUND(J184*H184,2)</f>
        <v>0</v>
      </c>
      <c r="S184" s="48"/>
      <c r="T184" s="256">
        <f>S184*H184</f>
        <v>0</v>
      </c>
      <c r="U184" s="256">
        <v>0</v>
      </c>
      <c r="V184" s="256">
        <f>U184*H184</f>
        <v>0</v>
      </c>
      <c r="W184" s="256">
        <v>0</v>
      </c>
      <c r="X184" s="257">
        <f>W184*H184</f>
        <v>0</v>
      </c>
      <c r="AR184" s="25" t="s">
        <v>170</v>
      </c>
      <c r="AT184" s="25" t="s">
        <v>165</v>
      </c>
      <c r="AU184" s="25" t="s">
        <v>171</v>
      </c>
      <c r="AY184" s="25" t="s">
        <v>161</v>
      </c>
      <c r="BE184" s="258">
        <f>IF(O184="základní",K184,0)</f>
        <v>0</v>
      </c>
      <c r="BF184" s="258">
        <f>IF(O184="snížená",K184,0)</f>
        <v>0</v>
      </c>
      <c r="BG184" s="258">
        <f>IF(O184="zákl. přenesená",K184,0)</f>
        <v>0</v>
      </c>
      <c r="BH184" s="258">
        <f>IF(O184="sníž. přenesená",K184,0)</f>
        <v>0</v>
      </c>
      <c r="BI184" s="258">
        <f>IF(O184="nulová",K184,0)</f>
        <v>0</v>
      </c>
      <c r="BJ184" s="25" t="s">
        <v>85</v>
      </c>
      <c r="BK184" s="258">
        <f>ROUND(P184*H184,2)</f>
        <v>0</v>
      </c>
      <c r="BL184" s="25" t="s">
        <v>170</v>
      </c>
      <c r="BM184" s="25" t="s">
        <v>294</v>
      </c>
    </row>
    <row r="185" spans="2:51" s="13" customFormat="1" ht="13.5">
      <c r="B185" s="270"/>
      <c r="C185" s="271"/>
      <c r="D185" s="261" t="s">
        <v>173</v>
      </c>
      <c r="E185" s="272" t="s">
        <v>24</v>
      </c>
      <c r="F185" s="273" t="s">
        <v>295</v>
      </c>
      <c r="G185" s="271"/>
      <c r="H185" s="274">
        <v>710.531</v>
      </c>
      <c r="I185" s="275"/>
      <c r="J185" s="275"/>
      <c r="K185" s="271"/>
      <c r="L185" s="271"/>
      <c r="M185" s="276"/>
      <c r="N185" s="277"/>
      <c r="O185" s="278"/>
      <c r="P185" s="278"/>
      <c r="Q185" s="278"/>
      <c r="R185" s="278"/>
      <c r="S185" s="278"/>
      <c r="T185" s="278"/>
      <c r="U185" s="278"/>
      <c r="V185" s="278"/>
      <c r="W185" s="278"/>
      <c r="X185" s="279"/>
      <c r="AT185" s="280" t="s">
        <v>173</v>
      </c>
      <c r="AU185" s="280" t="s">
        <v>171</v>
      </c>
      <c r="AV185" s="13" t="s">
        <v>87</v>
      </c>
      <c r="AW185" s="13" t="s">
        <v>7</v>
      </c>
      <c r="AX185" s="13" t="s">
        <v>85</v>
      </c>
      <c r="AY185" s="280" t="s">
        <v>161</v>
      </c>
    </row>
    <row r="186" spans="2:65" s="1" customFormat="1" ht="16.5" customHeight="1">
      <c r="B186" s="47"/>
      <c r="C186" s="247" t="s">
        <v>296</v>
      </c>
      <c r="D186" s="247" t="s">
        <v>165</v>
      </c>
      <c r="E186" s="248" t="s">
        <v>297</v>
      </c>
      <c r="F186" s="249" t="s">
        <v>298</v>
      </c>
      <c r="G186" s="250" t="s">
        <v>299</v>
      </c>
      <c r="H186" s="251">
        <v>1278.956</v>
      </c>
      <c r="I186" s="252"/>
      <c r="J186" s="252"/>
      <c r="K186" s="253">
        <f>ROUND(P186*H186,2)</f>
        <v>0</v>
      </c>
      <c r="L186" s="249" t="s">
        <v>169</v>
      </c>
      <c r="M186" s="73"/>
      <c r="N186" s="254" t="s">
        <v>24</v>
      </c>
      <c r="O186" s="255" t="s">
        <v>47</v>
      </c>
      <c r="P186" s="175">
        <f>I186+J186</f>
        <v>0</v>
      </c>
      <c r="Q186" s="175">
        <f>ROUND(I186*H186,2)</f>
        <v>0</v>
      </c>
      <c r="R186" s="175">
        <f>ROUND(J186*H186,2)</f>
        <v>0</v>
      </c>
      <c r="S186" s="48"/>
      <c r="T186" s="256">
        <f>S186*H186</f>
        <v>0</v>
      </c>
      <c r="U186" s="256">
        <v>0</v>
      </c>
      <c r="V186" s="256">
        <f>U186*H186</f>
        <v>0</v>
      </c>
      <c r="W186" s="256">
        <v>0</v>
      </c>
      <c r="X186" s="257">
        <f>W186*H186</f>
        <v>0</v>
      </c>
      <c r="AR186" s="25" t="s">
        <v>170</v>
      </c>
      <c r="AT186" s="25" t="s">
        <v>165</v>
      </c>
      <c r="AU186" s="25" t="s">
        <v>171</v>
      </c>
      <c r="AY186" s="25" t="s">
        <v>161</v>
      </c>
      <c r="BE186" s="258">
        <f>IF(O186="základní",K186,0)</f>
        <v>0</v>
      </c>
      <c r="BF186" s="258">
        <f>IF(O186="snížená",K186,0)</f>
        <v>0</v>
      </c>
      <c r="BG186" s="258">
        <f>IF(O186="zákl. přenesená",K186,0)</f>
        <v>0</v>
      </c>
      <c r="BH186" s="258">
        <f>IF(O186="sníž. přenesená",K186,0)</f>
        <v>0</v>
      </c>
      <c r="BI186" s="258">
        <f>IF(O186="nulová",K186,0)</f>
        <v>0</v>
      </c>
      <c r="BJ186" s="25" t="s">
        <v>85</v>
      </c>
      <c r="BK186" s="258">
        <f>ROUND(P186*H186,2)</f>
        <v>0</v>
      </c>
      <c r="BL186" s="25" t="s">
        <v>170</v>
      </c>
      <c r="BM186" s="25" t="s">
        <v>300</v>
      </c>
    </row>
    <row r="187" spans="2:51" s="13" customFormat="1" ht="13.5">
      <c r="B187" s="270"/>
      <c r="C187" s="271"/>
      <c r="D187" s="261" t="s">
        <v>173</v>
      </c>
      <c r="E187" s="272" t="s">
        <v>24</v>
      </c>
      <c r="F187" s="273" t="s">
        <v>301</v>
      </c>
      <c r="G187" s="271"/>
      <c r="H187" s="274">
        <v>1278.956</v>
      </c>
      <c r="I187" s="275"/>
      <c r="J187" s="275"/>
      <c r="K187" s="271"/>
      <c r="L187" s="271"/>
      <c r="M187" s="276"/>
      <c r="N187" s="277"/>
      <c r="O187" s="278"/>
      <c r="P187" s="278"/>
      <c r="Q187" s="278"/>
      <c r="R187" s="278"/>
      <c r="S187" s="278"/>
      <c r="T187" s="278"/>
      <c r="U187" s="278"/>
      <c r="V187" s="278"/>
      <c r="W187" s="278"/>
      <c r="X187" s="279"/>
      <c r="AT187" s="280" t="s">
        <v>173</v>
      </c>
      <c r="AU187" s="280" t="s">
        <v>171</v>
      </c>
      <c r="AV187" s="13" t="s">
        <v>87</v>
      </c>
      <c r="AW187" s="13" t="s">
        <v>7</v>
      </c>
      <c r="AX187" s="13" t="s">
        <v>85</v>
      </c>
      <c r="AY187" s="280" t="s">
        <v>161</v>
      </c>
    </row>
    <row r="188" spans="2:65" s="1" customFormat="1" ht="16.5" customHeight="1">
      <c r="B188" s="47"/>
      <c r="C188" s="247" t="s">
        <v>302</v>
      </c>
      <c r="D188" s="247" t="s">
        <v>165</v>
      </c>
      <c r="E188" s="248" t="s">
        <v>303</v>
      </c>
      <c r="F188" s="249" t="s">
        <v>304</v>
      </c>
      <c r="G188" s="250" t="s">
        <v>220</v>
      </c>
      <c r="H188" s="251">
        <v>46.476</v>
      </c>
      <c r="I188" s="252"/>
      <c r="J188" s="252"/>
      <c r="K188" s="253">
        <f>ROUND(P188*H188,2)</f>
        <v>0</v>
      </c>
      <c r="L188" s="249" t="s">
        <v>169</v>
      </c>
      <c r="M188" s="73"/>
      <c r="N188" s="254" t="s">
        <v>24</v>
      </c>
      <c r="O188" s="255" t="s">
        <v>47</v>
      </c>
      <c r="P188" s="175">
        <f>I188+J188</f>
        <v>0</v>
      </c>
      <c r="Q188" s="175">
        <f>ROUND(I188*H188,2)</f>
        <v>0</v>
      </c>
      <c r="R188" s="175">
        <f>ROUND(J188*H188,2)</f>
        <v>0</v>
      </c>
      <c r="S188" s="48"/>
      <c r="T188" s="256">
        <f>S188*H188</f>
        <v>0</v>
      </c>
      <c r="U188" s="256">
        <v>0</v>
      </c>
      <c r="V188" s="256">
        <f>U188*H188</f>
        <v>0</v>
      </c>
      <c r="W188" s="256">
        <v>0</v>
      </c>
      <c r="X188" s="257">
        <f>W188*H188</f>
        <v>0</v>
      </c>
      <c r="AR188" s="25" t="s">
        <v>170</v>
      </c>
      <c r="AT188" s="25" t="s">
        <v>165</v>
      </c>
      <c r="AU188" s="25" t="s">
        <v>171</v>
      </c>
      <c r="AY188" s="25" t="s">
        <v>161</v>
      </c>
      <c r="BE188" s="258">
        <f>IF(O188="základní",K188,0)</f>
        <v>0</v>
      </c>
      <c r="BF188" s="258">
        <f>IF(O188="snížená",K188,0)</f>
        <v>0</v>
      </c>
      <c r="BG188" s="258">
        <f>IF(O188="zákl. přenesená",K188,0)</f>
        <v>0</v>
      </c>
      <c r="BH188" s="258">
        <f>IF(O188="sníž. přenesená",K188,0)</f>
        <v>0</v>
      </c>
      <c r="BI188" s="258">
        <f>IF(O188="nulová",K188,0)</f>
        <v>0</v>
      </c>
      <c r="BJ188" s="25" t="s">
        <v>85</v>
      </c>
      <c r="BK188" s="258">
        <f>ROUND(P188*H188,2)</f>
        <v>0</v>
      </c>
      <c r="BL188" s="25" t="s">
        <v>170</v>
      </c>
      <c r="BM188" s="25" t="s">
        <v>305</v>
      </c>
    </row>
    <row r="189" spans="2:51" s="12" customFormat="1" ht="13.5">
      <c r="B189" s="259"/>
      <c r="C189" s="260"/>
      <c r="D189" s="261" t="s">
        <v>173</v>
      </c>
      <c r="E189" s="262" t="s">
        <v>24</v>
      </c>
      <c r="F189" s="263" t="s">
        <v>306</v>
      </c>
      <c r="G189" s="260"/>
      <c r="H189" s="262" t="s">
        <v>24</v>
      </c>
      <c r="I189" s="264"/>
      <c r="J189" s="264"/>
      <c r="K189" s="260"/>
      <c r="L189" s="260"/>
      <c r="M189" s="265"/>
      <c r="N189" s="266"/>
      <c r="O189" s="267"/>
      <c r="P189" s="267"/>
      <c r="Q189" s="267"/>
      <c r="R189" s="267"/>
      <c r="S189" s="267"/>
      <c r="T189" s="267"/>
      <c r="U189" s="267"/>
      <c r="V189" s="267"/>
      <c r="W189" s="267"/>
      <c r="X189" s="268"/>
      <c r="AT189" s="269" t="s">
        <v>173</v>
      </c>
      <c r="AU189" s="269" t="s">
        <v>171</v>
      </c>
      <c r="AV189" s="12" t="s">
        <v>85</v>
      </c>
      <c r="AW189" s="12" t="s">
        <v>7</v>
      </c>
      <c r="AX189" s="12" t="s">
        <v>78</v>
      </c>
      <c r="AY189" s="269" t="s">
        <v>161</v>
      </c>
    </row>
    <row r="190" spans="2:51" s="13" customFormat="1" ht="13.5">
      <c r="B190" s="270"/>
      <c r="C190" s="271"/>
      <c r="D190" s="261" t="s">
        <v>173</v>
      </c>
      <c r="E190" s="272" t="s">
        <v>24</v>
      </c>
      <c r="F190" s="273" t="s">
        <v>302</v>
      </c>
      <c r="G190" s="271"/>
      <c r="H190" s="274">
        <v>24</v>
      </c>
      <c r="I190" s="275"/>
      <c r="J190" s="275"/>
      <c r="K190" s="271"/>
      <c r="L190" s="271"/>
      <c r="M190" s="276"/>
      <c r="N190" s="277"/>
      <c r="O190" s="278"/>
      <c r="P190" s="278"/>
      <c r="Q190" s="278"/>
      <c r="R190" s="278"/>
      <c r="S190" s="278"/>
      <c r="T190" s="278"/>
      <c r="U190" s="278"/>
      <c r="V190" s="278"/>
      <c r="W190" s="278"/>
      <c r="X190" s="279"/>
      <c r="AT190" s="280" t="s">
        <v>173</v>
      </c>
      <c r="AU190" s="280" t="s">
        <v>171</v>
      </c>
      <c r="AV190" s="13" t="s">
        <v>87</v>
      </c>
      <c r="AW190" s="13" t="s">
        <v>7</v>
      </c>
      <c r="AX190" s="13" t="s">
        <v>78</v>
      </c>
      <c r="AY190" s="280" t="s">
        <v>161</v>
      </c>
    </row>
    <row r="191" spans="2:51" s="13" customFormat="1" ht="13.5">
      <c r="B191" s="270"/>
      <c r="C191" s="271"/>
      <c r="D191" s="261" t="s">
        <v>173</v>
      </c>
      <c r="E191" s="272" t="s">
        <v>24</v>
      </c>
      <c r="F191" s="273" t="s">
        <v>307</v>
      </c>
      <c r="G191" s="271"/>
      <c r="H191" s="274">
        <v>-1.611</v>
      </c>
      <c r="I191" s="275"/>
      <c r="J191" s="275"/>
      <c r="K191" s="271"/>
      <c r="L191" s="271"/>
      <c r="M191" s="276"/>
      <c r="N191" s="277"/>
      <c r="O191" s="278"/>
      <c r="P191" s="278"/>
      <c r="Q191" s="278"/>
      <c r="R191" s="278"/>
      <c r="S191" s="278"/>
      <c r="T191" s="278"/>
      <c r="U191" s="278"/>
      <c r="V191" s="278"/>
      <c r="W191" s="278"/>
      <c r="X191" s="279"/>
      <c r="AT191" s="280" t="s">
        <v>173</v>
      </c>
      <c r="AU191" s="280" t="s">
        <v>171</v>
      </c>
      <c r="AV191" s="13" t="s">
        <v>87</v>
      </c>
      <c r="AW191" s="13" t="s">
        <v>7</v>
      </c>
      <c r="AX191" s="13" t="s">
        <v>78</v>
      </c>
      <c r="AY191" s="280" t="s">
        <v>161</v>
      </c>
    </row>
    <row r="192" spans="2:51" s="12" customFormat="1" ht="13.5">
      <c r="B192" s="259"/>
      <c r="C192" s="260"/>
      <c r="D192" s="261" t="s">
        <v>173</v>
      </c>
      <c r="E192" s="262" t="s">
        <v>24</v>
      </c>
      <c r="F192" s="263" t="s">
        <v>308</v>
      </c>
      <c r="G192" s="260"/>
      <c r="H192" s="262" t="s">
        <v>24</v>
      </c>
      <c r="I192" s="264"/>
      <c r="J192" s="264"/>
      <c r="K192" s="260"/>
      <c r="L192" s="260"/>
      <c r="M192" s="265"/>
      <c r="N192" s="266"/>
      <c r="O192" s="267"/>
      <c r="P192" s="267"/>
      <c r="Q192" s="267"/>
      <c r="R192" s="267"/>
      <c r="S192" s="267"/>
      <c r="T192" s="267"/>
      <c r="U192" s="267"/>
      <c r="V192" s="267"/>
      <c r="W192" s="267"/>
      <c r="X192" s="268"/>
      <c r="AT192" s="269" t="s">
        <v>173</v>
      </c>
      <c r="AU192" s="269" t="s">
        <v>171</v>
      </c>
      <c r="AV192" s="12" t="s">
        <v>85</v>
      </c>
      <c r="AW192" s="12" t="s">
        <v>7</v>
      </c>
      <c r="AX192" s="12" t="s">
        <v>78</v>
      </c>
      <c r="AY192" s="269" t="s">
        <v>161</v>
      </c>
    </row>
    <row r="193" spans="2:51" s="13" customFormat="1" ht="13.5">
      <c r="B193" s="270"/>
      <c r="C193" s="271"/>
      <c r="D193" s="261" t="s">
        <v>173</v>
      </c>
      <c r="E193" s="272" t="s">
        <v>24</v>
      </c>
      <c r="F193" s="273" t="s">
        <v>309</v>
      </c>
      <c r="G193" s="271"/>
      <c r="H193" s="274">
        <v>36.89</v>
      </c>
      <c r="I193" s="275"/>
      <c r="J193" s="275"/>
      <c r="K193" s="271"/>
      <c r="L193" s="271"/>
      <c r="M193" s="276"/>
      <c r="N193" s="277"/>
      <c r="O193" s="278"/>
      <c r="P193" s="278"/>
      <c r="Q193" s="278"/>
      <c r="R193" s="278"/>
      <c r="S193" s="278"/>
      <c r="T193" s="278"/>
      <c r="U193" s="278"/>
      <c r="V193" s="278"/>
      <c r="W193" s="278"/>
      <c r="X193" s="279"/>
      <c r="AT193" s="280" t="s">
        <v>173</v>
      </c>
      <c r="AU193" s="280" t="s">
        <v>171</v>
      </c>
      <c r="AV193" s="13" t="s">
        <v>87</v>
      </c>
      <c r="AW193" s="13" t="s">
        <v>7</v>
      </c>
      <c r="AX193" s="13" t="s">
        <v>78</v>
      </c>
      <c r="AY193" s="280" t="s">
        <v>161</v>
      </c>
    </row>
    <row r="194" spans="2:51" s="13" customFormat="1" ht="13.5">
      <c r="B194" s="270"/>
      <c r="C194" s="271"/>
      <c r="D194" s="261" t="s">
        <v>173</v>
      </c>
      <c r="E194" s="272" t="s">
        <v>24</v>
      </c>
      <c r="F194" s="273" t="s">
        <v>310</v>
      </c>
      <c r="G194" s="271"/>
      <c r="H194" s="274">
        <v>-12.803</v>
      </c>
      <c r="I194" s="275"/>
      <c r="J194" s="275"/>
      <c r="K194" s="271"/>
      <c r="L194" s="271"/>
      <c r="M194" s="276"/>
      <c r="N194" s="277"/>
      <c r="O194" s="278"/>
      <c r="P194" s="278"/>
      <c r="Q194" s="278"/>
      <c r="R194" s="278"/>
      <c r="S194" s="278"/>
      <c r="T194" s="278"/>
      <c r="U194" s="278"/>
      <c r="V194" s="278"/>
      <c r="W194" s="278"/>
      <c r="X194" s="279"/>
      <c r="AT194" s="280" t="s">
        <v>173</v>
      </c>
      <c r="AU194" s="280" t="s">
        <v>171</v>
      </c>
      <c r="AV194" s="13" t="s">
        <v>87</v>
      </c>
      <c r="AW194" s="13" t="s">
        <v>7</v>
      </c>
      <c r="AX194" s="13" t="s">
        <v>78</v>
      </c>
      <c r="AY194" s="280" t="s">
        <v>161</v>
      </c>
    </row>
    <row r="195" spans="2:51" s="14" customFormat="1" ht="13.5">
      <c r="B195" s="281"/>
      <c r="C195" s="282"/>
      <c r="D195" s="261" t="s">
        <v>173</v>
      </c>
      <c r="E195" s="283" t="s">
        <v>24</v>
      </c>
      <c r="F195" s="284" t="s">
        <v>230</v>
      </c>
      <c r="G195" s="282"/>
      <c r="H195" s="285">
        <v>46.476</v>
      </c>
      <c r="I195" s="286"/>
      <c r="J195" s="286"/>
      <c r="K195" s="282"/>
      <c r="L195" s="282"/>
      <c r="M195" s="287"/>
      <c r="N195" s="288"/>
      <c r="O195" s="289"/>
      <c r="P195" s="289"/>
      <c r="Q195" s="289"/>
      <c r="R195" s="289"/>
      <c r="S195" s="289"/>
      <c r="T195" s="289"/>
      <c r="U195" s="289"/>
      <c r="V195" s="289"/>
      <c r="W195" s="289"/>
      <c r="X195" s="290"/>
      <c r="AT195" s="291" t="s">
        <v>173</v>
      </c>
      <c r="AU195" s="291" t="s">
        <v>171</v>
      </c>
      <c r="AV195" s="14" t="s">
        <v>170</v>
      </c>
      <c r="AW195" s="14" t="s">
        <v>7</v>
      </c>
      <c r="AX195" s="14" t="s">
        <v>85</v>
      </c>
      <c r="AY195" s="291" t="s">
        <v>161</v>
      </c>
    </row>
    <row r="196" spans="2:65" s="1" customFormat="1" ht="16.5" customHeight="1">
      <c r="B196" s="47"/>
      <c r="C196" s="292" t="s">
        <v>311</v>
      </c>
      <c r="D196" s="292" t="s">
        <v>312</v>
      </c>
      <c r="E196" s="293" t="s">
        <v>313</v>
      </c>
      <c r="F196" s="294" t="s">
        <v>314</v>
      </c>
      <c r="G196" s="295" t="s">
        <v>299</v>
      </c>
      <c r="H196" s="296">
        <v>83.657</v>
      </c>
      <c r="I196" s="297"/>
      <c r="J196" s="298"/>
      <c r="K196" s="299">
        <f>ROUND(P196*H196,2)</f>
        <v>0</v>
      </c>
      <c r="L196" s="294" t="s">
        <v>169</v>
      </c>
      <c r="M196" s="300"/>
      <c r="N196" s="301" t="s">
        <v>24</v>
      </c>
      <c r="O196" s="255" t="s">
        <v>47</v>
      </c>
      <c r="P196" s="175">
        <f>I196+J196</f>
        <v>0</v>
      </c>
      <c r="Q196" s="175">
        <f>ROUND(I196*H196,2)</f>
        <v>0</v>
      </c>
      <c r="R196" s="175">
        <f>ROUND(J196*H196,2)</f>
        <v>0</v>
      </c>
      <c r="S196" s="48"/>
      <c r="T196" s="256">
        <f>S196*H196</f>
        <v>0</v>
      </c>
      <c r="U196" s="256">
        <v>1</v>
      </c>
      <c r="V196" s="256">
        <f>U196*H196</f>
        <v>83.657</v>
      </c>
      <c r="W196" s="256">
        <v>0</v>
      </c>
      <c r="X196" s="257">
        <f>W196*H196</f>
        <v>0</v>
      </c>
      <c r="AR196" s="25" t="s">
        <v>206</v>
      </c>
      <c r="AT196" s="25" t="s">
        <v>312</v>
      </c>
      <c r="AU196" s="25" t="s">
        <v>171</v>
      </c>
      <c r="AY196" s="25" t="s">
        <v>161</v>
      </c>
      <c r="BE196" s="258">
        <f>IF(O196="základní",K196,0)</f>
        <v>0</v>
      </c>
      <c r="BF196" s="258">
        <f>IF(O196="snížená",K196,0)</f>
        <v>0</v>
      </c>
      <c r="BG196" s="258">
        <f>IF(O196="zákl. přenesená",K196,0)</f>
        <v>0</v>
      </c>
      <c r="BH196" s="258">
        <f>IF(O196="sníž. přenesená",K196,0)</f>
        <v>0</v>
      </c>
      <c r="BI196" s="258">
        <f>IF(O196="nulová",K196,0)</f>
        <v>0</v>
      </c>
      <c r="BJ196" s="25" t="s">
        <v>85</v>
      </c>
      <c r="BK196" s="258">
        <f>ROUND(P196*H196,2)</f>
        <v>0</v>
      </c>
      <c r="BL196" s="25" t="s">
        <v>170</v>
      </c>
      <c r="BM196" s="25" t="s">
        <v>315</v>
      </c>
    </row>
    <row r="197" spans="2:51" s="13" customFormat="1" ht="13.5">
      <c r="B197" s="270"/>
      <c r="C197" s="271"/>
      <c r="D197" s="261" t="s">
        <v>173</v>
      </c>
      <c r="E197" s="272" t="s">
        <v>24</v>
      </c>
      <c r="F197" s="273" t="s">
        <v>316</v>
      </c>
      <c r="G197" s="271"/>
      <c r="H197" s="274">
        <v>83.657</v>
      </c>
      <c r="I197" s="275"/>
      <c r="J197" s="275"/>
      <c r="K197" s="271"/>
      <c r="L197" s="271"/>
      <c r="M197" s="276"/>
      <c r="N197" s="277"/>
      <c r="O197" s="278"/>
      <c r="P197" s="278"/>
      <c r="Q197" s="278"/>
      <c r="R197" s="278"/>
      <c r="S197" s="278"/>
      <c r="T197" s="278"/>
      <c r="U197" s="278"/>
      <c r="V197" s="278"/>
      <c r="W197" s="278"/>
      <c r="X197" s="279"/>
      <c r="AT197" s="280" t="s">
        <v>173</v>
      </c>
      <c r="AU197" s="280" t="s">
        <v>171</v>
      </c>
      <c r="AV197" s="13" t="s">
        <v>87</v>
      </c>
      <c r="AW197" s="13" t="s">
        <v>7</v>
      </c>
      <c r="AX197" s="13" t="s">
        <v>85</v>
      </c>
      <c r="AY197" s="280" t="s">
        <v>161</v>
      </c>
    </row>
    <row r="198" spans="2:63" s="11" customFormat="1" ht="22.3" customHeight="1">
      <c r="B198" s="230"/>
      <c r="C198" s="231"/>
      <c r="D198" s="232" t="s">
        <v>77</v>
      </c>
      <c r="E198" s="245" t="s">
        <v>271</v>
      </c>
      <c r="F198" s="245" t="s">
        <v>317</v>
      </c>
      <c r="G198" s="231"/>
      <c r="H198" s="231"/>
      <c r="I198" s="234"/>
      <c r="J198" s="234"/>
      <c r="K198" s="246">
        <f>BK198</f>
        <v>0</v>
      </c>
      <c r="L198" s="231"/>
      <c r="M198" s="236"/>
      <c r="N198" s="237"/>
      <c r="O198" s="238"/>
      <c r="P198" s="238"/>
      <c r="Q198" s="239">
        <f>SUM(Q199:Q204)</f>
        <v>0</v>
      </c>
      <c r="R198" s="239">
        <f>SUM(R199:R204)</f>
        <v>0</v>
      </c>
      <c r="S198" s="238"/>
      <c r="T198" s="240">
        <f>SUM(T199:T204)</f>
        <v>0</v>
      </c>
      <c r="U198" s="238"/>
      <c r="V198" s="240">
        <f>SUM(V199:V204)</f>
        <v>0.14091</v>
      </c>
      <c r="W198" s="238"/>
      <c r="X198" s="241">
        <f>SUM(X199:X204)</f>
        <v>0</v>
      </c>
      <c r="AR198" s="242" t="s">
        <v>85</v>
      </c>
      <c r="AT198" s="243" t="s">
        <v>77</v>
      </c>
      <c r="AU198" s="243" t="s">
        <v>87</v>
      </c>
      <c r="AY198" s="242" t="s">
        <v>161</v>
      </c>
      <c r="BK198" s="244">
        <f>SUM(BK199:BK204)</f>
        <v>0</v>
      </c>
    </row>
    <row r="199" spans="2:65" s="1" customFormat="1" ht="16.5" customHeight="1">
      <c r="B199" s="47"/>
      <c r="C199" s="247" t="s">
        <v>318</v>
      </c>
      <c r="D199" s="247" t="s">
        <v>165</v>
      </c>
      <c r="E199" s="248" t="s">
        <v>319</v>
      </c>
      <c r="F199" s="249" t="s">
        <v>320</v>
      </c>
      <c r="G199" s="250" t="s">
        <v>178</v>
      </c>
      <c r="H199" s="251">
        <v>839.443</v>
      </c>
      <c r="I199" s="252"/>
      <c r="J199" s="252"/>
      <c r="K199" s="253">
        <f>ROUND(P199*H199,2)</f>
        <v>0</v>
      </c>
      <c r="L199" s="249" t="s">
        <v>169</v>
      </c>
      <c r="M199" s="73"/>
      <c r="N199" s="254" t="s">
        <v>24</v>
      </c>
      <c r="O199" s="255" t="s">
        <v>47</v>
      </c>
      <c r="P199" s="175">
        <f>I199+J199</f>
        <v>0</v>
      </c>
      <c r="Q199" s="175">
        <f>ROUND(I199*H199,2)</f>
        <v>0</v>
      </c>
      <c r="R199" s="175">
        <f>ROUND(J199*H199,2)</f>
        <v>0</v>
      </c>
      <c r="S199" s="48"/>
      <c r="T199" s="256">
        <f>S199*H199</f>
        <v>0</v>
      </c>
      <c r="U199" s="256">
        <v>0</v>
      </c>
      <c r="V199" s="256">
        <f>U199*H199</f>
        <v>0</v>
      </c>
      <c r="W199" s="256">
        <v>0</v>
      </c>
      <c r="X199" s="257">
        <f>W199*H199</f>
        <v>0</v>
      </c>
      <c r="AR199" s="25" t="s">
        <v>170</v>
      </c>
      <c r="AT199" s="25" t="s">
        <v>165</v>
      </c>
      <c r="AU199" s="25" t="s">
        <v>171</v>
      </c>
      <c r="AY199" s="25" t="s">
        <v>161</v>
      </c>
      <c r="BE199" s="258">
        <f>IF(O199="základní",K199,0)</f>
        <v>0</v>
      </c>
      <c r="BF199" s="258">
        <f>IF(O199="snížená",K199,0)</f>
        <v>0</v>
      </c>
      <c r="BG199" s="258">
        <f>IF(O199="zákl. přenesená",K199,0)</f>
        <v>0</v>
      </c>
      <c r="BH199" s="258">
        <f>IF(O199="sníž. přenesená",K199,0)</f>
        <v>0</v>
      </c>
      <c r="BI199" s="258">
        <f>IF(O199="nulová",K199,0)</f>
        <v>0</v>
      </c>
      <c r="BJ199" s="25" t="s">
        <v>85</v>
      </c>
      <c r="BK199" s="258">
        <f>ROUND(P199*H199,2)</f>
        <v>0</v>
      </c>
      <c r="BL199" s="25" t="s">
        <v>170</v>
      </c>
      <c r="BM199" s="25" t="s">
        <v>321</v>
      </c>
    </row>
    <row r="200" spans="2:51" s="13" customFormat="1" ht="13.5">
      <c r="B200" s="270"/>
      <c r="C200" s="271"/>
      <c r="D200" s="261" t="s">
        <v>173</v>
      </c>
      <c r="E200" s="272" t="s">
        <v>24</v>
      </c>
      <c r="F200" s="273" t="s">
        <v>322</v>
      </c>
      <c r="G200" s="271"/>
      <c r="H200" s="274">
        <v>839.443</v>
      </c>
      <c r="I200" s="275"/>
      <c r="J200" s="275"/>
      <c r="K200" s="271"/>
      <c r="L200" s="271"/>
      <c r="M200" s="276"/>
      <c r="N200" s="277"/>
      <c r="O200" s="278"/>
      <c r="P200" s="278"/>
      <c r="Q200" s="278"/>
      <c r="R200" s="278"/>
      <c r="S200" s="278"/>
      <c r="T200" s="278"/>
      <c r="U200" s="278"/>
      <c r="V200" s="278"/>
      <c r="W200" s="278"/>
      <c r="X200" s="279"/>
      <c r="AT200" s="280" t="s">
        <v>173</v>
      </c>
      <c r="AU200" s="280" t="s">
        <v>171</v>
      </c>
      <c r="AV200" s="13" t="s">
        <v>87</v>
      </c>
      <c r="AW200" s="13" t="s">
        <v>7</v>
      </c>
      <c r="AX200" s="13" t="s">
        <v>85</v>
      </c>
      <c r="AY200" s="280" t="s">
        <v>161</v>
      </c>
    </row>
    <row r="201" spans="2:65" s="1" customFormat="1" ht="38.25" customHeight="1">
      <c r="B201" s="47"/>
      <c r="C201" s="247" t="s">
        <v>323</v>
      </c>
      <c r="D201" s="247" t="s">
        <v>165</v>
      </c>
      <c r="E201" s="248" t="s">
        <v>324</v>
      </c>
      <c r="F201" s="249" t="s">
        <v>325</v>
      </c>
      <c r="G201" s="250" t="s">
        <v>326</v>
      </c>
      <c r="H201" s="251">
        <v>1</v>
      </c>
      <c r="I201" s="252"/>
      <c r="J201" s="252"/>
      <c r="K201" s="253">
        <f>ROUND(P201*H201,2)</f>
        <v>0</v>
      </c>
      <c r="L201" s="249" t="s">
        <v>169</v>
      </c>
      <c r="M201" s="73"/>
      <c r="N201" s="254" t="s">
        <v>24</v>
      </c>
      <c r="O201" s="255" t="s">
        <v>47</v>
      </c>
      <c r="P201" s="175">
        <f>I201+J201</f>
        <v>0</v>
      </c>
      <c r="Q201" s="175">
        <f>ROUND(I201*H201,2)</f>
        <v>0</v>
      </c>
      <c r="R201" s="175">
        <f>ROUND(J201*H201,2)</f>
        <v>0</v>
      </c>
      <c r="S201" s="48"/>
      <c r="T201" s="256">
        <f>S201*H201</f>
        <v>0</v>
      </c>
      <c r="U201" s="256">
        <v>0.02135</v>
      </c>
      <c r="V201" s="256">
        <f>U201*H201</f>
        <v>0.02135</v>
      </c>
      <c r="W201" s="256">
        <v>0</v>
      </c>
      <c r="X201" s="257">
        <f>W201*H201</f>
        <v>0</v>
      </c>
      <c r="AR201" s="25" t="s">
        <v>170</v>
      </c>
      <c r="AT201" s="25" t="s">
        <v>165</v>
      </c>
      <c r="AU201" s="25" t="s">
        <v>171</v>
      </c>
      <c r="AY201" s="25" t="s">
        <v>161</v>
      </c>
      <c r="BE201" s="258">
        <f>IF(O201="základní",K201,0)</f>
        <v>0</v>
      </c>
      <c r="BF201" s="258">
        <f>IF(O201="snížená",K201,0)</f>
        <v>0</v>
      </c>
      <c r="BG201" s="258">
        <f>IF(O201="zákl. přenesená",K201,0)</f>
        <v>0</v>
      </c>
      <c r="BH201" s="258">
        <f>IF(O201="sníž. přenesená",K201,0)</f>
        <v>0</v>
      </c>
      <c r="BI201" s="258">
        <f>IF(O201="nulová",K201,0)</f>
        <v>0</v>
      </c>
      <c r="BJ201" s="25" t="s">
        <v>85</v>
      </c>
      <c r="BK201" s="258">
        <f>ROUND(P201*H201,2)</f>
        <v>0</v>
      </c>
      <c r="BL201" s="25" t="s">
        <v>170</v>
      </c>
      <c r="BM201" s="25" t="s">
        <v>327</v>
      </c>
    </row>
    <row r="202" spans="2:51" s="13" customFormat="1" ht="13.5">
      <c r="B202" s="270"/>
      <c r="C202" s="271"/>
      <c r="D202" s="261" t="s">
        <v>173</v>
      </c>
      <c r="E202" s="272" t="s">
        <v>24</v>
      </c>
      <c r="F202" s="273" t="s">
        <v>85</v>
      </c>
      <c r="G202" s="271"/>
      <c r="H202" s="274">
        <v>1</v>
      </c>
      <c r="I202" s="275"/>
      <c r="J202" s="275"/>
      <c r="K202" s="271"/>
      <c r="L202" s="271"/>
      <c r="M202" s="276"/>
      <c r="N202" s="277"/>
      <c r="O202" s="278"/>
      <c r="P202" s="278"/>
      <c r="Q202" s="278"/>
      <c r="R202" s="278"/>
      <c r="S202" s="278"/>
      <c r="T202" s="278"/>
      <c r="U202" s="278"/>
      <c r="V202" s="278"/>
      <c r="W202" s="278"/>
      <c r="X202" s="279"/>
      <c r="AT202" s="280" t="s">
        <v>173</v>
      </c>
      <c r="AU202" s="280" t="s">
        <v>171</v>
      </c>
      <c r="AV202" s="13" t="s">
        <v>87</v>
      </c>
      <c r="AW202" s="13" t="s">
        <v>7</v>
      </c>
      <c r="AX202" s="13" t="s">
        <v>85</v>
      </c>
      <c r="AY202" s="280" t="s">
        <v>161</v>
      </c>
    </row>
    <row r="203" spans="2:65" s="1" customFormat="1" ht="38.25" customHeight="1">
      <c r="B203" s="47"/>
      <c r="C203" s="247" t="s">
        <v>328</v>
      </c>
      <c r="D203" s="247" t="s">
        <v>165</v>
      </c>
      <c r="E203" s="248" t="s">
        <v>329</v>
      </c>
      <c r="F203" s="249" t="s">
        <v>330</v>
      </c>
      <c r="G203" s="250" t="s">
        <v>326</v>
      </c>
      <c r="H203" s="251">
        <v>4</v>
      </c>
      <c r="I203" s="252"/>
      <c r="J203" s="252"/>
      <c r="K203" s="253">
        <f>ROUND(P203*H203,2)</f>
        <v>0</v>
      </c>
      <c r="L203" s="249" t="s">
        <v>169</v>
      </c>
      <c r="M203" s="73"/>
      <c r="N203" s="254" t="s">
        <v>24</v>
      </c>
      <c r="O203" s="255" t="s">
        <v>47</v>
      </c>
      <c r="P203" s="175">
        <f>I203+J203</f>
        <v>0</v>
      </c>
      <c r="Q203" s="175">
        <f>ROUND(I203*H203,2)</f>
        <v>0</v>
      </c>
      <c r="R203" s="175">
        <f>ROUND(J203*H203,2)</f>
        <v>0</v>
      </c>
      <c r="S203" s="48"/>
      <c r="T203" s="256">
        <f>S203*H203</f>
        <v>0</v>
      </c>
      <c r="U203" s="256">
        <v>0.02989</v>
      </c>
      <c r="V203" s="256">
        <f>U203*H203</f>
        <v>0.11956</v>
      </c>
      <c r="W203" s="256">
        <v>0</v>
      </c>
      <c r="X203" s="257">
        <f>W203*H203</f>
        <v>0</v>
      </c>
      <c r="AR203" s="25" t="s">
        <v>170</v>
      </c>
      <c r="AT203" s="25" t="s">
        <v>165</v>
      </c>
      <c r="AU203" s="25" t="s">
        <v>171</v>
      </c>
      <c r="AY203" s="25" t="s">
        <v>161</v>
      </c>
      <c r="BE203" s="258">
        <f>IF(O203="základní",K203,0)</f>
        <v>0</v>
      </c>
      <c r="BF203" s="258">
        <f>IF(O203="snížená",K203,0)</f>
        <v>0</v>
      </c>
      <c r="BG203" s="258">
        <f>IF(O203="zákl. přenesená",K203,0)</f>
        <v>0</v>
      </c>
      <c r="BH203" s="258">
        <f>IF(O203="sníž. přenesená",K203,0)</f>
        <v>0</v>
      </c>
      <c r="BI203" s="258">
        <f>IF(O203="nulová",K203,0)</f>
        <v>0</v>
      </c>
      <c r="BJ203" s="25" t="s">
        <v>85</v>
      </c>
      <c r="BK203" s="258">
        <f>ROUND(P203*H203,2)</f>
        <v>0</v>
      </c>
      <c r="BL203" s="25" t="s">
        <v>170</v>
      </c>
      <c r="BM203" s="25" t="s">
        <v>331</v>
      </c>
    </row>
    <row r="204" spans="2:51" s="13" customFormat="1" ht="13.5">
      <c r="B204" s="270"/>
      <c r="C204" s="271"/>
      <c r="D204" s="261" t="s">
        <v>173</v>
      </c>
      <c r="E204" s="272" t="s">
        <v>24</v>
      </c>
      <c r="F204" s="273" t="s">
        <v>170</v>
      </c>
      <c r="G204" s="271"/>
      <c r="H204" s="274">
        <v>4</v>
      </c>
      <c r="I204" s="275"/>
      <c r="J204" s="275"/>
      <c r="K204" s="271"/>
      <c r="L204" s="271"/>
      <c r="M204" s="276"/>
      <c r="N204" s="277"/>
      <c r="O204" s="278"/>
      <c r="P204" s="278"/>
      <c r="Q204" s="278"/>
      <c r="R204" s="278"/>
      <c r="S204" s="278"/>
      <c r="T204" s="278"/>
      <c r="U204" s="278"/>
      <c r="V204" s="278"/>
      <c r="W204" s="278"/>
      <c r="X204" s="279"/>
      <c r="AT204" s="280" t="s">
        <v>173</v>
      </c>
      <c r="AU204" s="280" t="s">
        <v>171</v>
      </c>
      <c r="AV204" s="13" t="s">
        <v>87</v>
      </c>
      <c r="AW204" s="13" t="s">
        <v>7</v>
      </c>
      <c r="AX204" s="13" t="s">
        <v>85</v>
      </c>
      <c r="AY204" s="280" t="s">
        <v>161</v>
      </c>
    </row>
    <row r="205" spans="2:63" s="11" customFormat="1" ht="29.85" customHeight="1">
      <c r="B205" s="230"/>
      <c r="C205" s="231"/>
      <c r="D205" s="232" t="s">
        <v>77</v>
      </c>
      <c r="E205" s="245" t="s">
        <v>87</v>
      </c>
      <c r="F205" s="245" t="s">
        <v>332</v>
      </c>
      <c r="G205" s="231"/>
      <c r="H205" s="231"/>
      <c r="I205" s="234"/>
      <c r="J205" s="234"/>
      <c r="K205" s="246">
        <f>BK205</f>
        <v>0</v>
      </c>
      <c r="L205" s="231"/>
      <c r="M205" s="236"/>
      <c r="N205" s="237"/>
      <c r="O205" s="238"/>
      <c r="P205" s="238"/>
      <c r="Q205" s="239">
        <f>Q206</f>
        <v>0</v>
      </c>
      <c r="R205" s="239">
        <f>R206</f>
        <v>0</v>
      </c>
      <c r="S205" s="238"/>
      <c r="T205" s="240">
        <f>T206</f>
        <v>0</v>
      </c>
      <c r="U205" s="238"/>
      <c r="V205" s="240">
        <f>V206</f>
        <v>21.81857956</v>
      </c>
      <c r="W205" s="238"/>
      <c r="X205" s="241">
        <f>X206</f>
        <v>0</v>
      </c>
      <c r="AR205" s="242" t="s">
        <v>85</v>
      </c>
      <c r="AT205" s="243" t="s">
        <v>77</v>
      </c>
      <c r="AU205" s="243" t="s">
        <v>85</v>
      </c>
      <c r="AY205" s="242" t="s">
        <v>161</v>
      </c>
      <c r="BK205" s="244">
        <f>BK206</f>
        <v>0</v>
      </c>
    </row>
    <row r="206" spans="2:63" s="11" customFormat="1" ht="14.85" customHeight="1">
      <c r="B206" s="230"/>
      <c r="C206" s="231"/>
      <c r="D206" s="232" t="s">
        <v>77</v>
      </c>
      <c r="E206" s="245" t="s">
        <v>323</v>
      </c>
      <c r="F206" s="245" t="s">
        <v>333</v>
      </c>
      <c r="G206" s="231"/>
      <c r="H206" s="231"/>
      <c r="I206" s="234"/>
      <c r="J206" s="234"/>
      <c r="K206" s="246">
        <f>BK206</f>
        <v>0</v>
      </c>
      <c r="L206" s="231"/>
      <c r="M206" s="236"/>
      <c r="N206" s="237"/>
      <c r="O206" s="238"/>
      <c r="P206" s="238"/>
      <c r="Q206" s="239">
        <f>SUM(Q207:Q219)</f>
        <v>0</v>
      </c>
      <c r="R206" s="239">
        <f>SUM(R207:R219)</f>
        <v>0</v>
      </c>
      <c r="S206" s="238"/>
      <c r="T206" s="240">
        <f>SUM(T207:T219)</f>
        <v>0</v>
      </c>
      <c r="U206" s="238"/>
      <c r="V206" s="240">
        <f>SUM(V207:V219)</f>
        <v>21.81857956</v>
      </c>
      <c r="W206" s="238"/>
      <c r="X206" s="241">
        <f>SUM(X207:X219)</f>
        <v>0</v>
      </c>
      <c r="AR206" s="242" t="s">
        <v>85</v>
      </c>
      <c r="AT206" s="243" t="s">
        <v>77</v>
      </c>
      <c r="AU206" s="243" t="s">
        <v>87</v>
      </c>
      <c r="AY206" s="242" t="s">
        <v>161</v>
      </c>
      <c r="BK206" s="244">
        <f>SUM(BK207:BK219)</f>
        <v>0</v>
      </c>
    </row>
    <row r="207" spans="2:65" s="1" customFormat="1" ht="16.5" customHeight="1">
      <c r="B207" s="47"/>
      <c r="C207" s="247" t="s">
        <v>334</v>
      </c>
      <c r="D207" s="247" t="s">
        <v>165</v>
      </c>
      <c r="E207" s="248" t="s">
        <v>335</v>
      </c>
      <c r="F207" s="249" t="s">
        <v>336</v>
      </c>
      <c r="G207" s="250" t="s">
        <v>220</v>
      </c>
      <c r="H207" s="251">
        <v>10.874</v>
      </c>
      <c r="I207" s="252"/>
      <c r="J207" s="252"/>
      <c r="K207" s="253">
        <f>ROUND(P207*H207,2)</f>
        <v>0</v>
      </c>
      <c r="L207" s="249" t="s">
        <v>169</v>
      </c>
      <c r="M207" s="73"/>
      <c r="N207" s="254" t="s">
        <v>24</v>
      </c>
      <c r="O207" s="255" t="s">
        <v>47</v>
      </c>
      <c r="P207" s="175">
        <f>I207+J207</f>
        <v>0</v>
      </c>
      <c r="Q207" s="175">
        <f>ROUND(I207*H207,2)</f>
        <v>0</v>
      </c>
      <c r="R207" s="175">
        <f>ROUND(J207*H207,2)</f>
        <v>0</v>
      </c>
      <c r="S207" s="48"/>
      <c r="T207" s="256">
        <f>S207*H207</f>
        <v>0</v>
      </c>
      <c r="U207" s="256">
        <v>1.9205</v>
      </c>
      <c r="V207" s="256">
        <f>U207*H207</f>
        <v>20.883517</v>
      </c>
      <c r="W207" s="256">
        <v>0</v>
      </c>
      <c r="X207" s="257">
        <f>W207*H207</f>
        <v>0</v>
      </c>
      <c r="AR207" s="25" t="s">
        <v>170</v>
      </c>
      <c r="AT207" s="25" t="s">
        <v>165</v>
      </c>
      <c r="AU207" s="25" t="s">
        <v>171</v>
      </c>
      <c r="AY207" s="25" t="s">
        <v>161</v>
      </c>
      <c r="BE207" s="258">
        <f>IF(O207="základní",K207,0)</f>
        <v>0</v>
      </c>
      <c r="BF207" s="258">
        <f>IF(O207="snížená",K207,0)</f>
        <v>0</v>
      </c>
      <c r="BG207" s="258">
        <f>IF(O207="zákl. přenesená",K207,0)</f>
        <v>0</v>
      </c>
      <c r="BH207" s="258">
        <f>IF(O207="sníž. přenesená",K207,0)</f>
        <v>0</v>
      </c>
      <c r="BI207" s="258">
        <f>IF(O207="nulová",K207,0)</f>
        <v>0</v>
      </c>
      <c r="BJ207" s="25" t="s">
        <v>85</v>
      </c>
      <c r="BK207" s="258">
        <f>ROUND(P207*H207,2)</f>
        <v>0</v>
      </c>
      <c r="BL207" s="25" t="s">
        <v>170</v>
      </c>
      <c r="BM207" s="25" t="s">
        <v>337</v>
      </c>
    </row>
    <row r="208" spans="2:51" s="12" customFormat="1" ht="13.5">
      <c r="B208" s="259"/>
      <c r="C208" s="260"/>
      <c r="D208" s="261" t="s">
        <v>173</v>
      </c>
      <c r="E208" s="262" t="s">
        <v>24</v>
      </c>
      <c r="F208" s="263" t="s">
        <v>338</v>
      </c>
      <c r="G208" s="260"/>
      <c r="H208" s="262" t="s">
        <v>24</v>
      </c>
      <c r="I208" s="264"/>
      <c r="J208" s="264"/>
      <c r="K208" s="260"/>
      <c r="L208" s="260"/>
      <c r="M208" s="265"/>
      <c r="N208" s="266"/>
      <c r="O208" s="267"/>
      <c r="P208" s="267"/>
      <c r="Q208" s="267"/>
      <c r="R208" s="267"/>
      <c r="S208" s="267"/>
      <c r="T208" s="267"/>
      <c r="U208" s="267"/>
      <c r="V208" s="267"/>
      <c r="W208" s="267"/>
      <c r="X208" s="268"/>
      <c r="AT208" s="269" t="s">
        <v>173</v>
      </c>
      <c r="AU208" s="269" t="s">
        <v>171</v>
      </c>
      <c r="AV208" s="12" t="s">
        <v>85</v>
      </c>
      <c r="AW208" s="12" t="s">
        <v>7</v>
      </c>
      <c r="AX208" s="12" t="s">
        <v>78</v>
      </c>
      <c r="AY208" s="269" t="s">
        <v>161</v>
      </c>
    </row>
    <row r="209" spans="2:51" s="13" customFormat="1" ht="13.5">
      <c r="B209" s="270"/>
      <c r="C209" s="271"/>
      <c r="D209" s="261" t="s">
        <v>173</v>
      </c>
      <c r="E209" s="272" t="s">
        <v>24</v>
      </c>
      <c r="F209" s="273" t="s">
        <v>339</v>
      </c>
      <c r="G209" s="271"/>
      <c r="H209" s="274">
        <v>10.874</v>
      </c>
      <c r="I209" s="275"/>
      <c r="J209" s="275"/>
      <c r="K209" s="271"/>
      <c r="L209" s="271"/>
      <c r="M209" s="276"/>
      <c r="N209" s="277"/>
      <c r="O209" s="278"/>
      <c r="P209" s="278"/>
      <c r="Q209" s="278"/>
      <c r="R209" s="278"/>
      <c r="S209" s="278"/>
      <c r="T209" s="278"/>
      <c r="U209" s="278"/>
      <c r="V209" s="278"/>
      <c r="W209" s="278"/>
      <c r="X209" s="279"/>
      <c r="AT209" s="280" t="s">
        <v>173</v>
      </c>
      <c r="AU209" s="280" t="s">
        <v>171</v>
      </c>
      <c r="AV209" s="13" t="s">
        <v>87</v>
      </c>
      <c r="AW209" s="13" t="s">
        <v>7</v>
      </c>
      <c r="AX209" s="13" t="s">
        <v>85</v>
      </c>
      <c r="AY209" s="280" t="s">
        <v>161</v>
      </c>
    </row>
    <row r="210" spans="2:65" s="1" customFormat="1" ht="16.5" customHeight="1">
      <c r="B210" s="47"/>
      <c r="C210" s="247" t="s">
        <v>340</v>
      </c>
      <c r="D210" s="247" t="s">
        <v>165</v>
      </c>
      <c r="E210" s="248" t="s">
        <v>341</v>
      </c>
      <c r="F210" s="249" t="s">
        <v>342</v>
      </c>
      <c r="G210" s="250" t="s">
        <v>204</v>
      </c>
      <c r="H210" s="251">
        <v>53.7</v>
      </c>
      <c r="I210" s="252"/>
      <c r="J210" s="252"/>
      <c r="K210" s="253">
        <f>ROUND(P210*H210,2)</f>
        <v>0</v>
      </c>
      <c r="L210" s="249" t="s">
        <v>169</v>
      </c>
      <c r="M210" s="73"/>
      <c r="N210" s="254" t="s">
        <v>24</v>
      </c>
      <c r="O210" s="255" t="s">
        <v>47</v>
      </c>
      <c r="P210" s="175">
        <f>I210+J210</f>
        <v>0</v>
      </c>
      <c r="Q210" s="175">
        <f>ROUND(I210*H210,2)</f>
        <v>0</v>
      </c>
      <c r="R210" s="175">
        <f>ROUND(J210*H210,2)</f>
        <v>0</v>
      </c>
      <c r="S210" s="48"/>
      <c r="T210" s="256">
        <f>S210*H210</f>
        <v>0</v>
      </c>
      <c r="U210" s="256">
        <v>0.00116</v>
      </c>
      <c r="V210" s="256">
        <f>U210*H210</f>
        <v>0.06229200000000001</v>
      </c>
      <c r="W210" s="256">
        <v>0</v>
      </c>
      <c r="X210" s="257">
        <f>W210*H210</f>
        <v>0</v>
      </c>
      <c r="AR210" s="25" t="s">
        <v>170</v>
      </c>
      <c r="AT210" s="25" t="s">
        <v>165</v>
      </c>
      <c r="AU210" s="25" t="s">
        <v>171</v>
      </c>
      <c r="AY210" s="25" t="s">
        <v>161</v>
      </c>
      <c r="BE210" s="258">
        <f>IF(O210="základní",K210,0)</f>
        <v>0</v>
      </c>
      <c r="BF210" s="258">
        <f>IF(O210="snížená",K210,0)</f>
        <v>0</v>
      </c>
      <c r="BG210" s="258">
        <f>IF(O210="zákl. přenesená",K210,0)</f>
        <v>0</v>
      </c>
      <c r="BH210" s="258">
        <f>IF(O210="sníž. přenesená",K210,0)</f>
        <v>0</v>
      </c>
      <c r="BI210" s="258">
        <f>IF(O210="nulová",K210,0)</f>
        <v>0</v>
      </c>
      <c r="BJ210" s="25" t="s">
        <v>85</v>
      </c>
      <c r="BK210" s="258">
        <f>ROUND(P210*H210,2)</f>
        <v>0</v>
      </c>
      <c r="BL210" s="25" t="s">
        <v>170</v>
      </c>
      <c r="BM210" s="25" t="s">
        <v>343</v>
      </c>
    </row>
    <row r="211" spans="2:51" s="13" customFormat="1" ht="13.5">
      <c r="B211" s="270"/>
      <c r="C211" s="271"/>
      <c r="D211" s="261" t="s">
        <v>173</v>
      </c>
      <c r="E211" s="272" t="s">
        <v>24</v>
      </c>
      <c r="F211" s="273" t="s">
        <v>344</v>
      </c>
      <c r="G211" s="271"/>
      <c r="H211" s="274">
        <v>53.7</v>
      </c>
      <c r="I211" s="275"/>
      <c r="J211" s="275"/>
      <c r="K211" s="271"/>
      <c r="L211" s="271"/>
      <c r="M211" s="276"/>
      <c r="N211" s="277"/>
      <c r="O211" s="278"/>
      <c r="P211" s="278"/>
      <c r="Q211" s="278"/>
      <c r="R211" s="278"/>
      <c r="S211" s="278"/>
      <c r="T211" s="278"/>
      <c r="U211" s="278"/>
      <c r="V211" s="278"/>
      <c r="W211" s="278"/>
      <c r="X211" s="279"/>
      <c r="AT211" s="280" t="s">
        <v>173</v>
      </c>
      <c r="AU211" s="280" t="s">
        <v>171</v>
      </c>
      <c r="AV211" s="13" t="s">
        <v>87</v>
      </c>
      <c r="AW211" s="13" t="s">
        <v>7</v>
      </c>
      <c r="AX211" s="13" t="s">
        <v>85</v>
      </c>
      <c r="AY211" s="280" t="s">
        <v>161</v>
      </c>
    </row>
    <row r="212" spans="2:65" s="1" customFormat="1" ht="16.5" customHeight="1">
      <c r="B212" s="47"/>
      <c r="C212" s="247" t="s">
        <v>345</v>
      </c>
      <c r="D212" s="247" t="s">
        <v>165</v>
      </c>
      <c r="E212" s="248" t="s">
        <v>346</v>
      </c>
      <c r="F212" s="249" t="s">
        <v>347</v>
      </c>
      <c r="G212" s="250" t="s">
        <v>220</v>
      </c>
      <c r="H212" s="251">
        <v>0.384</v>
      </c>
      <c r="I212" s="252"/>
      <c r="J212" s="252"/>
      <c r="K212" s="253">
        <f>ROUND(P212*H212,2)</f>
        <v>0</v>
      </c>
      <c r="L212" s="249" t="s">
        <v>169</v>
      </c>
      <c r="M212" s="73"/>
      <c r="N212" s="254" t="s">
        <v>24</v>
      </c>
      <c r="O212" s="255" t="s">
        <v>47</v>
      </c>
      <c r="P212" s="175">
        <f>I212+J212</f>
        <v>0</v>
      </c>
      <c r="Q212" s="175">
        <f>ROUND(I212*H212,2)</f>
        <v>0</v>
      </c>
      <c r="R212" s="175">
        <f>ROUND(J212*H212,2)</f>
        <v>0</v>
      </c>
      <c r="S212" s="48"/>
      <c r="T212" s="256">
        <f>S212*H212</f>
        <v>0</v>
      </c>
      <c r="U212" s="256">
        <v>2.25634</v>
      </c>
      <c r="V212" s="256">
        <f>U212*H212</f>
        <v>0.86643456</v>
      </c>
      <c r="W212" s="256">
        <v>0</v>
      </c>
      <c r="X212" s="257">
        <f>W212*H212</f>
        <v>0</v>
      </c>
      <c r="AR212" s="25" t="s">
        <v>170</v>
      </c>
      <c r="AT212" s="25" t="s">
        <v>165</v>
      </c>
      <c r="AU212" s="25" t="s">
        <v>171</v>
      </c>
      <c r="AY212" s="25" t="s">
        <v>161</v>
      </c>
      <c r="BE212" s="258">
        <f>IF(O212="základní",K212,0)</f>
        <v>0</v>
      </c>
      <c r="BF212" s="258">
        <f>IF(O212="snížená",K212,0)</f>
        <v>0</v>
      </c>
      <c r="BG212" s="258">
        <f>IF(O212="zákl. přenesená",K212,0)</f>
        <v>0</v>
      </c>
      <c r="BH212" s="258">
        <f>IF(O212="sníž. přenesená",K212,0)</f>
        <v>0</v>
      </c>
      <c r="BI212" s="258">
        <f>IF(O212="nulová",K212,0)</f>
        <v>0</v>
      </c>
      <c r="BJ212" s="25" t="s">
        <v>85</v>
      </c>
      <c r="BK212" s="258">
        <f>ROUND(P212*H212,2)</f>
        <v>0</v>
      </c>
      <c r="BL212" s="25" t="s">
        <v>170</v>
      </c>
      <c r="BM212" s="25" t="s">
        <v>348</v>
      </c>
    </row>
    <row r="213" spans="2:51" s="12" customFormat="1" ht="13.5">
      <c r="B213" s="259"/>
      <c r="C213" s="260"/>
      <c r="D213" s="261" t="s">
        <v>173</v>
      </c>
      <c r="E213" s="262" t="s">
        <v>24</v>
      </c>
      <c r="F213" s="263" t="s">
        <v>349</v>
      </c>
      <c r="G213" s="260"/>
      <c r="H213" s="262" t="s">
        <v>24</v>
      </c>
      <c r="I213" s="264"/>
      <c r="J213" s="264"/>
      <c r="K213" s="260"/>
      <c r="L213" s="260"/>
      <c r="M213" s="265"/>
      <c r="N213" s="266"/>
      <c r="O213" s="267"/>
      <c r="P213" s="267"/>
      <c r="Q213" s="267"/>
      <c r="R213" s="267"/>
      <c r="S213" s="267"/>
      <c r="T213" s="267"/>
      <c r="U213" s="267"/>
      <c r="V213" s="267"/>
      <c r="W213" s="267"/>
      <c r="X213" s="268"/>
      <c r="AT213" s="269" t="s">
        <v>173</v>
      </c>
      <c r="AU213" s="269" t="s">
        <v>171</v>
      </c>
      <c r="AV213" s="12" t="s">
        <v>85</v>
      </c>
      <c r="AW213" s="12" t="s">
        <v>7</v>
      </c>
      <c r="AX213" s="12" t="s">
        <v>78</v>
      </c>
      <c r="AY213" s="269" t="s">
        <v>161</v>
      </c>
    </row>
    <row r="214" spans="2:51" s="13" customFormat="1" ht="13.5">
      <c r="B214" s="270"/>
      <c r="C214" s="271"/>
      <c r="D214" s="261" t="s">
        <v>173</v>
      </c>
      <c r="E214" s="272" t="s">
        <v>24</v>
      </c>
      <c r="F214" s="273" t="s">
        <v>243</v>
      </c>
      <c r="G214" s="271"/>
      <c r="H214" s="274">
        <v>0.384</v>
      </c>
      <c r="I214" s="275"/>
      <c r="J214" s="275"/>
      <c r="K214" s="271"/>
      <c r="L214" s="271"/>
      <c r="M214" s="276"/>
      <c r="N214" s="277"/>
      <c r="O214" s="278"/>
      <c r="P214" s="278"/>
      <c r="Q214" s="278"/>
      <c r="R214" s="278"/>
      <c r="S214" s="278"/>
      <c r="T214" s="278"/>
      <c r="U214" s="278"/>
      <c r="V214" s="278"/>
      <c r="W214" s="278"/>
      <c r="X214" s="279"/>
      <c r="AT214" s="280" t="s">
        <v>173</v>
      </c>
      <c r="AU214" s="280" t="s">
        <v>171</v>
      </c>
      <c r="AV214" s="13" t="s">
        <v>87</v>
      </c>
      <c r="AW214" s="13" t="s">
        <v>7</v>
      </c>
      <c r="AX214" s="13" t="s">
        <v>85</v>
      </c>
      <c r="AY214" s="280" t="s">
        <v>161</v>
      </c>
    </row>
    <row r="215" spans="2:65" s="1" customFormat="1" ht="16.5" customHeight="1">
      <c r="B215" s="47"/>
      <c r="C215" s="247" t="s">
        <v>350</v>
      </c>
      <c r="D215" s="247" t="s">
        <v>165</v>
      </c>
      <c r="E215" s="248" t="s">
        <v>351</v>
      </c>
      <c r="F215" s="249" t="s">
        <v>352</v>
      </c>
      <c r="G215" s="250" t="s">
        <v>178</v>
      </c>
      <c r="H215" s="251">
        <v>2.4</v>
      </c>
      <c r="I215" s="252"/>
      <c r="J215" s="252"/>
      <c r="K215" s="253">
        <f>ROUND(P215*H215,2)</f>
        <v>0</v>
      </c>
      <c r="L215" s="249" t="s">
        <v>169</v>
      </c>
      <c r="M215" s="73"/>
      <c r="N215" s="254" t="s">
        <v>24</v>
      </c>
      <c r="O215" s="255" t="s">
        <v>47</v>
      </c>
      <c r="P215" s="175">
        <f>I215+J215</f>
        <v>0</v>
      </c>
      <c r="Q215" s="175">
        <f>ROUND(I215*H215,2)</f>
        <v>0</v>
      </c>
      <c r="R215" s="175">
        <f>ROUND(J215*H215,2)</f>
        <v>0</v>
      </c>
      <c r="S215" s="48"/>
      <c r="T215" s="256">
        <f>S215*H215</f>
        <v>0</v>
      </c>
      <c r="U215" s="256">
        <v>0.00264</v>
      </c>
      <c r="V215" s="256">
        <f>U215*H215</f>
        <v>0.006336</v>
      </c>
      <c r="W215" s="256">
        <v>0</v>
      </c>
      <c r="X215" s="257">
        <f>W215*H215</f>
        <v>0</v>
      </c>
      <c r="AR215" s="25" t="s">
        <v>170</v>
      </c>
      <c r="AT215" s="25" t="s">
        <v>165</v>
      </c>
      <c r="AU215" s="25" t="s">
        <v>171</v>
      </c>
      <c r="AY215" s="25" t="s">
        <v>161</v>
      </c>
      <c r="BE215" s="258">
        <f>IF(O215="základní",K215,0)</f>
        <v>0</v>
      </c>
      <c r="BF215" s="258">
        <f>IF(O215="snížená",K215,0)</f>
        <v>0</v>
      </c>
      <c r="BG215" s="258">
        <f>IF(O215="zákl. přenesená",K215,0)</f>
        <v>0</v>
      </c>
      <c r="BH215" s="258">
        <f>IF(O215="sníž. přenesená",K215,0)</f>
        <v>0</v>
      </c>
      <c r="BI215" s="258">
        <f>IF(O215="nulová",K215,0)</f>
        <v>0</v>
      </c>
      <c r="BJ215" s="25" t="s">
        <v>85</v>
      </c>
      <c r="BK215" s="258">
        <f>ROUND(P215*H215,2)</f>
        <v>0</v>
      </c>
      <c r="BL215" s="25" t="s">
        <v>170</v>
      </c>
      <c r="BM215" s="25" t="s">
        <v>353</v>
      </c>
    </row>
    <row r="216" spans="2:51" s="12" customFormat="1" ht="13.5">
      <c r="B216" s="259"/>
      <c r="C216" s="260"/>
      <c r="D216" s="261" t="s">
        <v>173</v>
      </c>
      <c r="E216" s="262" t="s">
        <v>24</v>
      </c>
      <c r="F216" s="263" t="s">
        <v>354</v>
      </c>
      <c r="G216" s="260"/>
      <c r="H216" s="262" t="s">
        <v>24</v>
      </c>
      <c r="I216" s="264"/>
      <c r="J216" s="264"/>
      <c r="K216" s="260"/>
      <c r="L216" s="260"/>
      <c r="M216" s="265"/>
      <c r="N216" s="266"/>
      <c r="O216" s="267"/>
      <c r="P216" s="267"/>
      <c r="Q216" s="267"/>
      <c r="R216" s="267"/>
      <c r="S216" s="267"/>
      <c r="T216" s="267"/>
      <c r="U216" s="267"/>
      <c r="V216" s="267"/>
      <c r="W216" s="267"/>
      <c r="X216" s="268"/>
      <c r="AT216" s="269" t="s">
        <v>173</v>
      </c>
      <c r="AU216" s="269" t="s">
        <v>171</v>
      </c>
      <c r="AV216" s="12" t="s">
        <v>85</v>
      </c>
      <c r="AW216" s="12" t="s">
        <v>7</v>
      </c>
      <c r="AX216" s="12" t="s">
        <v>78</v>
      </c>
      <c r="AY216" s="269" t="s">
        <v>161</v>
      </c>
    </row>
    <row r="217" spans="2:51" s="13" customFormat="1" ht="13.5">
      <c r="B217" s="270"/>
      <c r="C217" s="271"/>
      <c r="D217" s="261" t="s">
        <v>173</v>
      </c>
      <c r="E217" s="272" t="s">
        <v>24</v>
      </c>
      <c r="F217" s="273" t="s">
        <v>355</v>
      </c>
      <c r="G217" s="271"/>
      <c r="H217" s="274">
        <v>2.4</v>
      </c>
      <c r="I217" s="275"/>
      <c r="J217" s="275"/>
      <c r="K217" s="271"/>
      <c r="L217" s="271"/>
      <c r="M217" s="276"/>
      <c r="N217" s="277"/>
      <c r="O217" s="278"/>
      <c r="P217" s="278"/>
      <c r="Q217" s="278"/>
      <c r="R217" s="278"/>
      <c r="S217" s="278"/>
      <c r="T217" s="278"/>
      <c r="U217" s="278"/>
      <c r="V217" s="278"/>
      <c r="W217" s="278"/>
      <c r="X217" s="279"/>
      <c r="AT217" s="280" t="s">
        <v>173</v>
      </c>
      <c r="AU217" s="280" t="s">
        <v>171</v>
      </c>
      <c r="AV217" s="13" t="s">
        <v>87</v>
      </c>
      <c r="AW217" s="13" t="s">
        <v>7</v>
      </c>
      <c r="AX217" s="13" t="s">
        <v>85</v>
      </c>
      <c r="AY217" s="280" t="s">
        <v>161</v>
      </c>
    </row>
    <row r="218" spans="2:65" s="1" customFormat="1" ht="16.5" customHeight="1">
      <c r="B218" s="47"/>
      <c r="C218" s="247" t="s">
        <v>356</v>
      </c>
      <c r="D218" s="247" t="s">
        <v>165</v>
      </c>
      <c r="E218" s="248" t="s">
        <v>357</v>
      </c>
      <c r="F218" s="249" t="s">
        <v>358</v>
      </c>
      <c r="G218" s="250" t="s">
        <v>178</v>
      </c>
      <c r="H218" s="251">
        <v>2.4</v>
      </c>
      <c r="I218" s="252"/>
      <c r="J218" s="252"/>
      <c r="K218" s="253">
        <f>ROUND(P218*H218,2)</f>
        <v>0</v>
      </c>
      <c r="L218" s="249" t="s">
        <v>169</v>
      </c>
      <c r="M218" s="73"/>
      <c r="N218" s="254" t="s">
        <v>24</v>
      </c>
      <c r="O218" s="255" t="s">
        <v>47</v>
      </c>
      <c r="P218" s="175">
        <f>I218+J218</f>
        <v>0</v>
      </c>
      <c r="Q218" s="175">
        <f>ROUND(I218*H218,2)</f>
        <v>0</v>
      </c>
      <c r="R218" s="175">
        <f>ROUND(J218*H218,2)</f>
        <v>0</v>
      </c>
      <c r="S218" s="48"/>
      <c r="T218" s="256">
        <f>S218*H218</f>
        <v>0</v>
      </c>
      <c r="U218" s="256">
        <v>0</v>
      </c>
      <c r="V218" s="256">
        <f>U218*H218</f>
        <v>0</v>
      </c>
      <c r="W218" s="256">
        <v>0</v>
      </c>
      <c r="X218" s="257">
        <f>W218*H218</f>
        <v>0</v>
      </c>
      <c r="AR218" s="25" t="s">
        <v>170</v>
      </c>
      <c r="AT218" s="25" t="s">
        <v>165</v>
      </c>
      <c r="AU218" s="25" t="s">
        <v>171</v>
      </c>
      <c r="AY218" s="25" t="s">
        <v>161</v>
      </c>
      <c r="BE218" s="258">
        <f>IF(O218="základní",K218,0)</f>
        <v>0</v>
      </c>
      <c r="BF218" s="258">
        <f>IF(O218="snížená",K218,0)</f>
        <v>0</v>
      </c>
      <c r="BG218" s="258">
        <f>IF(O218="zákl. přenesená",K218,0)</f>
        <v>0</v>
      </c>
      <c r="BH218" s="258">
        <f>IF(O218="sníž. přenesená",K218,0)</f>
        <v>0</v>
      </c>
      <c r="BI218" s="258">
        <f>IF(O218="nulová",K218,0)</f>
        <v>0</v>
      </c>
      <c r="BJ218" s="25" t="s">
        <v>85</v>
      </c>
      <c r="BK218" s="258">
        <f>ROUND(P218*H218,2)</f>
        <v>0</v>
      </c>
      <c r="BL218" s="25" t="s">
        <v>170</v>
      </c>
      <c r="BM218" s="25" t="s">
        <v>359</v>
      </c>
    </row>
    <row r="219" spans="2:51" s="13" customFormat="1" ht="13.5">
      <c r="B219" s="270"/>
      <c r="C219" s="271"/>
      <c r="D219" s="261" t="s">
        <v>173</v>
      </c>
      <c r="E219" s="272" t="s">
        <v>24</v>
      </c>
      <c r="F219" s="273" t="s">
        <v>360</v>
      </c>
      <c r="G219" s="271"/>
      <c r="H219" s="274">
        <v>2.4</v>
      </c>
      <c r="I219" s="275"/>
      <c r="J219" s="275"/>
      <c r="K219" s="271"/>
      <c r="L219" s="271"/>
      <c r="M219" s="276"/>
      <c r="N219" s="277"/>
      <c r="O219" s="278"/>
      <c r="P219" s="278"/>
      <c r="Q219" s="278"/>
      <c r="R219" s="278"/>
      <c r="S219" s="278"/>
      <c r="T219" s="278"/>
      <c r="U219" s="278"/>
      <c r="V219" s="278"/>
      <c r="W219" s="278"/>
      <c r="X219" s="279"/>
      <c r="AT219" s="280" t="s">
        <v>173</v>
      </c>
      <c r="AU219" s="280" t="s">
        <v>171</v>
      </c>
      <c r="AV219" s="13" t="s">
        <v>87</v>
      </c>
      <c r="AW219" s="13" t="s">
        <v>7</v>
      </c>
      <c r="AX219" s="13" t="s">
        <v>85</v>
      </c>
      <c r="AY219" s="280" t="s">
        <v>161</v>
      </c>
    </row>
    <row r="220" spans="2:63" s="11" customFormat="1" ht="29.85" customHeight="1">
      <c r="B220" s="230"/>
      <c r="C220" s="231"/>
      <c r="D220" s="232" t="s">
        <v>77</v>
      </c>
      <c r="E220" s="245" t="s">
        <v>170</v>
      </c>
      <c r="F220" s="245" t="s">
        <v>361</v>
      </c>
      <c r="G220" s="231"/>
      <c r="H220" s="231"/>
      <c r="I220" s="234"/>
      <c r="J220" s="234"/>
      <c r="K220" s="246">
        <f>BK220</f>
        <v>0</v>
      </c>
      <c r="L220" s="231"/>
      <c r="M220" s="236"/>
      <c r="N220" s="237"/>
      <c r="O220" s="238"/>
      <c r="P220" s="238"/>
      <c r="Q220" s="239">
        <f>Q221</f>
        <v>0</v>
      </c>
      <c r="R220" s="239">
        <f>R221</f>
        <v>0</v>
      </c>
      <c r="S220" s="238"/>
      <c r="T220" s="240">
        <f>T221</f>
        <v>0</v>
      </c>
      <c r="U220" s="238"/>
      <c r="V220" s="240">
        <f>V221</f>
        <v>110.82249911</v>
      </c>
      <c r="W220" s="238"/>
      <c r="X220" s="241">
        <f>X221</f>
        <v>0</v>
      </c>
      <c r="AR220" s="242" t="s">
        <v>85</v>
      </c>
      <c r="AT220" s="243" t="s">
        <v>77</v>
      </c>
      <c r="AU220" s="243" t="s">
        <v>85</v>
      </c>
      <c r="AY220" s="242" t="s">
        <v>161</v>
      </c>
      <c r="BK220" s="244">
        <f>BK221</f>
        <v>0</v>
      </c>
    </row>
    <row r="221" spans="2:63" s="11" customFormat="1" ht="14.85" customHeight="1">
      <c r="B221" s="230"/>
      <c r="C221" s="231"/>
      <c r="D221" s="232" t="s">
        <v>77</v>
      </c>
      <c r="E221" s="245" t="s">
        <v>362</v>
      </c>
      <c r="F221" s="245" t="s">
        <v>363</v>
      </c>
      <c r="G221" s="231"/>
      <c r="H221" s="231"/>
      <c r="I221" s="234"/>
      <c r="J221" s="234"/>
      <c r="K221" s="246">
        <f>BK221</f>
        <v>0</v>
      </c>
      <c r="L221" s="231"/>
      <c r="M221" s="236"/>
      <c r="N221" s="237"/>
      <c r="O221" s="238"/>
      <c r="P221" s="238"/>
      <c r="Q221" s="239">
        <f>SUM(Q222:Q233)</f>
        <v>0</v>
      </c>
      <c r="R221" s="239">
        <f>SUM(R222:R233)</f>
        <v>0</v>
      </c>
      <c r="S221" s="238"/>
      <c r="T221" s="240">
        <f>SUM(T222:T233)</f>
        <v>0</v>
      </c>
      <c r="U221" s="238"/>
      <c r="V221" s="240">
        <f>SUM(V222:V233)</f>
        <v>110.82249911</v>
      </c>
      <c r="W221" s="238"/>
      <c r="X221" s="241">
        <f>SUM(X222:X233)</f>
        <v>0</v>
      </c>
      <c r="AR221" s="242" t="s">
        <v>85</v>
      </c>
      <c r="AT221" s="243" t="s">
        <v>77</v>
      </c>
      <c r="AU221" s="243" t="s">
        <v>87</v>
      </c>
      <c r="AY221" s="242" t="s">
        <v>161</v>
      </c>
      <c r="BK221" s="244">
        <f>SUM(BK222:BK233)</f>
        <v>0</v>
      </c>
    </row>
    <row r="222" spans="2:65" s="1" customFormat="1" ht="25.5" customHeight="1">
      <c r="B222" s="47"/>
      <c r="C222" s="247" t="s">
        <v>210</v>
      </c>
      <c r="D222" s="247" t="s">
        <v>165</v>
      </c>
      <c r="E222" s="248" t="s">
        <v>364</v>
      </c>
      <c r="F222" s="249" t="s">
        <v>365</v>
      </c>
      <c r="G222" s="250" t="s">
        <v>312</v>
      </c>
      <c r="H222" s="251">
        <v>47</v>
      </c>
      <c r="I222" s="252"/>
      <c r="J222" s="252"/>
      <c r="K222" s="253">
        <f>ROUND(P222*H222,2)</f>
        <v>0</v>
      </c>
      <c r="L222" s="249" t="s">
        <v>24</v>
      </c>
      <c r="M222" s="73"/>
      <c r="N222" s="254" t="s">
        <v>24</v>
      </c>
      <c r="O222" s="255" t="s">
        <v>47</v>
      </c>
      <c r="P222" s="175">
        <f>I222+J222</f>
        <v>0</v>
      </c>
      <c r="Q222" s="175">
        <f>ROUND(I222*H222,2)</f>
        <v>0</v>
      </c>
      <c r="R222" s="175">
        <f>ROUND(J222*H222,2)</f>
        <v>0</v>
      </c>
      <c r="S222" s="48"/>
      <c r="T222" s="256">
        <f>S222*H222</f>
        <v>0</v>
      </c>
      <c r="U222" s="256">
        <v>0</v>
      </c>
      <c r="V222" s="256">
        <f>U222*H222</f>
        <v>0</v>
      </c>
      <c r="W222" s="256">
        <v>0</v>
      </c>
      <c r="X222" s="257">
        <f>W222*H222</f>
        <v>0</v>
      </c>
      <c r="AR222" s="25" t="s">
        <v>170</v>
      </c>
      <c r="AT222" s="25" t="s">
        <v>165</v>
      </c>
      <c r="AU222" s="25" t="s">
        <v>171</v>
      </c>
      <c r="AY222" s="25" t="s">
        <v>161</v>
      </c>
      <c r="BE222" s="258">
        <f>IF(O222="základní",K222,0)</f>
        <v>0</v>
      </c>
      <c r="BF222" s="258">
        <f>IF(O222="snížená",K222,0)</f>
        <v>0</v>
      </c>
      <c r="BG222" s="258">
        <f>IF(O222="zákl. přenesená",K222,0)</f>
        <v>0</v>
      </c>
      <c r="BH222" s="258">
        <f>IF(O222="sníž. přenesená",K222,0)</f>
        <v>0</v>
      </c>
      <c r="BI222" s="258">
        <f>IF(O222="nulová",K222,0)</f>
        <v>0</v>
      </c>
      <c r="BJ222" s="25" t="s">
        <v>85</v>
      </c>
      <c r="BK222" s="258">
        <f>ROUND(P222*H222,2)</f>
        <v>0</v>
      </c>
      <c r="BL222" s="25" t="s">
        <v>170</v>
      </c>
      <c r="BM222" s="25" t="s">
        <v>366</v>
      </c>
    </row>
    <row r="223" spans="2:51" s="12" customFormat="1" ht="13.5">
      <c r="B223" s="259"/>
      <c r="C223" s="260"/>
      <c r="D223" s="261" t="s">
        <v>173</v>
      </c>
      <c r="E223" s="262" t="s">
        <v>24</v>
      </c>
      <c r="F223" s="263" t="s">
        <v>367</v>
      </c>
      <c r="G223" s="260"/>
      <c r="H223" s="262" t="s">
        <v>24</v>
      </c>
      <c r="I223" s="264"/>
      <c r="J223" s="264"/>
      <c r="K223" s="260"/>
      <c r="L223" s="260"/>
      <c r="M223" s="265"/>
      <c r="N223" s="266"/>
      <c r="O223" s="267"/>
      <c r="P223" s="267"/>
      <c r="Q223" s="267"/>
      <c r="R223" s="267"/>
      <c r="S223" s="267"/>
      <c r="T223" s="267"/>
      <c r="U223" s="267"/>
      <c r="V223" s="267"/>
      <c r="W223" s="267"/>
      <c r="X223" s="268"/>
      <c r="AT223" s="269" t="s">
        <v>173</v>
      </c>
      <c r="AU223" s="269" t="s">
        <v>171</v>
      </c>
      <c r="AV223" s="12" t="s">
        <v>85</v>
      </c>
      <c r="AW223" s="12" t="s">
        <v>7</v>
      </c>
      <c r="AX223" s="12" t="s">
        <v>78</v>
      </c>
      <c r="AY223" s="269" t="s">
        <v>161</v>
      </c>
    </row>
    <row r="224" spans="2:51" s="12" customFormat="1" ht="13.5">
      <c r="B224" s="259"/>
      <c r="C224" s="260"/>
      <c r="D224" s="261" t="s">
        <v>173</v>
      </c>
      <c r="E224" s="262" t="s">
        <v>24</v>
      </c>
      <c r="F224" s="263" t="s">
        <v>368</v>
      </c>
      <c r="G224" s="260"/>
      <c r="H224" s="262" t="s">
        <v>24</v>
      </c>
      <c r="I224" s="264"/>
      <c r="J224" s="264"/>
      <c r="K224" s="260"/>
      <c r="L224" s="260"/>
      <c r="M224" s="265"/>
      <c r="N224" s="266"/>
      <c r="O224" s="267"/>
      <c r="P224" s="267"/>
      <c r="Q224" s="267"/>
      <c r="R224" s="267"/>
      <c r="S224" s="267"/>
      <c r="T224" s="267"/>
      <c r="U224" s="267"/>
      <c r="V224" s="267"/>
      <c r="W224" s="267"/>
      <c r="X224" s="268"/>
      <c r="AT224" s="269" t="s">
        <v>173</v>
      </c>
      <c r="AU224" s="269" t="s">
        <v>171</v>
      </c>
      <c r="AV224" s="12" t="s">
        <v>85</v>
      </c>
      <c r="AW224" s="12" t="s">
        <v>7</v>
      </c>
      <c r="AX224" s="12" t="s">
        <v>78</v>
      </c>
      <c r="AY224" s="269" t="s">
        <v>161</v>
      </c>
    </row>
    <row r="225" spans="2:51" s="13" customFormat="1" ht="13.5">
      <c r="B225" s="270"/>
      <c r="C225" s="271"/>
      <c r="D225" s="261" t="s">
        <v>173</v>
      </c>
      <c r="E225" s="272" t="s">
        <v>24</v>
      </c>
      <c r="F225" s="273" t="s">
        <v>369</v>
      </c>
      <c r="G225" s="271"/>
      <c r="H225" s="274">
        <v>47</v>
      </c>
      <c r="I225" s="275"/>
      <c r="J225" s="275"/>
      <c r="K225" s="271"/>
      <c r="L225" s="271"/>
      <c r="M225" s="276"/>
      <c r="N225" s="277"/>
      <c r="O225" s="278"/>
      <c r="P225" s="278"/>
      <c r="Q225" s="278"/>
      <c r="R225" s="278"/>
      <c r="S225" s="278"/>
      <c r="T225" s="278"/>
      <c r="U225" s="278"/>
      <c r="V225" s="278"/>
      <c r="W225" s="278"/>
      <c r="X225" s="279"/>
      <c r="AT225" s="280" t="s">
        <v>173</v>
      </c>
      <c r="AU225" s="280" t="s">
        <v>171</v>
      </c>
      <c r="AV225" s="13" t="s">
        <v>87</v>
      </c>
      <c r="AW225" s="13" t="s">
        <v>7</v>
      </c>
      <c r="AX225" s="13" t="s">
        <v>85</v>
      </c>
      <c r="AY225" s="280" t="s">
        <v>161</v>
      </c>
    </row>
    <row r="226" spans="2:65" s="1" customFormat="1" ht="16.5" customHeight="1">
      <c r="B226" s="47"/>
      <c r="C226" s="247" t="s">
        <v>370</v>
      </c>
      <c r="D226" s="247" t="s">
        <v>165</v>
      </c>
      <c r="E226" s="248" t="s">
        <v>371</v>
      </c>
      <c r="F226" s="249" t="s">
        <v>372</v>
      </c>
      <c r="G226" s="250" t="s">
        <v>220</v>
      </c>
      <c r="H226" s="251">
        <v>27.843</v>
      </c>
      <c r="I226" s="252"/>
      <c r="J226" s="252"/>
      <c r="K226" s="253">
        <f>ROUND(P226*H226,2)</f>
        <v>0</v>
      </c>
      <c r="L226" s="249" t="s">
        <v>169</v>
      </c>
      <c r="M226" s="73"/>
      <c r="N226" s="254" t="s">
        <v>24</v>
      </c>
      <c r="O226" s="255" t="s">
        <v>47</v>
      </c>
      <c r="P226" s="175">
        <f>I226+J226</f>
        <v>0</v>
      </c>
      <c r="Q226" s="175">
        <f>ROUND(I226*H226,2)</f>
        <v>0</v>
      </c>
      <c r="R226" s="175">
        <f>ROUND(J226*H226,2)</f>
        <v>0</v>
      </c>
      <c r="S226" s="48"/>
      <c r="T226" s="256">
        <f>S226*H226</f>
        <v>0</v>
      </c>
      <c r="U226" s="256">
        <v>1.89077</v>
      </c>
      <c r="V226" s="256">
        <f>U226*H226</f>
        <v>52.64470911</v>
      </c>
      <c r="W226" s="256">
        <v>0</v>
      </c>
      <c r="X226" s="257">
        <f>W226*H226</f>
        <v>0</v>
      </c>
      <c r="AR226" s="25" t="s">
        <v>170</v>
      </c>
      <c r="AT226" s="25" t="s">
        <v>165</v>
      </c>
      <c r="AU226" s="25" t="s">
        <v>171</v>
      </c>
      <c r="AY226" s="25" t="s">
        <v>161</v>
      </c>
      <c r="BE226" s="258">
        <f>IF(O226="základní",K226,0)</f>
        <v>0</v>
      </c>
      <c r="BF226" s="258">
        <f>IF(O226="snížená",K226,0)</f>
        <v>0</v>
      </c>
      <c r="BG226" s="258">
        <f>IF(O226="zákl. přenesená",K226,0)</f>
        <v>0</v>
      </c>
      <c r="BH226" s="258">
        <f>IF(O226="sníž. přenesená",K226,0)</f>
        <v>0</v>
      </c>
      <c r="BI226" s="258">
        <f>IF(O226="nulová",K226,0)</f>
        <v>0</v>
      </c>
      <c r="BJ226" s="25" t="s">
        <v>85</v>
      </c>
      <c r="BK226" s="258">
        <f>ROUND(P226*H226,2)</f>
        <v>0</v>
      </c>
      <c r="BL226" s="25" t="s">
        <v>170</v>
      </c>
      <c r="BM226" s="25" t="s">
        <v>373</v>
      </c>
    </row>
    <row r="227" spans="2:51" s="13" customFormat="1" ht="13.5">
      <c r="B227" s="270"/>
      <c r="C227" s="271"/>
      <c r="D227" s="261" t="s">
        <v>173</v>
      </c>
      <c r="E227" s="272" t="s">
        <v>24</v>
      </c>
      <c r="F227" s="273" t="s">
        <v>374</v>
      </c>
      <c r="G227" s="271"/>
      <c r="H227" s="274">
        <v>12.803</v>
      </c>
      <c r="I227" s="275"/>
      <c r="J227" s="275"/>
      <c r="K227" s="271"/>
      <c r="L227" s="271"/>
      <c r="M227" s="276"/>
      <c r="N227" s="277"/>
      <c r="O227" s="278"/>
      <c r="P227" s="278"/>
      <c r="Q227" s="278"/>
      <c r="R227" s="278"/>
      <c r="S227" s="278"/>
      <c r="T227" s="278"/>
      <c r="U227" s="278"/>
      <c r="V227" s="278"/>
      <c r="W227" s="278"/>
      <c r="X227" s="279"/>
      <c r="AT227" s="280" t="s">
        <v>173</v>
      </c>
      <c r="AU227" s="280" t="s">
        <v>171</v>
      </c>
      <c r="AV227" s="13" t="s">
        <v>87</v>
      </c>
      <c r="AW227" s="13" t="s">
        <v>7</v>
      </c>
      <c r="AX227" s="13" t="s">
        <v>78</v>
      </c>
      <c r="AY227" s="280" t="s">
        <v>161</v>
      </c>
    </row>
    <row r="228" spans="2:51" s="12" customFormat="1" ht="13.5">
      <c r="B228" s="259"/>
      <c r="C228" s="260"/>
      <c r="D228" s="261" t="s">
        <v>173</v>
      </c>
      <c r="E228" s="262" t="s">
        <v>24</v>
      </c>
      <c r="F228" s="263" t="s">
        <v>375</v>
      </c>
      <c r="G228" s="260"/>
      <c r="H228" s="262" t="s">
        <v>24</v>
      </c>
      <c r="I228" s="264"/>
      <c r="J228" s="264"/>
      <c r="K228" s="260"/>
      <c r="L228" s="260"/>
      <c r="M228" s="265"/>
      <c r="N228" s="266"/>
      <c r="O228" s="267"/>
      <c r="P228" s="267"/>
      <c r="Q228" s="267"/>
      <c r="R228" s="267"/>
      <c r="S228" s="267"/>
      <c r="T228" s="267"/>
      <c r="U228" s="267"/>
      <c r="V228" s="267"/>
      <c r="W228" s="267"/>
      <c r="X228" s="268"/>
      <c r="AT228" s="269" t="s">
        <v>173</v>
      </c>
      <c r="AU228" s="269" t="s">
        <v>171</v>
      </c>
      <c r="AV228" s="12" t="s">
        <v>85</v>
      </c>
      <c r="AW228" s="12" t="s">
        <v>7</v>
      </c>
      <c r="AX228" s="12" t="s">
        <v>78</v>
      </c>
      <c r="AY228" s="269" t="s">
        <v>161</v>
      </c>
    </row>
    <row r="229" spans="2:51" s="13" customFormat="1" ht="13.5">
      <c r="B229" s="270"/>
      <c r="C229" s="271"/>
      <c r="D229" s="261" t="s">
        <v>173</v>
      </c>
      <c r="E229" s="272" t="s">
        <v>24</v>
      </c>
      <c r="F229" s="273" t="s">
        <v>376</v>
      </c>
      <c r="G229" s="271"/>
      <c r="H229" s="274">
        <v>15.04</v>
      </c>
      <c r="I229" s="275"/>
      <c r="J229" s="275"/>
      <c r="K229" s="271"/>
      <c r="L229" s="271"/>
      <c r="M229" s="276"/>
      <c r="N229" s="277"/>
      <c r="O229" s="278"/>
      <c r="P229" s="278"/>
      <c r="Q229" s="278"/>
      <c r="R229" s="278"/>
      <c r="S229" s="278"/>
      <c r="T229" s="278"/>
      <c r="U229" s="278"/>
      <c r="V229" s="278"/>
      <c r="W229" s="278"/>
      <c r="X229" s="279"/>
      <c r="AT229" s="280" t="s">
        <v>173</v>
      </c>
      <c r="AU229" s="280" t="s">
        <v>171</v>
      </c>
      <c r="AV229" s="13" t="s">
        <v>87</v>
      </c>
      <c r="AW229" s="13" t="s">
        <v>7</v>
      </c>
      <c r="AX229" s="13" t="s">
        <v>78</v>
      </c>
      <c r="AY229" s="280" t="s">
        <v>161</v>
      </c>
    </row>
    <row r="230" spans="2:51" s="14" customFormat="1" ht="13.5">
      <c r="B230" s="281"/>
      <c r="C230" s="282"/>
      <c r="D230" s="261" t="s">
        <v>173</v>
      </c>
      <c r="E230" s="283" t="s">
        <v>24</v>
      </c>
      <c r="F230" s="284" t="s">
        <v>230</v>
      </c>
      <c r="G230" s="282"/>
      <c r="H230" s="285">
        <v>27.843</v>
      </c>
      <c r="I230" s="286"/>
      <c r="J230" s="286"/>
      <c r="K230" s="282"/>
      <c r="L230" s="282"/>
      <c r="M230" s="287"/>
      <c r="N230" s="288"/>
      <c r="O230" s="289"/>
      <c r="P230" s="289"/>
      <c r="Q230" s="289"/>
      <c r="R230" s="289"/>
      <c r="S230" s="289"/>
      <c r="T230" s="289"/>
      <c r="U230" s="289"/>
      <c r="V230" s="289"/>
      <c r="W230" s="289"/>
      <c r="X230" s="290"/>
      <c r="AT230" s="291" t="s">
        <v>173</v>
      </c>
      <c r="AU230" s="291" t="s">
        <v>171</v>
      </c>
      <c r="AV230" s="14" t="s">
        <v>170</v>
      </c>
      <c r="AW230" s="14" t="s">
        <v>7</v>
      </c>
      <c r="AX230" s="14" t="s">
        <v>85</v>
      </c>
      <c r="AY230" s="291" t="s">
        <v>161</v>
      </c>
    </row>
    <row r="231" spans="2:65" s="1" customFormat="1" ht="25.5" customHeight="1">
      <c r="B231" s="47"/>
      <c r="C231" s="247" t="s">
        <v>377</v>
      </c>
      <c r="D231" s="247" t="s">
        <v>165</v>
      </c>
      <c r="E231" s="248" t="s">
        <v>378</v>
      </c>
      <c r="F231" s="249" t="s">
        <v>379</v>
      </c>
      <c r="G231" s="250" t="s">
        <v>178</v>
      </c>
      <c r="H231" s="251">
        <v>316.7</v>
      </c>
      <c r="I231" s="252"/>
      <c r="J231" s="252"/>
      <c r="K231" s="253">
        <f>ROUND(P231*H231,2)</f>
        <v>0</v>
      </c>
      <c r="L231" s="249" t="s">
        <v>169</v>
      </c>
      <c r="M231" s="73"/>
      <c r="N231" s="254" t="s">
        <v>24</v>
      </c>
      <c r="O231" s="255" t="s">
        <v>47</v>
      </c>
      <c r="P231" s="175">
        <f>I231+J231</f>
        <v>0</v>
      </c>
      <c r="Q231" s="175">
        <f>ROUND(I231*H231,2)</f>
        <v>0</v>
      </c>
      <c r="R231" s="175">
        <f>ROUND(J231*H231,2)</f>
        <v>0</v>
      </c>
      <c r="S231" s="48"/>
      <c r="T231" s="256">
        <f>S231*H231</f>
        <v>0</v>
      </c>
      <c r="U231" s="256">
        <v>0.1837</v>
      </c>
      <c r="V231" s="256">
        <f>U231*H231</f>
        <v>58.17779</v>
      </c>
      <c r="W231" s="256">
        <v>0</v>
      </c>
      <c r="X231" s="257">
        <f>W231*H231</f>
        <v>0</v>
      </c>
      <c r="AR231" s="25" t="s">
        <v>170</v>
      </c>
      <c r="AT231" s="25" t="s">
        <v>165</v>
      </c>
      <c r="AU231" s="25" t="s">
        <v>171</v>
      </c>
      <c r="AY231" s="25" t="s">
        <v>161</v>
      </c>
      <c r="BE231" s="258">
        <f>IF(O231="základní",K231,0)</f>
        <v>0</v>
      </c>
      <c r="BF231" s="258">
        <f>IF(O231="snížená",K231,0)</f>
        <v>0</v>
      </c>
      <c r="BG231" s="258">
        <f>IF(O231="zákl. přenesená",K231,0)</f>
        <v>0</v>
      </c>
      <c r="BH231" s="258">
        <f>IF(O231="sníž. přenesená",K231,0)</f>
        <v>0</v>
      </c>
      <c r="BI231" s="258">
        <f>IF(O231="nulová",K231,0)</f>
        <v>0</v>
      </c>
      <c r="BJ231" s="25" t="s">
        <v>85</v>
      </c>
      <c r="BK231" s="258">
        <f>ROUND(P231*H231,2)</f>
        <v>0</v>
      </c>
      <c r="BL231" s="25" t="s">
        <v>170</v>
      </c>
      <c r="BM231" s="25" t="s">
        <v>380</v>
      </c>
    </row>
    <row r="232" spans="2:51" s="12" customFormat="1" ht="13.5">
      <c r="B232" s="259"/>
      <c r="C232" s="260"/>
      <c r="D232" s="261" t="s">
        <v>173</v>
      </c>
      <c r="E232" s="262" t="s">
        <v>24</v>
      </c>
      <c r="F232" s="263" t="s">
        <v>381</v>
      </c>
      <c r="G232" s="260"/>
      <c r="H232" s="262" t="s">
        <v>24</v>
      </c>
      <c r="I232" s="264"/>
      <c r="J232" s="264"/>
      <c r="K232" s="260"/>
      <c r="L232" s="260"/>
      <c r="M232" s="265"/>
      <c r="N232" s="266"/>
      <c r="O232" s="267"/>
      <c r="P232" s="267"/>
      <c r="Q232" s="267"/>
      <c r="R232" s="267"/>
      <c r="S232" s="267"/>
      <c r="T232" s="267"/>
      <c r="U232" s="267"/>
      <c r="V232" s="267"/>
      <c r="W232" s="267"/>
      <c r="X232" s="268"/>
      <c r="AT232" s="269" t="s">
        <v>173</v>
      </c>
      <c r="AU232" s="269" t="s">
        <v>171</v>
      </c>
      <c r="AV232" s="12" t="s">
        <v>85</v>
      </c>
      <c r="AW232" s="12" t="s">
        <v>7</v>
      </c>
      <c r="AX232" s="12" t="s">
        <v>78</v>
      </c>
      <c r="AY232" s="269" t="s">
        <v>161</v>
      </c>
    </row>
    <row r="233" spans="2:51" s="13" customFormat="1" ht="13.5">
      <c r="B233" s="270"/>
      <c r="C233" s="271"/>
      <c r="D233" s="261" t="s">
        <v>173</v>
      </c>
      <c r="E233" s="272" t="s">
        <v>24</v>
      </c>
      <c r="F233" s="273" t="s">
        <v>382</v>
      </c>
      <c r="G233" s="271"/>
      <c r="H233" s="274">
        <v>316.7</v>
      </c>
      <c r="I233" s="275"/>
      <c r="J233" s="275"/>
      <c r="K233" s="271"/>
      <c r="L233" s="271"/>
      <c r="M233" s="276"/>
      <c r="N233" s="277"/>
      <c r="O233" s="278"/>
      <c r="P233" s="278"/>
      <c r="Q233" s="278"/>
      <c r="R233" s="278"/>
      <c r="S233" s="278"/>
      <c r="T233" s="278"/>
      <c r="U233" s="278"/>
      <c r="V233" s="278"/>
      <c r="W233" s="278"/>
      <c r="X233" s="279"/>
      <c r="AT233" s="280" t="s">
        <v>173</v>
      </c>
      <c r="AU233" s="280" t="s">
        <v>171</v>
      </c>
      <c r="AV233" s="13" t="s">
        <v>87</v>
      </c>
      <c r="AW233" s="13" t="s">
        <v>7</v>
      </c>
      <c r="AX233" s="13" t="s">
        <v>85</v>
      </c>
      <c r="AY233" s="280" t="s">
        <v>161</v>
      </c>
    </row>
    <row r="234" spans="2:63" s="11" customFormat="1" ht="29.85" customHeight="1">
      <c r="B234" s="230"/>
      <c r="C234" s="231"/>
      <c r="D234" s="232" t="s">
        <v>77</v>
      </c>
      <c r="E234" s="245" t="s">
        <v>191</v>
      </c>
      <c r="F234" s="245" t="s">
        <v>383</v>
      </c>
      <c r="G234" s="231"/>
      <c r="H234" s="231"/>
      <c r="I234" s="234"/>
      <c r="J234" s="234"/>
      <c r="K234" s="246">
        <f>BK234</f>
        <v>0</v>
      </c>
      <c r="L234" s="231"/>
      <c r="M234" s="236"/>
      <c r="N234" s="237"/>
      <c r="O234" s="238"/>
      <c r="P234" s="238"/>
      <c r="Q234" s="239">
        <f>Q235+Q262</f>
        <v>0</v>
      </c>
      <c r="R234" s="239">
        <f>R235+R262</f>
        <v>0</v>
      </c>
      <c r="S234" s="238"/>
      <c r="T234" s="240">
        <f>T235+T262</f>
        <v>0</v>
      </c>
      <c r="U234" s="238"/>
      <c r="V234" s="240">
        <f>V235+V262</f>
        <v>1085.46261638</v>
      </c>
      <c r="W234" s="238"/>
      <c r="X234" s="241">
        <f>X235+X262</f>
        <v>0</v>
      </c>
      <c r="AR234" s="242" t="s">
        <v>85</v>
      </c>
      <c r="AT234" s="243" t="s">
        <v>77</v>
      </c>
      <c r="AU234" s="243" t="s">
        <v>85</v>
      </c>
      <c r="AY234" s="242" t="s">
        <v>161</v>
      </c>
      <c r="BK234" s="244">
        <f>BK235+BK262</f>
        <v>0</v>
      </c>
    </row>
    <row r="235" spans="2:63" s="11" customFormat="1" ht="14.85" customHeight="1">
      <c r="B235" s="230"/>
      <c r="C235" s="231"/>
      <c r="D235" s="232" t="s">
        <v>77</v>
      </c>
      <c r="E235" s="245" t="s">
        <v>384</v>
      </c>
      <c r="F235" s="245" t="s">
        <v>385</v>
      </c>
      <c r="G235" s="231"/>
      <c r="H235" s="231"/>
      <c r="I235" s="234"/>
      <c r="J235" s="234"/>
      <c r="K235" s="246">
        <f>BK235</f>
        <v>0</v>
      </c>
      <c r="L235" s="231"/>
      <c r="M235" s="236"/>
      <c r="N235" s="237"/>
      <c r="O235" s="238"/>
      <c r="P235" s="238"/>
      <c r="Q235" s="239">
        <f>SUM(Q236:Q261)</f>
        <v>0</v>
      </c>
      <c r="R235" s="239">
        <f>SUM(R236:R261)</f>
        <v>0</v>
      </c>
      <c r="S235" s="238"/>
      <c r="T235" s="240">
        <f>SUM(T236:T261)</f>
        <v>0</v>
      </c>
      <c r="U235" s="238"/>
      <c r="V235" s="240">
        <f>SUM(V236:V261)</f>
        <v>945.1847333800001</v>
      </c>
      <c r="W235" s="238"/>
      <c r="X235" s="241">
        <f>SUM(X236:X261)</f>
        <v>0</v>
      </c>
      <c r="AR235" s="242" t="s">
        <v>85</v>
      </c>
      <c r="AT235" s="243" t="s">
        <v>77</v>
      </c>
      <c r="AU235" s="243" t="s">
        <v>87</v>
      </c>
      <c r="AY235" s="242" t="s">
        <v>161</v>
      </c>
      <c r="BK235" s="244">
        <f>SUM(BK236:BK261)</f>
        <v>0</v>
      </c>
    </row>
    <row r="236" spans="2:65" s="1" customFormat="1" ht="25.5" customHeight="1">
      <c r="B236" s="47"/>
      <c r="C236" s="247" t="s">
        <v>386</v>
      </c>
      <c r="D236" s="247" t="s">
        <v>165</v>
      </c>
      <c r="E236" s="248" t="s">
        <v>387</v>
      </c>
      <c r="F236" s="249" t="s">
        <v>388</v>
      </c>
      <c r="G236" s="250" t="s">
        <v>178</v>
      </c>
      <c r="H236" s="251">
        <v>1678.886</v>
      </c>
      <c r="I236" s="252"/>
      <c r="J236" s="252"/>
      <c r="K236" s="253">
        <f>ROUND(P236*H236,2)</f>
        <v>0</v>
      </c>
      <c r="L236" s="249" t="s">
        <v>169</v>
      </c>
      <c r="M236" s="73"/>
      <c r="N236" s="254" t="s">
        <v>24</v>
      </c>
      <c r="O236" s="255" t="s">
        <v>47</v>
      </c>
      <c r="P236" s="175">
        <f>I236+J236</f>
        <v>0</v>
      </c>
      <c r="Q236" s="175">
        <f>ROUND(I236*H236,2)</f>
        <v>0</v>
      </c>
      <c r="R236" s="175">
        <f>ROUND(J236*H236,2)</f>
        <v>0</v>
      </c>
      <c r="S236" s="48"/>
      <c r="T236" s="256">
        <f>S236*H236</f>
        <v>0</v>
      </c>
      <c r="U236" s="256">
        <v>0.2916</v>
      </c>
      <c r="V236" s="256">
        <f>U236*H236</f>
        <v>489.5631576</v>
      </c>
      <c r="W236" s="256">
        <v>0</v>
      </c>
      <c r="X236" s="257">
        <f>W236*H236</f>
        <v>0</v>
      </c>
      <c r="AR236" s="25" t="s">
        <v>170</v>
      </c>
      <c r="AT236" s="25" t="s">
        <v>165</v>
      </c>
      <c r="AU236" s="25" t="s">
        <v>171</v>
      </c>
      <c r="AY236" s="25" t="s">
        <v>161</v>
      </c>
      <c r="BE236" s="258">
        <f>IF(O236="základní",K236,0)</f>
        <v>0</v>
      </c>
      <c r="BF236" s="258">
        <f>IF(O236="snížená",K236,0)</f>
        <v>0</v>
      </c>
      <c r="BG236" s="258">
        <f>IF(O236="zákl. přenesená",K236,0)</f>
        <v>0</v>
      </c>
      <c r="BH236" s="258">
        <f>IF(O236="sníž. přenesená",K236,0)</f>
        <v>0</v>
      </c>
      <c r="BI236" s="258">
        <f>IF(O236="nulová",K236,0)</f>
        <v>0</v>
      </c>
      <c r="BJ236" s="25" t="s">
        <v>85</v>
      </c>
      <c r="BK236" s="258">
        <f>ROUND(P236*H236,2)</f>
        <v>0</v>
      </c>
      <c r="BL236" s="25" t="s">
        <v>170</v>
      </c>
      <c r="BM236" s="25" t="s">
        <v>389</v>
      </c>
    </row>
    <row r="237" spans="2:51" s="12" customFormat="1" ht="13.5">
      <c r="B237" s="259"/>
      <c r="C237" s="260"/>
      <c r="D237" s="261" t="s">
        <v>173</v>
      </c>
      <c r="E237" s="262" t="s">
        <v>24</v>
      </c>
      <c r="F237" s="263" t="s">
        <v>390</v>
      </c>
      <c r="G237" s="260"/>
      <c r="H237" s="262" t="s">
        <v>24</v>
      </c>
      <c r="I237" s="264"/>
      <c r="J237" s="264"/>
      <c r="K237" s="260"/>
      <c r="L237" s="260"/>
      <c r="M237" s="265"/>
      <c r="N237" s="266"/>
      <c r="O237" s="267"/>
      <c r="P237" s="267"/>
      <c r="Q237" s="267"/>
      <c r="R237" s="267"/>
      <c r="S237" s="267"/>
      <c r="T237" s="267"/>
      <c r="U237" s="267"/>
      <c r="V237" s="267"/>
      <c r="W237" s="267"/>
      <c r="X237" s="268"/>
      <c r="AT237" s="269" t="s">
        <v>173</v>
      </c>
      <c r="AU237" s="269" t="s">
        <v>171</v>
      </c>
      <c r="AV237" s="12" t="s">
        <v>85</v>
      </c>
      <c r="AW237" s="12" t="s">
        <v>7</v>
      </c>
      <c r="AX237" s="12" t="s">
        <v>78</v>
      </c>
      <c r="AY237" s="269" t="s">
        <v>161</v>
      </c>
    </row>
    <row r="238" spans="2:51" s="13" customFormat="1" ht="13.5">
      <c r="B238" s="270"/>
      <c r="C238" s="271"/>
      <c r="D238" s="261" t="s">
        <v>173</v>
      </c>
      <c r="E238" s="272" t="s">
        <v>24</v>
      </c>
      <c r="F238" s="273" t="s">
        <v>391</v>
      </c>
      <c r="G238" s="271"/>
      <c r="H238" s="274">
        <v>1678.886</v>
      </c>
      <c r="I238" s="275"/>
      <c r="J238" s="275"/>
      <c r="K238" s="271"/>
      <c r="L238" s="271"/>
      <c r="M238" s="276"/>
      <c r="N238" s="277"/>
      <c r="O238" s="278"/>
      <c r="P238" s="278"/>
      <c r="Q238" s="278"/>
      <c r="R238" s="278"/>
      <c r="S238" s="278"/>
      <c r="T238" s="278"/>
      <c r="U238" s="278"/>
      <c r="V238" s="278"/>
      <c r="W238" s="278"/>
      <c r="X238" s="279"/>
      <c r="AT238" s="280" t="s">
        <v>173</v>
      </c>
      <c r="AU238" s="280" t="s">
        <v>171</v>
      </c>
      <c r="AV238" s="13" t="s">
        <v>87</v>
      </c>
      <c r="AW238" s="13" t="s">
        <v>7</v>
      </c>
      <c r="AX238" s="13" t="s">
        <v>85</v>
      </c>
      <c r="AY238" s="280" t="s">
        <v>161</v>
      </c>
    </row>
    <row r="239" spans="2:65" s="1" customFormat="1" ht="25.5" customHeight="1">
      <c r="B239" s="47"/>
      <c r="C239" s="247" t="s">
        <v>392</v>
      </c>
      <c r="D239" s="247" t="s">
        <v>165</v>
      </c>
      <c r="E239" s="248" t="s">
        <v>393</v>
      </c>
      <c r="F239" s="249" t="s">
        <v>394</v>
      </c>
      <c r="G239" s="250" t="s">
        <v>178</v>
      </c>
      <c r="H239" s="251">
        <v>425.6</v>
      </c>
      <c r="I239" s="252"/>
      <c r="J239" s="252"/>
      <c r="K239" s="253">
        <f>ROUND(P239*H239,2)</f>
        <v>0</v>
      </c>
      <c r="L239" s="249" t="s">
        <v>169</v>
      </c>
      <c r="M239" s="73"/>
      <c r="N239" s="254" t="s">
        <v>24</v>
      </c>
      <c r="O239" s="255" t="s">
        <v>47</v>
      </c>
      <c r="P239" s="175">
        <f>I239+J239</f>
        <v>0</v>
      </c>
      <c r="Q239" s="175">
        <f>ROUND(I239*H239,2)</f>
        <v>0</v>
      </c>
      <c r="R239" s="175">
        <f>ROUND(J239*H239,2)</f>
        <v>0</v>
      </c>
      <c r="S239" s="48"/>
      <c r="T239" s="256">
        <f>S239*H239</f>
        <v>0</v>
      </c>
      <c r="U239" s="256">
        <v>0.18907</v>
      </c>
      <c r="V239" s="256">
        <f>U239*H239</f>
        <v>80.468192</v>
      </c>
      <c r="W239" s="256">
        <v>0</v>
      </c>
      <c r="X239" s="257">
        <f>W239*H239</f>
        <v>0</v>
      </c>
      <c r="AR239" s="25" t="s">
        <v>170</v>
      </c>
      <c r="AT239" s="25" t="s">
        <v>165</v>
      </c>
      <c r="AU239" s="25" t="s">
        <v>171</v>
      </c>
      <c r="AY239" s="25" t="s">
        <v>161</v>
      </c>
      <c r="BE239" s="258">
        <f>IF(O239="základní",K239,0)</f>
        <v>0</v>
      </c>
      <c r="BF239" s="258">
        <f>IF(O239="snížená",K239,0)</f>
        <v>0</v>
      </c>
      <c r="BG239" s="258">
        <f>IF(O239="zákl. přenesená",K239,0)</f>
        <v>0</v>
      </c>
      <c r="BH239" s="258">
        <f>IF(O239="sníž. přenesená",K239,0)</f>
        <v>0</v>
      </c>
      <c r="BI239" s="258">
        <f>IF(O239="nulová",K239,0)</f>
        <v>0</v>
      </c>
      <c r="BJ239" s="25" t="s">
        <v>85</v>
      </c>
      <c r="BK239" s="258">
        <f>ROUND(P239*H239,2)</f>
        <v>0</v>
      </c>
      <c r="BL239" s="25" t="s">
        <v>170</v>
      </c>
      <c r="BM239" s="25" t="s">
        <v>395</v>
      </c>
    </row>
    <row r="240" spans="2:51" s="12" customFormat="1" ht="13.5">
      <c r="B240" s="259"/>
      <c r="C240" s="260"/>
      <c r="D240" s="261" t="s">
        <v>173</v>
      </c>
      <c r="E240" s="262" t="s">
        <v>24</v>
      </c>
      <c r="F240" s="263" t="s">
        <v>396</v>
      </c>
      <c r="G240" s="260"/>
      <c r="H240" s="262" t="s">
        <v>24</v>
      </c>
      <c r="I240" s="264"/>
      <c r="J240" s="264"/>
      <c r="K240" s="260"/>
      <c r="L240" s="260"/>
      <c r="M240" s="265"/>
      <c r="N240" s="266"/>
      <c r="O240" s="267"/>
      <c r="P240" s="267"/>
      <c r="Q240" s="267"/>
      <c r="R240" s="267"/>
      <c r="S240" s="267"/>
      <c r="T240" s="267"/>
      <c r="U240" s="267"/>
      <c r="V240" s="267"/>
      <c r="W240" s="267"/>
      <c r="X240" s="268"/>
      <c r="AT240" s="269" t="s">
        <v>173</v>
      </c>
      <c r="AU240" s="269" t="s">
        <v>171</v>
      </c>
      <c r="AV240" s="12" t="s">
        <v>85</v>
      </c>
      <c r="AW240" s="12" t="s">
        <v>7</v>
      </c>
      <c r="AX240" s="12" t="s">
        <v>78</v>
      </c>
      <c r="AY240" s="269" t="s">
        <v>161</v>
      </c>
    </row>
    <row r="241" spans="2:51" s="13" customFormat="1" ht="13.5">
      <c r="B241" s="270"/>
      <c r="C241" s="271"/>
      <c r="D241" s="261" t="s">
        <v>173</v>
      </c>
      <c r="E241" s="272" t="s">
        <v>24</v>
      </c>
      <c r="F241" s="273" t="s">
        <v>397</v>
      </c>
      <c r="G241" s="271"/>
      <c r="H241" s="274">
        <v>425.6</v>
      </c>
      <c r="I241" s="275"/>
      <c r="J241" s="275"/>
      <c r="K241" s="271"/>
      <c r="L241" s="271"/>
      <c r="M241" s="276"/>
      <c r="N241" s="277"/>
      <c r="O241" s="278"/>
      <c r="P241" s="278"/>
      <c r="Q241" s="278"/>
      <c r="R241" s="278"/>
      <c r="S241" s="278"/>
      <c r="T241" s="278"/>
      <c r="U241" s="278"/>
      <c r="V241" s="278"/>
      <c r="W241" s="278"/>
      <c r="X241" s="279"/>
      <c r="AT241" s="280" t="s">
        <v>173</v>
      </c>
      <c r="AU241" s="280" t="s">
        <v>171</v>
      </c>
      <c r="AV241" s="13" t="s">
        <v>87</v>
      </c>
      <c r="AW241" s="13" t="s">
        <v>7</v>
      </c>
      <c r="AX241" s="13" t="s">
        <v>85</v>
      </c>
      <c r="AY241" s="280" t="s">
        <v>161</v>
      </c>
    </row>
    <row r="242" spans="2:65" s="1" customFormat="1" ht="25.5" customHeight="1">
      <c r="B242" s="47"/>
      <c r="C242" s="247" t="s">
        <v>398</v>
      </c>
      <c r="D242" s="247" t="s">
        <v>165</v>
      </c>
      <c r="E242" s="248" t="s">
        <v>399</v>
      </c>
      <c r="F242" s="249" t="s">
        <v>400</v>
      </c>
      <c r="G242" s="250" t="s">
        <v>178</v>
      </c>
      <c r="H242" s="251">
        <v>316.7</v>
      </c>
      <c r="I242" s="252"/>
      <c r="J242" s="252"/>
      <c r="K242" s="253">
        <f>ROUND(P242*H242,2)</f>
        <v>0</v>
      </c>
      <c r="L242" s="249" t="s">
        <v>169</v>
      </c>
      <c r="M242" s="73"/>
      <c r="N242" s="254" t="s">
        <v>24</v>
      </c>
      <c r="O242" s="255" t="s">
        <v>47</v>
      </c>
      <c r="P242" s="175">
        <f>I242+J242</f>
        <v>0</v>
      </c>
      <c r="Q242" s="175">
        <f>ROUND(I242*H242,2)</f>
        <v>0</v>
      </c>
      <c r="R242" s="175">
        <f>ROUND(J242*H242,2)</f>
        <v>0</v>
      </c>
      <c r="S242" s="48"/>
      <c r="T242" s="256">
        <f>S242*H242</f>
        <v>0</v>
      </c>
      <c r="U242" s="256">
        <v>0.27994</v>
      </c>
      <c r="V242" s="256">
        <f>U242*H242</f>
        <v>88.656998</v>
      </c>
      <c r="W242" s="256">
        <v>0</v>
      </c>
      <c r="X242" s="257">
        <f>W242*H242</f>
        <v>0</v>
      </c>
      <c r="AR242" s="25" t="s">
        <v>170</v>
      </c>
      <c r="AT242" s="25" t="s">
        <v>165</v>
      </c>
      <c r="AU242" s="25" t="s">
        <v>171</v>
      </c>
      <c r="AY242" s="25" t="s">
        <v>161</v>
      </c>
      <c r="BE242" s="258">
        <f>IF(O242="základní",K242,0)</f>
        <v>0</v>
      </c>
      <c r="BF242" s="258">
        <f>IF(O242="snížená",K242,0)</f>
        <v>0</v>
      </c>
      <c r="BG242" s="258">
        <f>IF(O242="zákl. přenesená",K242,0)</f>
        <v>0</v>
      </c>
      <c r="BH242" s="258">
        <f>IF(O242="sníž. přenesená",K242,0)</f>
        <v>0</v>
      </c>
      <c r="BI242" s="258">
        <f>IF(O242="nulová",K242,0)</f>
        <v>0</v>
      </c>
      <c r="BJ242" s="25" t="s">
        <v>85</v>
      </c>
      <c r="BK242" s="258">
        <f>ROUND(P242*H242,2)</f>
        <v>0</v>
      </c>
      <c r="BL242" s="25" t="s">
        <v>170</v>
      </c>
      <c r="BM242" s="25" t="s">
        <v>401</v>
      </c>
    </row>
    <row r="243" spans="2:51" s="12" customFormat="1" ht="13.5">
      <c r="B243" s="259"/>
      <c r="C243" s="260"/>
      <c r="D243" s="261" t="s">
        <v>173</v>
      </c>
      <c r="E243" s="262" t="s">
        <v>24</v>
      </c>
      <c r="F243" s="263" t="s">
        <v>402</v>
      </c>
      <c r="G243" s="260"/>
      <c r="H243" s="262" t="s">
        <v>24</v>
      </c>
      <c r="I243" s="264"/>
      <c r="J243" s="264"/>
      <c r="K243" s="260"/>
      <c r="L243" s="260"/>
      <c r="M243" s="265"/>
      <c r="N243" s="266"/>
      <c r="O243" s="267"/>
      <c r="P243" s="267"/>
      <c r="Q243" s="267"/>
      <c r="R243" s="267"/>
      <c r="S243" s="267"/>
      <c r="T243" s="267"/>
      <c r="U243" s="267"/>
      <c r="V243" s="267"/>
      <c r="W243" s="267"/>
      <c r="X243" s="268"/>
      <c r="AT243" s="269" t="s">
        <v>173</v>
      </c>
      <c r="AU243" s="269" t="s">
        <v>171</v>
      </c>
      <c r="AV243" s="12" t="s">
        <v>85</v>
      </c>
      <c r="AW243" s="12" t="s">
        <v>7</v>
      </c>
      <c r="AX243" s="12" t="s">
        <v>78</v>
      </c>
      <c r="AY243" s="269" t="s">
        <v>161</v>
      </c>
    </row>
    <row r="244" spans="2:51" s="13" customFormat="1" ht="13.5">
      <c r="B244" s="270"/>
      <c r="C244" s="271"/>
      <c r="D244" s="261" t="s">
        <v>173</v>
      </c>
      <c r="E244" s="272" t="s">
        <v>24</v>
      </c>
      <c r="F244" s="273" t="s">
        <v>382</v>
      </c>
      <c r="G244" s="271"/>
      <c r="H244" s="274">
        <v>316.7</v>
      </c>
      <c r="I244" s="275"/>
      <c r="J244" s="275"/>
      <c r="K244" s="271"/>
      <c r="L244" s="271"/>
      <c r="M244" s="276"/>
      <c r="N244" s="277"/>
      <c r="O244" s="278"/>
      <c r="P244" s="278"/>
      <c r="Q244" s="278"/>
      <c r="R244" s="278"/>
      <c r="S244" s="278"/>
      <c r="T244" s="278"/>
      <c r="U244" s="278"/>
      <c r="V244" s="278"/>
      <c r="W244" s="278"/>
      <c r="X244" s="279"/>
      <c r="AT244" s="280" t="s">
        <v>173</v>
      </c>
      <c r="AU244" s="280" t="s">
        <v>171</v>
      </c>
      <c r="AV244" s="13" t="s">
        <v>87</v>
      </c>
      <c r="AW244" s="13" t="s">
        <v>7</v>
      </c>
      <c r="AX244" s="13" t="s">
        <v>85</v>
      </c>
      <c r="AY244" s="280" t="s">
        <v>161</v>
      </c>
    </row>
    <row r="245" spans="2:65" s="1" customFormat="1" ht="25.5" customHeight="1">
      <c r="B245" s="47"/>
      <c r="C245" s="247" t="s">
        <v>403</v>
      </c>
      <c r="D245" s="247" t="s">
        <v>165</v>
      </c>
      <c r="E245" s="248" t="s">
        <v>404</v>
      </c>
      <c r="F245" s="249" t="s">
        <v>405</v>
      </c>
      <c r="G245" s="250" t="s">
        <v>178</v>
      </c>
      <c r="H245" s="251">
        <v>839.443</v>
      </c>
      <c r="I245" s="252"/>
      <c r="J245" s="252"/>
      <c r="K245" s="253">
        <f>ROUND(P245*H245,2)</f>
        <v>0</v>
      </c>
      <c r="L245" s="249" t="s">
        <v>169</v>
      </c>
      <c r="M245" s="73"/>
      <c r="N245" s="254" t="s">
        <v>24</v>
      </c>
      <c r="O245" s="255" t="s">
        <v>47</v>
      </c>
      <c r="P245" s="175">
        <f>I245+J245</f>
        <v>0</v>
      </c>
      <c r="Q245" s="175">
        <f>ROUND(I245*H245,2)</f>
        <v>0</v>
      </c>
      <c r="R245" s="175">
        <f>ROUND(J245*H245,2)</f>
        <v>0</v>
      </c>
      <c r="S245" s="48"/>
      <c r="T245" s="256">
        <f>S245*H245</f>
        <v>0</v>
      </c>
      <c r="U245" s="256">
        <v>0.33446</v>
      </c>
      <c r="V245" s="256">
        <f>U245*H245</f>
        <v>280.76010578</v>
      </c>
      <c r="W245" s="256">
        <v>0</v>
      </c>
      <c r="X245" s="257">
        <f>W245*H245</f>
        <v>0</v>
      </c>
      <c r="AR245" s="25" t="s">
        <v>170</v>
      </c>
      <c r="AT245" s="25" t="s">
        <v>165</v>
      </c>
      <c r="AU245" s="25" t="s">
        <v>171</v>
      </c>
      <c r="AY245" s="25" t="s">
        <v>161</v>
      </c>
      <c r="BE245" s="258">
        <f>IF(O245="základní",K245,0)</f>
        <v>0</v>
      </c>
      <c r="BF245" s="258">
        <f>IF(O245="snížená",K245,0)</f>
        <v>0</v>
      </c>
      <c r="BG245" s="258">
        <f>IF(O245="zákl. přenesená",K245,0)</f>
        <v>0</v>
      </c>
      <c r="BH245" s="258">
        <f>IF(O245="sníž. přenesená",K245,0)</f>
        <v>0</v>
      </c>
      <c r="BI245" s="258">
        <f>IF(O245="nulová",K245,0)</f>
        <v>0</v>
      </c>
      <c r="BJ245" s="25" t="s">
        <v>85</v>
      </c>
      <c r="BK245" s="258">
        <f>ROUND(P245*H245,2)</f>
        <v>0</v>
      </c>
      <c r="BL245" s="25" t="s">
        <v>170</v>
      </c>
      <c r="BM245" s="25" t="s">
        <v>406</v>
      </c>
    </row>
    <row r="246" spans="2:51" s="12" customFormat="1" ht="13.5">
      <c r="B246" s="259"/>
      <c r="C246" s="260"/>
      <c r="D246" s="261" t="s">
        <v>173</v>
      </c>
      <c r="E246" s="262" t="s">
        <v>24</v>
      </c>
      <c r="F246" s="263" t="s">
        <v>396</v>
      </c>
      <c r="G246" s="260"/>
      <c r="H246" s="262" t="s">
        <v>24</v>
      </c>
      <c r="I246" s="264"/>
      <c r="J246" s="264"/>
      <c r="K246" s="260"/>
      <c r="L246" s="260"/>
      <c r="M246" s="265"/>
      <c r="N246" s="266"/>
      <c r="O246" s="267"/>
      <c r="P246" s="267"/>
      <c r="Q246" s="267"/>
      <c r="R246" s="267"/>
      <c r="S246" s="267"/>
      <c r="T246" s="267"/>
      <c r="U246" s="267"/>
      <c r="V246" s="267"/>
      <c r="W246" s="267"/>
      <c r="X246" s="268"/>
      <c r="AT246" s="269" t="s">
        <v>173</v>
      </c>
      <c r="AU246" s="269" t="s">
        <v>171</v>
      </c>
      <c r="AV246" s="12" t="s">
        <v>85</v>
      </c>
      <c r="AW246" s="12" t="s">
        <v>7</v>
      </c>
      <c r="AX246" s="12" t="s">
        <v>78</v>
      </c>
      <c r="AY246" s="269" t="s">
        <v>161</v>
      </c>
    </row>
    <row r="247" spans="2:51" s="13" customFormat="1" ht="13.5">
      <c r="B247" s="270"/>
      <c r="C247" s="271"/>
      <c r="D247" s="261" t="s">
        <v>173</v>
      </c>
      <c r="E247" s="272" t="s">
        <v>24</v>
      </c>
      <c r="F247" s="273" t="s">
        <v>397</v>
      </c>
      <c r="G247" s="271"/>
      <c r="H247" s="274">
        <v>425.6</v>
      </c>
      <c r="I247" s="275"/>
      <c r="J247" s="275"/>
      <c r="K247" s="271"/>
      <c r="L247" s="271"/>
      <c r="M247" s="276"/>
      <c r="N247" s="277"/>
      <c r="O247" s="278"/>
      <c r="P247" s="278"/>
      <c r="Q247" s="278"/>
      <c r="R247" s="278"/>
      <c r="S247" s="278"/>
      <c r="T247" s="278"/>
      <c r="U247" s="278"/>
      <c r="V247" s="278"/>
      <c r="W247" s="278"/>
      <c r="X247" s="279"/>
      <c r="AT247" s="280" t="s">
        <v>173</v>
      </c>
      <c r="AU247" s="280" t="s">
        <v>171</v>
      </c>
      <c r="AV247" s="13" t="s">
        <v>87</v>
      </c>
      <c r="AW247" s="13" t="s">
        <v>7</v>
      </c>
      <c r="AX247" s="13" t="s">
        <v>78</v>
      </c>
      <c r="AY247" s="280" t="s">
        <v>161</v>
      </c>
    </row>
    <row r="248" spans="2:51" s="12" customFormat="1" ht="13.5">
      <c r="B248" s="259"/>
      <c r="C248" s="260"/>
      <c r="D248" s="261" t="s">
        <v>173</v>
      </c>
      <c r="E248" s="262" t="s">
        <v>24</v>
      </c>
      <c r="F248" s="263" t="s">
        <v>402</v>
      </c>
      <c r="G248" s="260"/>
      <c r="H248" s="262" t="s">
        <v>24</v>
      </c>
      <c r="I248" s="264"/>
      <c r="J248" s="264"/>
      <c r="K248" s="260"/>
      <c r="L248" s="260"/>
      <c r="M248" s="265"/>
      <c r="N248" s="266"/>
      <c r="O248" s="267"/>
      <c r="P248" s="267"/>
      <c r="Q248" s="267"/>
      <c r="R248" s="267"/>
      <c r="S248" s="267"/>
      <c r="T248" s="267"/>
      <c r="U248" s="267"/>
      <c r="V248" s="267"/>
      <c r="W248" s="267"/>
      <c r="X248" s="268"/>
      <c r="AT248" s="269" t="s">
        <v>173</v>
      </c>
      <c r="AU248" s="269" t="s">
        <v>171</v>
      </c>
      <c r="AV248" s="12" t="s">
        <v>85</v>
      </c>
      <c r="AW248" s="12" t="s">
        <v>7</v>
      </c>
      <c r="AX248" s="12" t="s">
        <v>78</v>
      </c>
      <c r="AY248" s="269" t="s">
        <v>161</v>
      </c>
    </row>
    <row r="249" spans="2:51" s="13" customFormat="1" ht="13.5">
      <c r="B249" s="270"/>
      <c r="C249" s="271"/>
      <c r="D249" s="261" t="s">
        <v>173</v>
      </c>
      <c r="E249" s="272" t="s">
        <v>24</v>
      </c>
      <c r="F249" s="273" t="s">
        <v>382</v>
      </c>
      <c r="G249" s="271"/>
      <c r="H249" s="274">
        <v>316.7</v>
      </c>
      <c r="I249" s="275"/>
      <c r="J249" s="275"/>
      <c r="K249" s="271"/>
      <c r="L249" s="271"/>
      <c r="M249" s="276"/>
      <c r="N249" s="277"/>
      <c r="O249" s="278"/>
      <c r="P249" s="278"/>
      <c r="Q249" s="278"/>
      <c r="R249" s="278"/>
      <c r="S249" s="278"/>
      <c r="T249" s="278"/>
      <c r="U249" s="278"/>
      <c r="V249" s="278"/>
      <c r="W249" s="278"/>
      <c r="X249" s="279"/>
      <c r="AT249" s="280" t="s">
        <v>173</v>
      </c>
      <c r="AU249" s="280" t="s">
        <v>171</v>
      </c>
      <c r="AV249" s="13" t="s">
        <v>87</v>
      </c>
      <c r="AW249" s="13" t="s">
        <v>7</v>
      </c>
      <c r="AX249" s="13" t="s">
        <v>78</v>
      </c>
      <c r="AY249" s="280" t="s">
        <v>161</v>
      </c>
    </row>
    <row r="250" spans="2:51" s="12" customFormat="1" ht="13.5">
      <c r="B250" s="259"/>
      <c r="C250" s="260"/>
      <c r="D250" s="261" t="s">
        <v>173</v>
      </c>
      <c r="E250" s="262" t="s">
        <v>24</v>
      </c>
      <c r="F250" s="263" t="s">
        <v>407</v>
      </c>
      <c r="G250" s="260"/>
      <c r="H250" s="262" t="s">
        <v>24</v>
      </c>
      <c r="I250" s="264"/>
      <c r="J250" s="264"/>
      <c r="K250" s="260"/>
      <c r="L250" s="260"/>
      <c r="M250" s="265"/>
      <c r="N250" s="266"/>
      <c r="O250" s="267"/>
      <c r="P250" s="267"/>
      <c r="Q250" s="267"/>
      <c r="R250" s="267"/>
      <c r="S250" s="267"/>
      <c r="T250" s="267"/>
      <c r="U250" s="267"/>
      <c r="V250" s="267"/>
      <c r="W250" s="267"/>
      <c r="X250" s="268"/>
      <c r="AT250" s="269" t="s">
        <v>173</v>
      </c>
      <c r="AU250" s="269" t="s">
        <v>171</v>
      </c>
      <c r="AV250" s="12" t="s">
        <v>85</v>
      </c>
      <c r="AW250" s="12" t="s">
        <v>7</v>
      </c>
      <c r="AX250" s="12" t="s">
        <v>78</v>
      </c>
      <c r="AY250" s="269" t="s">
        <v>161</v>
      </c>
    </row>
    <row r="251" spans="2:51" s="13" customFormat="1" ht="13.5">
      <c r="B251" s="270"/>
      <c r="C251" s="271"/>
      <c r="D251" s="261" t="s">
        <v>173</v>
      </c>
      <c r="E251" s="272" t="s">
        <v>24</v>
      </c>
      <c r="F251" s="273" t="s">
        <v>408</v>
      </c>
      <c r="G251" s="271"/>
      <c r="H251" s="274">
        <v>97.143</v>
      </c>
      <c r="I251" s="275"/>
      <c r="J251" s="275"/>
      <c r="K251" s="271"/>
      <c r="L251" s="271"/>
      <c r="M251" s="276"/>
      <c r="N251" s="277"/>
      <c r="O251" s="278"/>
      <c r="P251" s="278"/>
      <c r="Q251" s="278"/>
      <c r="R251" s="278"/>
      <c r="S251" s="278"/>
      <c r="T251" s="278"/>
      <c r="U251" s="278"/>
      <c r="V251" s="278"/>
      <c r="W251" s="278"/>
      <c r="X251" s="279"/>
      <c r="AT251" s="280" t="s">
        <v>173</v>
      </c>
      <c r="AU251" s="280" t="s">
        <v>171</v>
      </c>
      <c r="AV251" s="13" t="s">
        <v>87</v>
      </c>
      <c r="AW251" s="13" t="s">
        <v>7</v>
      </c>
      <c r="AX251" s="13" t="s">
        <v>78</v>
      </c>
      <c r="AY251" s="280" t="s">
        <v>161</v>
      </c>
    </row>
    <row r="252" spans="2:51" s="14" customFormat="1" ht="13.5">
      <c r="B252" s="281"/>
      <c r="C252" s="282"/>
      <c r="D252" s="261" t="s">
        <v>173</v>
      </c>
      <c r="E252" s="283" t="s">
        <v>24</v>
      </c>
      <c r="F252" s="284" t="s">
        <v>230</v>
      </c>
      <c r="G252" s="282"/>
      <c r="H252" s="285">
        <v>839.443</v>
      </c>
      <c r="I252" s="286"/>
      <c r="J252" s="286"/>
      <c r="K252" s="282"/>
      <c r="L252" s="282"/>
      <c r="M252" s="287"/>
      <c r="N252" s="288"/>
      <c r="O252" s="289"/>
      <c r="P252" s="289"/>
      <c r="Q252" s="289"/>
      <c r="R252" s="289"/>
      <c r="S252" s="289"/>
      <c r="T252" s="289"/>
      <c r="U252" s="289"/>
      <c r="V252" s="289"/>
      <c r="W252" s="289"/>
      <c r="X252" s="290"/>
      <c r="AT252" s="291" t="s">
        <v>173</v>
      </c>
      <c r="AU252" s="291" t="s">
        <v>171</v>
      </c>
      <c r="AV252" s="14" t="s">
        <v>170</v>
      </c>
      <c r="AW252" s="14" t="s">
        <v>7</v>
      </c>
      <c r="AX252" s="14" t="s">
        <v>85</v>
      </c>
      <c r="AY252" s="291" t="s">
        <v>161</v>
      </c>
    </row>
    <row r="253" spans="2:65" s="1" customFormat="1" ht="16.5" customHeight="1">
      <c r="B253" s="47"/>
      <c r="C253" s="247" t="s">
        <v>409</v>
      </c>
      <c r="D253" s="247" t="s">
        <v>165</v>
      </c>
      <c r="E253" s="248" t="s">
        <v>410</v>
      </c>
      <c r="F253" s="249" t="s">
        <v>411</v>
      </c>
      <c r="G253" s="250" t="s">
        <v>178</v>
      </c>
      <c r="H253" s="251">
        <v>44</v>
      </c>
      <c r="I253" s="252"/>
      <c r="J253" s="252"/>
      <c r="K253" s="253">
        <f>ROUND(P253*H253,2)</f>
        <v>0</v>
      </c>
      <c r="L253" s="249" t="s">
        <v>169</v>
      </c>
      <c r="M253" s="73"/>
      <c r="N253" s="254" t="s">
        <v>24</v>
      </c>
      <c r="O253" s="255" t="s">
        <v>47</v>
      </c>
      <c r="P253" s="175">
        <f>I253+J253</f>
        <v>0</v>
      </c>
      <c r="Q253" s="175">
        <f>ROUND(I253*H253,2)</f>
        <v>0</v>
      </c>
      <c r="R253" s="175">
        <f>ROUND(J253*H253,2)</f>
        <v>0</v>
      </c>
      <c r="S253" s="48"/>
      <c r="T253" s="256">
        <f>S253*H253</f>
        <v>0</v>
      </c>
      <c r="U253" s="256">
        <v>0.00071</v>
      </c>
      <c r="V253" s="256">
        <f>U253*H253</f>
        <v>0.03124</v>
      </c>
      <c r="W253" s="256">
        <v>0</v>
      </c>
      <c r="X253" s="257">
        <f>W253*H253</f>
        <v>0</v>
      </c>
      <c r="AR253" s="25" t="s">
        <v>170</v>
      </c>
      <c r="AT253" s="25" t="s">
        <v>165</v>
      </c>
      <c r="AU253" s="25" t="s">
        <v>171</v>
      </c>
      <c r="AY253" s="25" t="s">
        <v>161</v>
      </c>
      <c r="BE253" s="258">
        <f>IF(O253="základní",K253,0)</f>
        <v>0</v>
      </c>
      <c r="BF253" s="258">
        <f>IF(O253="snížená",K253,0)</f>
        <v>0</v>
      </c>
      <c r="BG253" s="258">
        <f>IF(O253="zákl. přenesená",K253,0)</f>
        <v>0</v>
      </c>
      <c r="BH253" s="258">
        <f>IF(O253="sníž. přenesená",K253,0)</f>
        <v>0</v>
      </c>
      <c r="BI253" s="258">
        <f>IF(O253="nulová",K253,0)</f>
        <v>0</v>
      </c>
      <c r="BJ253" s="25" t="s">
        <v>85</v>
      </c>
      <c r="BK253" s="258">
        <f>ROUND(P253*H253,2)</f>
        <v>0</v>
      </c>
      <c r="BL253" s="25" t="s">
        <v>170</v>
      </c>
      <c r="BM253" s="25" t="s">
        <v>412</v>
      </c>
    </row>
    <row r="254" spans="2:51" s="12" customFormat="1" ht="13.5">
      <c r="B254" s="259"/>
      <c r="C254" s="260"/>
      <c r="D254" s="261" t="s">
        <v>173</v>
      </c>
      <c r="E254" s="262" t="s">
        <v>24</v>
      </c>
      <c r="F254" s="263" t="s">
        <v>413</v>
      </c>
      <c r="G254" s="260"/>
      <c r="H254" s="262" t="s">
        <v>24</v>
      </c>
      <c r="I254" s="264"/>
      <c r="J254" s="264"/>
      <c r="K254" s="260"/>
      <c r="L254" s="260"/>
      <c r="M254" s="265"/>
      <c r="N254" s="266"/>
      <c r="O254" s="267"/>
      <c r="P254" s="267"/>
      <c r="Q254" s="267"/>
      <c r="R254" s="267"/>
      <c r="S254" s="267"/>
      <c r="T254" s="267"/>
      <c r="U254" s="267"/>
      <c r="V254" s="267"/>
      <c r="W254" s="267"/>
      <c r="X254" s="268"/>
      <c r="AT254" s="269" t="s">
        <v>173</v>
      </c>
      <c r="AU254" s="269" t="s">
        <v>171</v>
      </c>
      <c r="AV254" s="12" t="s">
        <v>85</v>
      </c>
      <c r="AW254" s="12" t="s">
        <v>7</v>
      </c>
      <c r="AX254" s="12" t="s">
        <v>78</v>
      </c>
      <c r="AY254" s="269" t="s">
        <v>161</v>
      </c>
    </row>
    <row r="255" spans="2:51" s="13" customFormat="1" ht="13.5">
      <c r="B255" s="270"/>
      <c r="C255" s="271"/>
      <c r="D255" s="261" t="s">
        <v>173</v>
      </c>
      <c r="E255" s="272" t="s">
        <v>24</v>
      </c>
      <c r="F255" s="273" t="s">
        <v>414</v>
      </c>
      <c r="G255" s="271"/>
      <c r="H255" s="274">
        <v>44</v>
      </c>
      <c r="I255" s="275"/>
      <c r="J255" s="275"/>
      <c r="K255" s="271"/>
      <c r="L255" s="271"/>
      <c r="M255" s="276"/>
      <c r="N255" s="277"/>
      <c r="O255" s="278"/>
      <c r="P255" s="278"/>
      <c r="Q255" s="278"/>
      <c r="R255" s="278"/>
      <c r="S255" s="278"/>
      <c r="T255" s="278"/>
      <c r="U255" s="278"/>
      <c r="V255" s="278"/>
      <c r="W255" s="278"/>
      <c r="X255" s="279"/>
      <c r="AT255" s="280" t="s">
        <v>173</v>
      </c>
      <c r="AU255" s="280" t="s">
        <v>171</v>
      </c>
      <c r="AV255" s="13" t="s">
        <v>87</v>
      </c>
      <c r="AW255" s="13" t="s">
        <v>7</v>
      </c>
      <c r="AX255" s="13" t="s">
        <v>85</v>
      </c>
      <c r="AY255" s="280" t="s">
        <v>161</v>
      </c>
    </row>
    <row r="256" spans="2:65" s="1" customFormat="1" ht="25.5" customHeight="1">
      <c r="B256" s="47"/>
      <c r="C256" s="247" t="s">
        <v>415</v>
      </c>
      <c r="D256" s="247" t="s">
        <v>165</v>
      </c>
      <c r="E256" s="248" t="s">
        <v>416</v>
      </c>
      <c r="F256" s="249" t="s">
        <v>417</v>
      </c>
      <c r="G256" s="250" t="s">
        <v>178</v>
      </c>
      <c r="H256" s="251">
        <v>22</v>
      </c>
      <c r="I256" s="252"/>
      <c r="J256" s="252"/>
      <c r="K256" s="253">
        <f>ROUND(P256*H256,2)</f>
        <v>0</v>
      </c>
      <c r="L256" s="249" t="s">
        <v>169</v>
      </c>
      <c r="M256" s="73"/>
      <c r="N256" s="254" t="s">
        <v>24</v>
      </c>
      <c r="O256" s="255" t="s">
        <v>47</v>
      </c>
      <c r="P256" s="175">
        <f>I256+J256</f>
        <v>0</v>
      </c>
      <c r="Q256" s="175">
        <f>ROUND(I256*H256,2)</f>
        <v>0</v>
      </c>
      <c r="R256" s="175">
        <f>ROUND(J256*H256,2)</f>
        <v>0</v>
      </c>
      <c r="S256" s="48"/>
      <c r="T256" s="256">
        <f>S256*H256</f>
        <v>0</v>
      </c>
      <c r="U256" s="256">
        <v>0.10373</v>
      </c>
      <c r="V256" s="256">
        <f>U256*H256</f>
        <v>2.28206</v>
      </c>
      <c r="W256" s="256">
        <v>0</v>
      </c>
      <c r="X256" s="257">
        <f>W256*H256</f>
        <v>0</v>
      </c>
      <c r="AR256" s="25" t="s">
        <v>170</v>
      </c>
      <c r="AT256" s="25" t="s">
        <v>165</v>
      </c>
      <c r="AU256" s="25" t="s">
        <v>171</v>
      </c>
      <c r="AY256" s="25" t="s">
        <v>161</v>
      </c>
      <c r="BE256" s="258">
        <f>IF(O256="základní",K256,0)</f>
        <v>0</v>
      </c>
      <c r="BF256" s="258">
        <f>IF(O256="snížená",K256,0)</f>
        <v>0</v>
      </c>
      <c r="BG256" s="258">
        <f>IF(O256="zákl. přenesená",K256,0)</f>
        <v>0</v>
      </c>
      <c r="BH256" s="258">
        <f>IF(O256="sníž. přenesená",K256,0)</f>
        <v>0</v>
      </c>
      <c r="BI256" s="258">
        <f>IF(O256="nulová",K256,0)</f>
        <v>0</v>
      </c>
      <c r="BJ256" s="25" t="s">
        <v>85</v>
      </c>
      <c r="BK256" s="258">
        <f>ROUND(P256*H256,2)</f>
        <v>0</v>
      </c>
      <c r="BL256" s="25" t="s">
        <v>170</v>
      </c>
      <c r="BM256" s="25" t="s">
        <v>418</v>
      </c>
    </row>
    <row r="257" spans="2:51" s="12" customFormat="1" ht="13.5">
      <c r="B257" s="259"/>
      <c r="C257" s="260"/>
      <c r="D257" s="261" t="s">
        <v>173</v>
      </c>
      <c r="E257" s="262" t="s">
        <v>24</v>
      </c>
      <c r="F257" s="263" t="s">
        <v>419</v>
      </c>
      <c r="G257" s="260"/>
      <c r="H257" s="262" t="s">
        <v>24</v>
      </c>
      <c r="I257" s="264"/>
      <c r="J257" s="264"/>
      <c r="K257" s="260"/>
      <c r="L257" s="260"/>
      <c r="M257" s="265"/>
      <c r="N257" s="266"/>
      <c r="O257" s="267"/>
      <c r="P257" s="267"/>
      <c r="Q257" s="267"/>
      <c r="R257" s="267"/>
      <c r="S257" s="267"/>
      <c r="T257" s="267"/>
      <c r="U257" s="267"/>
      <c r="V257" s="267"/>
      <c r="W257" s="267"/>
      <c r="X257" s="268"/>
      <c r="AT257" s="269" t="s">
        <v>173</v>
      </c>
      <c r="AU257" s="269" t="s">
        <v>171</v>
      </c>
      <c r="AV257" s="12" t="s">
        <v>85</v>
      </c>
      <c r="AW257" s="12" t="s">
        <v>7</v>
      </c>
      <c r="AX257" s="12" t="s">
        <v>78</v>
      </c>
      <c r="AY257" s="269" t="s">
        <v>161</v>
      </c>
    </row>
    <row r="258" spans="2:51" s="13" customFormat="1" ht="13.5">
      <c r="B258" s="270"/>
      <c r="C258" s="271"/>
      <c r="D258" s="261" t="s">
        <v>173</v>
      </c>
      <c r="E258" s="272" t="s">
        <v>24</v>
      </c>
      <c r="F258" s="273" t="s">
        <v>200</v>
      </c>
      <c r="G258" s="271"/>
      <c r="H258" s="274">
        <v>22</v>
      </c>
      <c r="I258" s="275"/>
      <c r="J258" s="275"/>
      <c r="K258" s="271"/>
      <c r="L258" s="271"/>
      <c r="M258" s="276"/>
      <c r="N258" s="277"/>
      <c r="O258" s="278"/>
      <c r="P258" s="278"/>
      <c r="Q258" s="278"/>
      <c r="R258" s="278"/>
      <c r="S258" s="278"/>
      <c r="T258" s="278"/>
      <c r="U258" s="278"/>
      <c r="V258" s="278"/>
      <c r="W258" s="278"/>
      <c r="X258" s="279"/>
      <c r="AT258" s="280" t="s">
        <v>173</v>
      </c>
      <c r="AU258" s="280" t="s">
        <v>171</v>
      </c>
      <c r="AV258" s="13" t="s">
        <v>87</v>
      </c>
      <c r="AW258" s="13" t="s">
        <v>7</v>
      </c>
      <c r="AX258" s="13" t="s">
        <v>85</v>
      </c>
      <c r="AY258" s="280" t="s">
        <v>161</v>
      </c>
    </row>
    <row r="259" spans="2:65" s="1" customFormat="1" ht="38.25" customHeight="1">
      <c r="B259" s="47"/>
      <c r="C259" s="247" t="s">
        <v>420</v>
      </c>
      <c r="D259" s="247" t="s">
        <v>165</v>
      </c>
      <c r="E259" s="248" t="s">
        <v>421</v>
      </c>
      <c r="F259" s="249" t="s">
        <v>422</v>
      </c>
      <c r="G259" s="250" t="s">
        <v>178</v>
      </c>
      <c r="H259" s="251">
        <v>22</v>
      </c>
      <c r="I259" s="252"/>
      <c r="J259" s="252"/>
      <c r="K259" s="253">
        <f>ROUND(P259*H259,2)</f>
        <v>0</v>
      </c>
      <c r="L259" s="249" t="s">
        <v>169</v>
      </c>
      <c r="M259" s="73"/>
      <c r="N259" s="254" t="s">
        <v>24</v>
      </c>
      <c r="O259" s="255" t="s">
        <v>47</v>
      </c>
      <c r="P259" s="175">
        <f>I259+J259</f>
        <v>0</v>
      </c>
      <c r="Q259" s="175">
        <f>ROUND(I259*H259,2)</f>
        <v>0</v>
      </c>
      <c r="R259" s="175">
        <f>ROUND(J259*H259,2)</f>
        <v>0</v>
      </c>
      <c r="S259" s="48"/>
      <c r="T259" s="256">
        <f>S259*H259</f>
        <v>0</v>
      </c>
      <c r="U259" s="256">
        <v>0.15559</v>
      </c>
      <c r="V259" s="256">
        <f>U259*H259</f>
        <v>3.42298</v>
      </c>
      <c r="W259" s="256">
        <v>0</v>
      </c>
      <c r="X259" s="257">
        <f>W259*H259</f>
        <v>0</v>
      </c>
      <c r="AR259" s="25" t="s">
        <v>170</v>
      </c>
      <c r="AT259" s="25" t="s">
        <v>165</v>
      </c>
      <c r="AU259" s="25" t="s">
        <v>171</v>
      </c>
      <c r="AY259" s="25" t="s">
        <v>161</v>
      </c>
      <c r="BE259" s="258">
        <f>IF(O259="základní",K259,0)</f>
        <v>0</v>
      </c>
      <c r="BF259" s="258">
        <f>IF(O259="snížená",K259,0)</f>
        <v>0</v>
      </c>
      <c r="BG259" s="258">
        <f>IF(O259="zákl. přenesená",K259,0)</f>
        <v>0</v>
      </c>
      <c r="BH259" s="258">
        <f>IF(O259="sníž. přenesená",K259,0)</f>
        <v>0</v>
      </c>
      <c r="BI259" s="258">
        <f>IF(O259="nulová",K259,0)</f>
        <v>0</v>
      </c>
      <c r="BJ259" s="25" t="s">
        <v>85</v>
      </c>
      <c r="BK259" s="258">
        <f>ROUND(P259*H259,2)</f>
        <v>0</v>
      </c>
      <c r="BL259" s="25" t="s">
        <v>170</v>
      </c>
      <c r="BM259" s="25" t="s">
        <v>423</v>
      </c>
    </row>
    <row r="260" spans="2:51" s="12" customFormat="1" ht="13.5">
      <c r="B260" s="259"/>
      <c r="C260" s="260"/>
      <c r="D260" s="261" t="s">
        <v>173</v>
      </c>
      <c r="E260" s="262" t="s">
        <v>24</v>
      </c>
      <c r="F260" s="263" t="s">
        <v>419</v>
      </c>
      <c r="G260" s="260"/>
      <c r="H260" s="262" t="s">
        <v>24</v>
      </c>
      <c r="I260" s="264"/>
      <c r="J260" s="264"/>
      <c r="K260" s="260"/>
      <c r="L260" s="260"/>
      <c r="M260" s="265"/>
      <c r="N260" s="266"/>
      <c r="O260" s="267"/>
      <c r="P260" s="267"/>
      <c r="Q260" s="267"/>
      <c r="R260" s="267"/>
      <c r="S260" s="267"/>
      <c r="T260" s="267"/>
      <c r="U260" s="267"/>
      <c r="V260" s="267"/>
      <c r="W260" s="267"/>
      <c r="X260" s="268"/>
      <c r="AT260" s="269" t="s">
        <v>173</v>
      </c>
      <c r="AU260" s="269" t="s">
        <v>171</v>
      </c>
      <c r="AV260" s="12" t="s">
        <v>85</v>
      </c>
      <c r="AW260" s="12" t="s">
        <v>7</v>
      </c>
      <c r="AX260" s="12" t="s">
        <v>78</v>
      </c>
      <c r="AY260" s="269" t="s">
        <v>161</v>
      </c>
    </row>
    <row r="261" spans="2:51" s="13" customFormat="1" ht="13.5">
      <c r="B261" s="270"/>
      <c r="C261" s="271"/>
      <c r="D261" s="261" t="s">
        <v>173</v>
      </c>
      <c r="E261" s="272" t="s">
        <v>24</v>
      </c>
      <c r="F261" s="273" t="s">
        <v>200</v>
      </c>
      <c r="G261" s="271"/>
      <c r="H261" s="274">
        <v>22</v>
      </c>
      <c r="I261" s="275"/>
      <c r="J261" s="275"/>
      <c r="K261" s="271"/>
      <c r="L261" s="271"/>
      <c r="M261" s="276"/>
      <c r="N261" s="277"/>
      <c r="O261" s="278"/>
      <c r="P261" s="278"/>
      <c r="Q261" s="278"/>
      <c r="R261" s="278"/>
      <c r="S261" s="278"/>
      <c r="T261" s="278"/>
      <c r="U261" s="278"/>
      <c r="V261" s="278"/>
      <c r="W261" s="278"/>
      <c r="X261" s="279"/>
      <c r="AT261" s="280" t="s">
        <v>173</v>
      </c>
      <c r="AU261" s="280" t="s">
        <v>171</v>
      </c>
      <c r="AV261" s="13" t="s">
        <v>87</v>
      </c>
      <c r="AW261" s="13" t="s">
        <v>7</v>
      </c>
      <c r="AX261" s="13" t="s">
        <v>85</v>
      </c>
      <c r="AY261" s="280" t="s">
        <v>161</v>
      </c>
    </row>
    <row r="262" spans="2:63" s="11" customFormat="1" ht="22.3" customHeight="1">
      <c r="B262" s="230"/>
      <c r="C262" s="231"/>
      <c r="D262" s="232" t="s">
        <v>77</v>
      </c>
      <c r="E262" s="245" t="s">
        <v>424</v>
      </c>
      <c r="F262" s="245" t="s">
        <v>425</v>
      </c>
      <c r="G262" s="231"/>
      <c r="H262" s="231"/>
      <c r="I262" s="234"/>
      <c r="J262" s="234"/>
      <c r="K262" s="246">
        <f>BK262</f>
        <v>0</v>
      </c>
      <c r="L262" s="231"/>
      <c r="M262" s="236"/>
      <c r="N262" s="237"/>
      <c r="O262" s="238"/>
      <c r="P262" s="238"/>
      <c r="Q262" s="239">
        <f>SUM(Q263:Q291)</f>
        <v>0</v>
      </c>
      <c r="R262" s="239">
        <f>SUM(R263:R291)</f>
        <v>0</v>
      </c>
      <c r="S262" s="238"/>
      <c r="T262" s="240">
        <f>SUM(T263:T291)</f>
        <v>0</v>
      </c>
      <c r="U262" s="238"/>
      <c r="V262" s="240">
        <f>SUM(V263:V291)</f>
        <v>140.277883</v>
      </c>
      <c r="W262" s="238"/>
      <c r="X262" s="241">
        <f>SUM(X263:X291)</f>
        <v>0</v>
      </c>
      <c r="AR262" s="242" t="s">
        <v>85</v>
      </c>
      <c r="AT262" s="243" t="s">
        <v>77</v>
      </c>
      <c r="AU262" s="243" t="s">
        <v>87</v>
      </c>
      <c r="AY262" s="242" t="s">
        <v>161</v>
      </c>
      <c r="BK262" s="244">
        <f>SUM(BK263:BK291)</f>
        <v>0</v>
      </c>
    </row>
    <row r="263" spans="2:65" s="1" customFormat="1" ht="51" customHeight="1">
      <c r="B263" s="47"/>
      <c r="C263" s="247" t="s">
        <v>426</v>
      </c>
      <c r="D263" s="247" t="s">
        <v>165</v>
      </c>
      <c r="E263" s="248" t="s">
        <v>427</v>
      </c>
      <c r="F263" s="249" t="s">
        <v>428</v>
      </c>
      <c r="G263" s="250" t="s">
        <v>178</v>
      </c>
      <c r="H263" s="251">
        <v>423</v>
      </c>
      <c r="I263" s="252"/>
      <c r="J263" s="252"/>
      <c r="K263" s="253">
        <f>ROUND(P263*H263,2)</f>
        <v>0</v>
      </c>
      <c r="L263" s="249" t="s">
        <v>169</v>
      </c>
      <c r="M263" s="73"/>
      <c r="N263" s="254" t="s">
        <v>24</v>
      </c>
      <c r="O263" s="255" t="s">
        <v>47</v>
      </c>
      <c r="P263" s="175">
        <f>I263+J263</f>
        <v>0</v>
      </c>
      <c r="Q263" s="175">
        <f>ROUND(I263*H263,2)</f>
        <v>0</v>
      </c>
      <c r="R263" s="175">
        <f>ROUND(J263*H263,2)</f>
        <v>0</v>
      </c>
      <c r="S263" s="48"/>
      <c r="T263" s="256">
        <f>S263*H263</f>
        <v>0</v>
      </c>
      <c r="U263" s="256">
        <v>0.08565</v>
      </c>
      <c r="V263" s="256">
        <f>U263*H263</f>
        <v>36.22995</v>
      </c>
      <c r="W263" s="256">
        <v>0</v>
      </c>
      <c r="X263" s="257">
        <f>W263*H263</f>
        <v>0</v>
      </c>
      <c r="AR263" s="25" t="s">
        <v>170</v>
      </c>
      <c r="AT263" s="25" t="s">
        <v>165</v>
      </c>
      <c r="AU263" s="25" t="s">
        <v>171</v>
      </c>
      <c r="AY263" s="25" t="s">
        <v>161</v>
      </c>
      <c r="BE263" s="258">
        <f>IF(O263="základní",K263,0)</f>
        <v>0</v>
      </c>
      <c r="BF263" s="258">
        <f>IF(O263="snížená",K263,0)</f>
        <v>0</v>
      </c>
      <c r="BG263" s="258">
        <f>IF(O263="zákl. přenesená",K263,0)</f>
        <v>0</v>
      </c>
      <c r="BH263" s="258">
        <f>IF(O263="sníž. přenesená",K263,0)</f>
        <v>0</v>
      </c>
      <c r="BI263" s="258">
        <f>IF(O263="nulová",K263,0)</f>
        <v>0</v>
      </c>
      <c r="BJ263" s="25" t="s">
        <v>85</v>
      </c>
      <c r="BK263" s="258">
        <f>ROUND(P263*H263,2)</f>
        <v>0</v>
      </c>
      <c r="BL263" s="25" t="s">
        <v>170</v>
      </c>
      <c r="BM263" s="25" t="s">
        <v>429</v>
      </c>
    </row>
    <row r="264" spans="2:51" s="12" customFormat="1" ht="13.5">
      <c r="B264" s="259"/>
      <c r="C264" s="260"/>
      <c r="D264" s="261" t="s">
        <v>173</v>
      </c>
      <c r="E264" s="262" t="s">
        <v>24</v>
      </c>
      <c r="F264" s="263" t="s">
        <v>430</v>
      </c>
      <c r="G264" s="260"/>
      <c r="H264" s="262" t="s">
        <v>24</v>
      </c>
      <c r="I264" s="264"/>
      <c r="J264" s="264"/>
      <c r="K264" s="260"/>
      <c r="L264" s="260"/>
      <c r="M264" s="265"/>
      <c r="N264" s="266"/>
      <c r="O264" s="267"/>
      <c r="P264" s="267"/>
      <c r="Q264" s="267"/>
      <c r="R264" s="267"/>
      <c r="S264" s="267"/>
      <c r="T264" s="267"/>
      <c r="U264" s="267"/>
      <c r="V264" s="267"/>
      <c r="W264" s="267"/>
      <c r="X264" s="268"/>
      <c r="AT264" s="269" t="s">
        <v>173</v>
      </c>
      <c r="AU264" s="269" t="s">
        <v>171</v>
      </c>
      <c r="AV264" s="12" t="s">
        <v>85</v>
      </c>
      <c r="AW264" s="12" t="s">
        <v>7</v>
      </c>
      <c r="AX264" s="12" t="s">
        <v>78</v>
      </c>
      <c r="AY264" s="269" t="s">
        <v>161</v>
      </c>
    </row>
    <row r="265" spans="2:51" s="13" customFormat="1" ht="13.5">
      <c r="B265" s="270"/>
      <c r="C265" s="271"/>
      <c r="D265" s="261" t="s">
        <v>173</v>
      </c>
      <c r="E265" s="272" t="s">
        <v>24</v>
      </c>
      <c r="F265" s="273" t="s">
        <v>431</v>
      </c>
      <c r="G265" s="271"/>
      <c r="H265" s="274">
        <v>420.4</v>
      </c>
      <c r="I265" s="275"/>
      <c r="J265" s="275"/>
      <c r="K265" s="271"/>
      <c r="L265" s="271"/>
      <c r="M265" s="276"/>
      <c r="N265" s="277"/>
      <c r="O265" s="278"/>
      <c r="P265" s="278"/>
      <c r="Q265" s="278"/>
      <c r="R265" s="278"/>
      <c r="S265" s="278"/>
      <c r="T265" s="278"/>
      <c r="U265" s="278"/>
      <c r="V265" s="278"/>
      <c r="W265" s="278"/>
      <c r="X265" s="279"/>
      <c r="AT265" s="280" t="s">
        <v>173</v>
      </c>
      <c r="AU265" s="280" t="s">
        <v>171</v>
      </c>
      <c r="AV265" s="13" t="s">
        <v>87</v>
      </c>
      <c r="AW265" s="13" t="s">
        <v>7</v>
      </c>
      <c r="AX265" s="13" t="s">
        <v>78</v>
      </c>
      <c r="AY265" s="280" t="s">
        <v>161</v>
      </c>
    </row>
    <row r="266" spans="2:51" s="12" customFormat="1" ht="13.5">
      <c r="B266" s="259"/>
      <c r="C266" s="260"/>
      <c r="D266" s="261" t="s">
        <v>173</v>
      </c>
      <c r="E266" s="262" t="s">
        <v>24</v>
      </c>
      <c r="F266" s="263" t="s">
        <v>432</v>
      </c>
      <c r="G266" s="260"/>
      <c r="H266" s="262" t="s">
        <v>24</v>
      </c>
      <c r="I266" s="264"/>
      <c r="J266" s="264"/>
      <c r="K266" s="260"/>
      <c r="L266" s="260"/>
      <c r="M266" s="265"/>
      <c r="N266" s="266"/>
      <c r="O266" s="267"/>
      <c r="P266" s="267"/>
      <c r="Q266" s="267"/>
      <c r="R266" s="267"/>
      <c r="S266" s="267"/>
      <c r="T266" s="267"/>
      <c r="U266" s="267"/>
      <c r="V266" s="267"/>
      <c r="W266" s="267"/>
      <c r="X266" s="268"/>
      <c r="AT266" s="269" t="s">
        <v>173</v>
      </c>
      <c r="AU266" s="269" t="s">
        <v>171</v>
      </c>
      <c r="AV266" s="12" t="s">
        <v>85</v>
      </c>
      <c r="AW266" s="12" t="s">
        <v>7</v>
      </c>
      <c r="AX266" s="12" t="s">
        <v>78</v>
      </c>
      <c r="AY266" s="269" t="s">
        <v>161</v>
      </c>
    </row>
    <row r="267" spans="2:51" s="13" customFormat="1" ht="13.5">
      <c r="B267" s="270"/>
      <c r="C267" s="271"/>
      <c r="D267" s="261" t="s">
        <v>173</v>
      </c>
      <c r="E267" s="272" t="s">
        <v>24</v>
      </c>
      <c r="F267" s="273" t="s">
        <v>433</v>
      </c>
      <c r="G267" s="271"/>
      <c r="H267" s="274">
        <v>2.6</v>
      </c>
      <c r="I267" s="275"/>
      <c r="J267" s="275"/>
      <c r="K267" s="271"/>
      <c r="L267" s="271"/>
      <c r="M267" s="276"/>
      <c r="N267" s="277"/>
      <c r="O267" s="278"/>
      <c r="P267" s="278"/>
      <c r="Q267" s="278"/>
      <c r="R267" s="278"/>
      <c r="S267" s="278"/>
      <c r="T267" s="278"/>
      <c r="U267" s="278"/>
      <c r="V267" s="278"/>
      <c r="W267" s="278"/>
      <c r="X267" s="279"/>
      <c r="AT267" s="280" t="s">
        <v>173</v>
      </c>
      <c r="AU267" s="280" t="s">
        <v>171</v>
      </c>
      <c r="AV267" s="13" t="s">
        <v>87</v>
      </c>
      <c r="AW267" s="13" t="s">
        <v>7</v>
      </c>
      <c r="AX267" s="13" t="s">
        <v>78</v>
      </c>
      <c r="AY267" s="280" t="s">
        <v>161</v>
      </c>
    </row>
    <row r="268" spans="2:51" s="14" customFormat="1" ht="13.5">
      <c r="B268" s="281"/>
      <c r="C268" s="282"/>
      <c r="D268" s="261" t="s">
        <v>173</v>
      </c>
      <c r="E268" s="283" t="s">
        <v>24</v>
      </c>
      <c r="F268" s="284" t="s">
        <v>230</v>
      </c>
      <c r="G268" s="282"/>
      <c r="H268" s="285">
        <v>423</v>
      </c>
      <c r="I268" s="286"/>
      <c r="J268" s="286"/>
      <c r="K268" s="282"/>
      <c r="L268" s="282"/>
      <c r="M268" s="287"/>
      <c r="N268" s="288"/>
      <c r="O268" s="289"/>
      <c r="P268" s="289"/>
      <c r="Q268" s="289"/>
      <c r="R268" s="289"/>
      <c r="S268" s="289"/>
      <c r="T268" s="289"/>
      <c r="U268" s="289"/>
      <c r="V268" s="289"/>
      <c r="W268" s="289"/>
      <c r="X268" s="290"/>
      <c r="AT268" s="291" t="s">
        <v>173</v>
      </c>
      <c r="AU268" s="291" t="s">
        <v>171</v>
      </c>
      <c r="AV268" s="14" t="s">
        <v>170</v>
      </c>
      <c r="AW268" s="14" t="s">
        <v>7</v>
      </c>
      <c r="AX268" s="14" t="s">
        <v>85</v>
      </c>
      <c r="AY268" s="291" t="s">
        <v>161</v>
      </c>
    </row>
    <row r="269" spans="2:65" s="1" customFormat="1" ht="16.5" customHeight="1">
      <c r="B269" s="47"/>
      <c r="C269" s="292" t="s">
        <v>362</v>
      </c>
      <c r="D269" s="292" t="s">
        <v>312</v>
      </c>
      <c r="E269" s="293" t="s">
        <v>434</v>
      </c>
      <c r="F269" s="294" t="s">
        <v>435</v>
      </c>
      <c r="G269" s="295" t="s">
        <v>178</v>
      </c>
      <c r="H269" s="296">
        <v>424.604</v>
      </c>
      <c r="I269" s="297"/>
      <c r="J269" s="298"/>
      <c r="K269" s="299">
        <f>ROUND(P269*H269,2)</f>
        <v>0</v>
      </c>
      <c r="L269" s="294" t="s">
        <v>169</v>
      </c>
      <c r="M269" s="300"/>
      <c r="N269" s="301" t="s">
        <v>24</v>
      </c>
      <c r="O269" s="255" t="s">
        <v>47</v>
      </c>
      <c r="P269" s="175">
        <f>I269+J269</f>
        <v>0</v>
      </c>
      <c r="Q269" s="175">
        <f>ROUND(I269*H269,2)</f>
        <v>0</v>
      </c>
      <c r="R269" s="175">
        <f>ROUND(J269*H269,2)</f>
        <v>0</v>
      </c>
      <c r="S269" s="48"/>
      <c r="T269" s="256">
        <f>S269*H269</f>
        <v>0</v>
      </c>
      <c r="U269" s="256">
        <v>0.176</v>
      </c>
      <c r="V269" s="256">
        <f>U269*H269</f>
        <v>74.73030399999999</v>
      </c>
      <c r="W269" s="256">
        <v>0</v>
      </c>
      <c r="X269" s="257">
        <f>W269*H269</f>
        <v>0</v>
      </c>
      <c r="AR269" s="25" t="s">
        <v>206</v>
      </c>
      <c r="AT269" s="25" t="s">
        <v>312</v>
      </c>
      <c r="AU269" s="25" t="s">
        <v>171</v>
      </c>
      <c r="AY269" s="25" t="s">
        <v>161</v>
      </c>
      <c r="BE269" s="258">
        <f>IF(O269="základní",K269,0)</f>
        <v>0</v>
      </c>
      <c r="BF269" s="258">
        <f>IF(O269="snížená",K269,0)</f>
        <v>0</v>
      </c>
      <c r="BG269" s="258">
        <f>IF(O269="zákl. přenesená",K269,0)</f>
        <v>0</v>
      </c>
      <c r="BH269" s="258">
        <f>IF(O269="sníž. přenesená",K269,0)</f>
        <v>0</v>
      </c>
      <c r="BI269" s="258">
        <f>IF(O269="nulová",K269,0)</f>
        <v>0</v>
      </c>
      <c r="BJ269" s="25" t="s">
        <v>85</v>
      </c>
      <c r="BK269" s="258">
        <f>ROUND(P269*H269,2)</f>
        <v>0</v>
      </c>
      <c r="BL269" s="25" t="s">
        <v>170</v>
      </c>
      <c r="BM269" s="25" t="s">
        <v>436</v>
      </c>
    </row>
    <row r="270" spans="2:51" s="13" customFormat="1" ht="13.5">
      <c r="B270" s="270"/>
      <c r="C270" s="271"/>
      <c r="D270" s="261" t="s">
        <v>173</v>
      </c>
      <c r="E270" s="272" t="s">
        <v>24</v>
      </c>
      <c r="F270" s="273" t="s">
        <v>437</v>
      </c>
      <c r="G270" s="271"/>
      <c r="H270" s="274">
        <v>424.604</v>
      </c>
      <c r="I270" s="275"/>
      <c r="J270" s="275"/>
      <c r="K270" s="271"/>
      <c r="L270" s="271"/>
      <c r="M270" s="276"/>
      <c r="N270" s="277"/>
      <c r="O270" s="278"/>
      <c r="P270" s="278"/>
      <c r="Q270" s="278"/>
      <c r="R270" s="278"/>
      <c r="S270" s="278"/>
      <c r="T270" s="278"/>
      <c r="U270" s="278"/>
      <c r="V270" s="278"/>
      <c r="W270" s="278"/>
      <c r="X270" s="279"/>
      <c r="AT270" s="280" t="s">
        <v>173</v>
      </c>
      <c r="AU270" s="280" t="s">
        <v>171</v>
      </c>
      <c r="AV270" s="13" t="s">
        <v>87</v>
      </c>
      <c r="AW270" s="13" t="s">
        <v>7</v>
      </c>
      <c r="AX270" s="13" t="s">
        <v>85</v>
      </c>
      <c r="AY270" s="280" t="s">
        <v>161</v>
      </c>
    </row>
    <row r="271" spans="2:65" s="1" customFormat="1" ht="16.5" customHeight="1">
      <c r="B271" s="47"/>
      <c r="C271" s="292" t="s">
        <v>438</v>
      </c>
      <c r="D271" s="292" t="s">
        <v>312</v>
      </c>
      <c r="E271" s="293" t="s">
        <v>439</v>
      </c>
      <c r="F271" s="294" t="s">
        <v>440</v>
      </c>
      <c r="G271" s="295" t="s">
        <v>178</v>
      </c>
      <c r="H271" s="296">
        <v>2.626</v>
      </c>
      <c r="I271" s="297"/>
      <c r="J271" s="298"/>
      <c r="K271" s="299">
        <f>ROUND(P271*H271,2)</f>
        <v>0</v>
      </c>
      <c r="L271" s="294" t="s">
        <v>24</v>
      </c>
      <c r="M271" s="300"/>
      <c r="N271" s="301" t="s">
        <v>24</v>
      </c>
      <c r="O271" s="255" t="s">
        <v>47</v>
      </c>
      <c r="P271" s="175">
        <f>I271+J271</f>
        <v>0</v>
      </c>
      <c r="Q271" s="175">
        <f>ROUND(I271*H271,2)</f>
        <v>0</v>
      </c>
      <c r="R271" s="175">
        <f>ROUND(J271*H271,2)</f>
        <v>0</v>
      </c>
      <c r="S271" s="48"/>
      <c r="T271" s="256">
        <f>S271*H271</f>
        <v>0</v>
      </c>
      <c r="U271" s="256">
        <v>0.2</v>
      </c>
      <c r="V271" s="256">
        <f>U271*H271</f>
        <v>0.5252</v>
      </c>
      <c r="W271" s="256">
        <v>0</v>
      </c>
      <c r="X271" s="257">
        <f>W271*H271</f>
        <v>0</v>
      </c>
      <c r="AR271" s="25" t="s">
        <v>206</v>
      </c>
      <c r="AT271" s="25" t="s">
        <v>312</v>
      </c>
      <c r="AU271" s="25" t="s">
        <v>171</v>
      </c>
      <c r="AY271" s="25" t="s">
        <v>161</v>
      </c>
      <c r="BE271" s="258">
        <f>IF(O271="základní",K271,0)</f>
        <v>0</v>
      </c>
      <c r="BF271" s="258">
        <f>IF(O271="snížená",K271,0)</f>
        <v>0</v>
      </c>
      <c r="BG271" s="258">
        <f>IF(O271="zákl. přenesená",K271,0)</f>
        <v>0</v>
      </c>
      <c r="BH271" s="258">
        <f>IF(O271="sníž. přenesená",K271,0)</f>
        <v>0</v>
      </c>
      <c r="BI271" s="258">
        <f>IF(O271="nulová",K271,0)</f>
        <v>0</v>
      </c>
      <c r="BJ271" s="25" t="s">
        <v>85</v>
      </c>
      <c r="BK271" s="258">
        <f>ROUND(P271*H271,2)</f>
        <v>0</v>
      </c>
      <c r="BL271" s="25" t="s">
        <v>170</v>
      </c>
      <c r="BM271" s="25" t="s">
        <v>441</v>
      </c>
    </row>
    <row r="272" spans="2:51" s="13" customFormat="1" ht="13.5">
      <c r="B272" s="270"/>
      <c r="C272" s="271"/>
      <c r="D272" s="261" t="s">
        <v>173</v>
      </c>
      <c r="E272" s="272" t="s">
        <v>24</v>
      </c>
      <c r="F272" s="273" t="s">
        <v>442</v>
      </c>
      <c r="G272" s="271"/>
      <c r="H272" s="274">
        <v>2.626</v>
      </c>
      <c r="I272" s="275"/>
      <c r="J272" s="275"/>
      <c r="K272" s="271"/>
      <c r="L272" s="271"/>
      <c r="M272" s="276"/>
      <c r="N272" s="277"/>
      <c r="O272" s="278"/>
      <c r="P272" s="278"/>
      <c r="Q272" s="278"/>
      <c r="R272" s="278"/>
      <c r="S272" s="278"/>
      <c r="T272" s="278"/>
      <c r="U272" s="278"/>
      <c r="V272" s="278"/>
      <c r="W272" s="278"/>
      <c r="X272" s="279"/>
      <c r="AT272" s="280" t="s">
        <v>173</v>
      </c>
      <c r="AU272" s="280" t="s">
        <v>171</v>
      </c>
      <c r="AV272" s="13" t="s">
        <v>87</v>
      </c>
      <c r="AW272" s="13" t="s">
        <v>7</v>
      </c>
      <c r="AX272" s="13" t="s">
        <v>85</v>
      </c>
      <c r="AY272" s="280" t="s">
        <v>161</v>
      </c>
    </row>
    <row r="273" spans="2:65" s="1" customFormat="1" ht="25.5" customHeight="1">
      <c r="B273" s="47"/>
      <c r="C273" s="247" t="s">
        <v>443</v>
      </c>
      <c r="D273" s="247" t="s">
        <v>165</v>
      </c>
      <c r="E273" s="248" t="s">
        <v>444</v>
      </c>
      <c r="F273" s="249" t="s">
        <v>445</v>
      </c>
      <c r="G273" s="250" t="s">
        <v>178</v>
      </c>
      <c r="H273" s="251">
        <v>316.7</v>
      </c>
      <c r="I273" s="252"/>
      <c r="J273" s="252"/>
      <c r="K273" s="253">
        <f>ROUND(P273*H273,2)</f>
        <v>0</v>
      </c>
      <c r="L273" s="249" t="s">
        <v>169</v>
      </c>
      <c r="M273" s="73"/>
      <c r="N273" s="254" t="s">
        <v>24</v>
      </c>
      <c r="O273" s="255" t="s">
        <v>47</v>
      </c>
      <c r="P273" s="175">
        <f>I273+J273</f>
        <v>0</v>
      </c>
      <c r="Q273" s="175">
        <f>ROUND(I273*H273,2)</f>
        <v>0</v>
      </c>
      <c r="R273" s="175">
        <f>ROUND(J273*H273,2)</f>
        <v>0</v>
      </c>
      <c r="S273" s="48"/>
      <c r="T273" s="256">
        <f>S273*H273</f>
        <v>0</v>
      </c>
      <c r="U273" s="256">
        <v>0.08003</v>
      </c>
      <c r="V273" s="256">
        <f>U273*H273</f>
        <v>25.345501</v>
      </c>
      <c r="W273" s="256">
        <v>0</v>
      </c>
      <c r="X273" s="257">
        <f>W273*H273</f>
        <v>0</v>
      </c>
      <c r="AR273" s="25" t="s">
        <v>170</v>
      </c>
      <c r="AT273" s="25" t="s">
        <v>165</v>
      </c>
      <c r="AU273" s="25" t="s">
        <v>171</v>
      </c>
      <c r="AY273" s="25" t="s">
        <v>161</v>
      </c>
      <c r="BE273" s="258">
        <f>IF(O273="základní",K273,0)</f>
        <v>0</v>
      </c>
      <c r="BF273" s="258">
        <f>IF(O273="snížená",K273,0)</f>
        <v>0</v>
      </c>
      <c r="BG273" s="258">
        <f>IF(O273="zákl. přenesená",K273,0)</f>
        <v>0</v>
      </c>
      <c r="BH273" s="258">
        <f>IF(O273="sníž. přenesená",K273,0)</f>
        <v>0</v>
      </c>
      <c r="BI273" s="258">
        <f>IF(O273="nulová",K273,0)</f>
        <v>0</v>
      </c>
      <c r="BJ273" s="25" t="s">
        <v>85</v>
      </c>
      <c r="BK273" s="258">
        <f>ROUND(P273*H273,2)</f>
        <v>0</v>
      </c>
      <c r="BL273" s="25" t="s">
        <v>170</v>
      </c>
      <c r="BM273" s="25" t="s">
        <v>446</v>
      </c>
    </row>
    <row r="274" spans="2:51" s="13" customFormat="1" ht="13.5">
      <c r="B274" s="270"/>
      <c r="C274" s="271"/>
      <c r="D274" s="261" t="s">
        <v>173</v>
      </c>
      <c r="E274" s="272" t="s">
        <v>24</v>
      </c>
      <c r="F274" s="273" t="s">
        <v>447</v>
      </c>
      <c r="G274" s="271"/>
      <c r="H274" s="274">
        <v>316.7</v>
      </c>
      <c r="I274" s="275"/>
      <c r="J274" s="275"/>
      <c r="K274" s="271"/>
      <c r="L274" s="271"/>
      <c r="M274" s="276"/>
      <c r="N274" s="277"/>
      <c r="O274" s="278"/>
      <c r="P274" s="278"/>
      <c r="Q274" s="278"/>
      <c r="R274" s="278"/>
      <c r="S274" s="278"/>
      <c r="T274" s="278"/>
      <c r="U274" s="278"/>
      <c r="V274" s="278"/>
      <c r="W274" s="278"/>
      <c r="X274" s="279"/>
      <c r="AT274" s="280" t="s">
        <v>173</v>
      </c>
      <c r="AU274" s="280" t="s">
        <v>171</v>
      </c>
      <c r="AV274" s="13" t="s">
        <v>87</v>
      </c>
      <c r="AW274" s="13" t="s">
        <v>7</v>
      </c>
      <c r="AX274" s="13" t="s">
        <v>85</v>
      </c>
      <c r="AY274" s="280" t="s">
        <v>161</v>
      </c>
    </row>
    <row r="275" spans="2:65" s="1" customFormat="1" ht="25.5" customHeight="1">
      <c r="B275" s="47"/>
      <c r="C275" s="292" t="s">
        <v>448</v>
      </c>
      <c r="D275" s="292" t="s">
        <v>312</v>
      </c>
      <c r="E275" s="293" t="s">
        <v>449</v>
      </c>
      <c r="F275" s="294" t="s">
        <v>450</v>
      </c>
      <c r="G275" s="295" t="s">
        <v>178</v>
      </c>
      <c r="H275" s="296">
        <v>319.16</v>
      </c>
      <c r="I275" s="297"/>
      <c r="J275" s="298"/>
      <c r="K275" s="299">
        <f>ROUND(P275*H275,2)</f>
        <v>0</v>
      </c>
      <c r="L275" s="294" t="s">
        <v>169</v>
      </c>
      <c r="M275" s="300"/>
      <c r="N275" s="301" t="s">
        <v>24</v>
      </c>
      <c r="O275" s="255" t="s">
        <v>47</v>
      </c>
      <c r="P275" s="175">
        <f>I275+J275</f>
        <v>0</v>
      </c>
      <c r="Q275" s="175">
        <f>ROUND(I275*H275,2)</f>
        <v>0</v>
      </c>
      <c r="R275" s="175">
        <f>ROUND(J275*H275,2)</f>
        <v>0</v>
      </c>
      <c r="S275" s="48"/>
      <c r="T275" s="256">
        <f>S275*H275</f>
        <v>0</v>
      </c>
      <c r="U275" s="256">
        <v>0.0108</v>
      </c>
      <c r="V275" s="256">
        <f>U275*H275</f>
        <v>3.4469280000000007</v>
      </c>
      <c r="W275" s="256">
        <v>0</v>
      </c>
      <c r="X275" s="257">
        <f>W275*H275</f>
        <v>0</v>
      </c>
      <c r="AR275" s="25" t="s">
        <v>206</v>
      </c>
      <c r="AT275" s="25" t="s">
        <v>312</v>
      </c>
      <c r="AU275" s="25" t="s">
        <v>171</v>
      </c>
      <c r="AY275" s="25" t="s">
        <v>161</v>
      </c>
      <c r="BE275" s="258">
        <f>IF(O275="základní",K275,0)</f>
        <v>0</v>
      </c>
      <c r="BF275" s="258">
        <f>IF(O275="snížená",K275,0)</f>
        <v>0</v>
      </c>
      <c r="BG275" s="258">
        <f>IF(O275="zákl. přenesená",K275,0)</f>
        <v>0</v>
      </c>
      <c r="BH275" s="258">
        <f>IF(O275="sníž. přenesená",K275,0)</f>
        <v>0</v>
      </c>
      <c r="BI275" s="258">
        <f>IF(O275="nulová",K275,0)</f>
        <v>0</v>
      </c>
      <c r="BJ275" s="25" t="s">
        <v>85</v>
      </c>
      <c r="BK275" s="258">
        <f>ROUND(P275*H275,2)</f>
        <v>0</v>
      </c>
      <c r="BL275" s="25" t="s">
        <v>170</v>
      </c>
      <c r="BM275" s="25" t="s">
        <v>451</v>
      </c>
    </row>
    <row r="276" spans="2:51" s="13" customFormat="1" ht="13.5">
      <c r="B276" s="270"/>
      <c r="C276" s="271"/>
      <c r="D276" s="261" t="s">
        <v>173</v>
      </c>
      <c r="E276" s="272" t="s">
        <v>24</v>
      </c>
      <c r="F276" s="273" t="s">
        <v>452</v>
      </c>
      <c r="G276" s="271"/>
      <c r="H276" s="274">
        <v>319.16</v>
      </c>
      <c r="I276" s="275"/>
      <c r="J276" s="275"/>
      <c r="K276" s="271"/>
      <c r="L276" s="271"/>
      <c r="M276" s="276"/>
      <c r="N276" s="277"/>
      <c r="O276" s="278"/>
      <c r="P276" s="278"/>
      <c r="Q276" s="278"/>
      <c r="R276" s="278"/>
      <c r="S276" s="278"/>
      <c r="T276" s="278"/>
      <c r="U276" s="278"/>
      <c r="V276" s="278"/>
      <c r="W276" s="278"/>
      <c r="X276" s="279"/>
      <c r="AT276" s="280" t="s">
        <v>173</v>
      </c>
      <c r="AU276" s="280" t="s">
        <v>171</v>
      </c>
      <c r="AV276" s="13" t="s">
        <v>87</v>
      </c>
      <c r="AW276" s="13" t="s">
        <v>7</v>
      </c>
      <c r="AX276" s="13" t="s">
        <v>85</v>
      </c>
      <c r="AY276" s="280" t="s">
        <v>161</v>
      </c>
    </row>
    <row r="277" spans="2:51" s="12" customFormat="1" ht="13.5">
      <c r="B277" s="259"/>
      <c r="C277" s="260"/>
      <c r="D277" s="261" t="s">
        <v>173</v>
      </c>
      <c r="E277" s="262" t="s">
        <v>24</v>
      </c>
      <c r="F277" s="263" t="s">
        <v>453</v>
      </c>
      <c r="G277" s="260"/>
      <c r="H277" s="262" t="s">
        <v>24</v>
      </c>
      <c r="I277" s="264"/>
      <c r="J277" s="264"/>
      <c r="K277" s="260"/>
      <c r="L277" s="260"/>
      <c r="M277" s="265"/>
      <c r="N277" s="266"/>
      <c r="O277" s="267"/>
      <c r="P277" s="267"/>
      <c r="Q277" s="267"/>
      <c r="R277" s="267"/>
      <c r="S277" s="267"/>
      <c r="T277" s="267"/>
      <c r="U277" s="267"/>
      <c r="V277" s="267"/>
      <c r="W277" s="267"/>
      <c r="X277" s="268"/>
      <c r="AT277" s="269" t="s">
        <v>173</v>
      </c>
      <c r="AU277" s="269" t="s">
        <v>171</v>
      </c>
      <c r="AV277" s="12" t="s">
        <v>85</v>
      </c>
      <c r="AW277" s="12" t="s">
        <v>7</v>
      </c>
      <c r="AX277" s="12" t="s">
        <v>78</v>
      </c>
      <c r="AY277" s="269" t="s">
        <v>161</v>
      </c>
    </row>
    <row r="278" spans="2:51" s="12" customFormat="1" ht="13.5">
      <c r="B278" s="259"/>
      <c r="C278" s="260"/>
      <c r="D278" s="261" t="s">
        <v>173</v>
      </c>
      <c r="E278" s="262" t="s">
        <v>24</v>
      </c>
      <c r="F278" s="263" t="s">
        <v>454</v>
      </c>
      <c r="G278" s="260"/>
      <c r="H278" s="262" t="s">
        <v>24</v>
      </c>
      <c r="I278" s="264"/>
      <c r="J278" s="264"/>
      <c r="K278" s="260"/>
      <c r="L278" s="260"/>
      <c r="M278" s="265"/>
      <c r="N278" s="266"/>
      <c r="O278" s="267"/>
      <c r="P278" s="267"/>
      <c r="Q278" s="267"/>
      <c r="R278" s="267"/>
      <c r="S278" s="267"/>
      <c r="T278" s="267"/>
      <c r="U278" s="267"/>
      <c r="V278" s="267"/>
      <c r="W278" s="267"/>
      <c r="X278" s="268"/>
      <c r="AT278" s="269" t="s">
        <v>173</v>
      </c>
      <c r="AU278" s="269" t="s">
        <v>171</v>
      </c>
      <c r="AV278" s="12" t="s">
        <v>85</v>
      </c>
      <c r="AW278" s="12" t="s">
        <v>7</v>
      </c>
      <c r="AX278" s="12" t="s">
        <v>78</v>
      </c>
      <c r="AY278" s="269" t="s">
        <v>161</v>
      </c>
    </row>
    <row r="279" spans="2:51" s="12" customFormat="1" ht="13.5">
      <c r="B279" s="259"/>
      <c r="C279" s="260"/>
      <c r="D279" s="261" t="s">
        <v>173</v>
      </c>
      <c r="E279" s="262" t="s">
        <v>24</v>
      </c>
      <c r="F279" s="263" t="s">
        <v>455</v>
      </c>
      <c r="G279" s="260"/>
      <c r="H279" s="262" t="s">
        <v>24</v>
      </c>
      <c r="I279" s="264"/>
      <c r="J279" s="264"/>
      <c r="K279" s="260"/>
      <c r="L279" s="260"/>
      <c r="M279" s="265"/>
      <c r="N279" s="266"/>
      <c r="O279" s="267"/>
      <c r="P279" s="267"/>
      <c r="Q279" s="267"/>
      <c r="R279" s="267"/>
      <c r="S279" s="267"/>
      <c r="T279" s="267"/>
      <c r="U279" s="267"/>
      <c r="V279" s="267"/>
      <c r="W279" s="267"/>
      <c r="X279" s="268"/>
      <c r="AT279" s="269" t="s">
        <v>173</v>
      </c>
      <c r="AU279" s="269" t="s">
        <v>171</v>
      </c>
      <c r="AV279" s="12" t="s">
        <v>85</v>
      </c>
      <c r="AW279" s="12" t="s">
        <v>7</v>
      </c>
      <c r="AX279" s="12" t="s">
        <v>78</v>
      </c>
      <c r="AY279" s="269" t="s">
        <v>161</v>
      </c>
    </row>
    <row r="280" spans="2:51" s="12" customFormat="1" ht="13.5">
      <c r="B280" s="259"/>
      <c r="C280" s="260"/>
      <c r="D280" s="261" t="s">
        <v>173</v>
      </c>
      <c r="E280" s="262" t="s">
        <v>24</v>
      </c>
      <c r="F280" s="263" t="s">
        <v>456</v>
      </c>
      <c r="G280" s="260"/>
      <c r="H280" s="262" t="s">
        <v>24</v>
      </c>
      <c r="I280" s="264"/>
      <c r="J280" s="264"/>
      <c r="K280" s="260"/>
      <c r="L280" s="260"/>
      <c r="M280" s="265"/>
      <c r="N280" s="266"/>
      <c r="O280" s="267"/>
      <c r="P280" s="267"/>
      <c r="Q280" s="267"/>
      <c r="R280" s="267"/>
      <c r="S280" s="267"/>
      <c r="T280" s="267"/>
      <c r="U280" s="267"/>
      <c r="V280" s="267"/>
      <c r="W280" s="267"/>
      <c r="X280" s="268"/>
      <c r="AT280" s="269" t="s">
        <v>173</v>
      </c>
      <c r="AU280" s="269" t="s">
        <v>171</v>
      </c>
      <c r="AV280" s="12" t="s">
        <v>85</v>
      </c>
      <c r="AW280" s="12" t="s">
        <v>7</v>
      </c>
      <c r="AX280" s="12" t="s">
        <v>78</v>
      </c>
      <c r="AY280" s="269" t="s">
        <v>161</v>
      </c>
    </row>
    <row r="281" spans="2:51" s="12" customFormat="1" ht="13.5">
      <c r="B281" s="259"/>
      <c r="C281" s="260"/>
      <c r="D281" s="261" t="s">
        <v>173</v>
      </c>
      <c r="E281" s="262" t="s">
        <v>24</v>
      </c>
      <c r="F281" s="263" t="s">
        <v>457</v>
      </c>
      <c r="G281" s="260"/>
      <c r="H281" s="262" t="s">
        <v>24</v>
      </c>
      <c r="I281" s="264"/>
      <c r="J281" s="264"/>
      <c r="K281" s="260"/>
      <c r="L281" s="260"/>
      <c r="M281" s="265"/>
      <c r="N281" s="266"/>
      <c r="O281" s="267"/>
      <c r="P281" s="267"/>
      <c r="Q281" s="267"/>
      <c r="R281" s="267"/>
      <c r="S281" s="267"/>
      <c r="T281" s="267"/>
      <c r="U281" s="267"/>
      <c r="V281" s="267"/>
      <c r="W281" s="267"/>
      <c r="X281" s="268"/>
      <c r="AT281" s="269" t="s">
        <v>173</v>
      </c>
      <c r="AU281" s="269" t="s">
        <v>171</v>
      </c>
      <c r="AV281" s="12" t="s">
        <v>85</v>
      </c>
      <c r="AW281" s="12" t="s">
        <v>7</v>
      </c>
      <c r="AX281" s="12" t="s">
        <v>78</v>
      </c>
      <c r="AY281" s="269" t="s">
        <v>161</v>
      </c>
    </row>
    <row r="282" spans="2:51" s="12" customFormat="1" ht="13.5">
      <c r="B282" s="259"/>
      <c r="C282" s="260"/>
      <c r="D282" s="261" t="s">
        <v>173</v>
      </c>
      <c r="E282" s="262" t="s">
        <v>24</v>
      </c>
      <c r="F282" s="263" t="s">
        <v>458</v>
      </c>
      <c r="G282" s="260"/>
      <c r="H282" s="262" t="s">
        <v>24</v>
      </c>
      <c r="I282" s="264"/>
      <c r="J282" s="264"/>
      <c r="K282" s="260"/>
      <c r="L282" s="260"/>
      <c r="M282" s="265"/>
      <c r="N282" s="266"/>
      <c r="O282" s="267"/>
      <c r="P282" s="267"/>
      <c r="Q282" s="267"/>
      <c r="R282" s="267"/>
      <c r="S282" s="267"/>
      <c r="T282" s="267"/>
      <c r="U282" s="267"/>
      <c r="V282" s="267"/>
      <c r="W282" s="267"/>
      <c r="X282" s="268"/>
      <c r="AT282" s="269" t="s">
        <v>173</v>
      </c>
      <c r="AU282" s="269" t="s">
        <v>171</v>
      </c>
      <c r="AV282" s="12" t="s">
        <v>85</v>
      </c>
      <c r="AW282" s="12" t="s">
        <v>7</v>
      </c>
      <c r="AX282" s="12" t="s">
        <v>78</v>
      </c>
      <c r="AY282" s="269" t="s">
        <v>161</v>
      </c>
    </row>
    <row r="283" spans="2:51" s="12" customFormat="1" ht="13.5">
      <c r="B283" s="259"/>
      <c r="C283" s="260"/>
      <c r="D283" s="261" t="s">
        <v>173</v>
      </c>
      <c r="E283" s="262" t="s">
        <v>24</v>
      </c>
      <c r="F283" s="263" t="s">
        <v>459</v>
      </c>
      <c r="G283" s="260"/>
      <c r="H283" s="262" t="s">
        <v>24</v>
      </c>
      <c r="I283" s="264"/>
      <c r="J283" s="264"/>
      <c r="K283" s="260"/>
      <c r="L283" s="260"/>
      <c r="M283" s="265"/>
      <c r="N283" s="266"/>
      <c r="O283" s="267"/>
      <c r="P283" s="267"/>
      <c r="Q283" s="267"/>
      <c r="R283" s="267"/>
      <c r="S283" s="267"/>
      <c r="T283" s="267"/>
      <c r="U283" s="267"/>
      <c r="V283" s="267"/>
      <c r="W283" s="267"/>
      <c r="X283" s="268"/>
      <c r="AT283" s="269" t="s">
        <v>173</v>
      </c>
      <c r="AU283" s="269" t="s">
        <v>171</v>
      </c>
      <c r="AV283" s="12" t="s">
        <v>85</v>
      </c>
      <c r="AW283" s="12" t="s">
        <v>7</v>
      </c>
      <c r="AX283" s="12" t="s">
        <v>78</v>
      </c>
      <c r="AY283" s="269" t="s">
        <v>161</v>
      </c>
    </row>
    <row r="284" spans="2:51" s="12" customFormat="1" ht="13.5">
      <c r="B284" s="259"/>
      <c r="C284" s="260"/>
      <c r="D284" s="261" t="s">
        <v>173</v>
      </c>
      <c r="E284" s="262" t="s">
        <v>24</v>
      </c>
      <c r="F284" s="263" t="s">
        <v>460</v>
      </c>
      <c r="G284" s="260"/>
      <c r="H284" s="262" t="s">
        <v>24</v>
      </c>
      <c r="I284" s="264"/>
      <c r="J284" s="264"/>
      <c r="K284" s="260"/>
      <c r="L284" s="260"/>
      <c r="M284" s="265"/>
      <c r="N284" s="266"/>
      <c r="O284" s="267"/>
      <c r="P284" s="267"/>
      <c r="Q284" s="267"/>
      <c r="R284" s="267"/>
      <c r="S284" s="267"/>
      <c r="T284" s="267"/>
      <c r="U284" s="267"/>
      <c r="V284" s="267"/>
      <c r="W284" s="267"/>
      <c r="X284" s="268"/>
      <c r="AT284" s="269" t="s">
        <v>173</v>
      </c>
      <c r="AU284" s="269" t="s">
        <v>171</v>
      </c>
      <c r="AV284" s="12" t="s">
        <v>85</v>
      </c>
      <c r="AW284" s="12" t="s">
        <v>7</v>
      </c>
      <c r="AX284" s="12" t="s">
        <v>78</v>
      </c>
      <c r="AY284" s="269" t="s">
        <v>161</v>
      </c>
    </row>
    <row r="285" spans="2:51" s="12" customFormat="1" ht="13.5">
      <c r="B285" s="259"/>
      <c r="C285" s="260"/>
      <c r="D285" s="261" t="s">
        <v>173</v>
      </c>
      <c r="E285" s="262" t="s">
        <v>24</v>
      </c>
      <c r="F285" s="263" t="s">
        <v>461</v>
      </c>
      <c r="G285" s="260"/>
      <c r="H285" s="262" t="s">
        <v>24</v>
      </c>
      <c r="I285" s="264"/>
      <c r="J285" s="264"/>
      <c r="K285" s="260"/>
      <c r="L285" s="260"/>
      <c r="M285" s="265"/>
      <c r="N285" s="266"/>
      <c r="O285" s="267"/>
      <c r="P285" s="267"/>
      <c r="Q285" s="267"/>
      <c r="R285" s="267"/>
      <c r="S285" s="267"/>
      <c r="T285" s="267"/>
      <c r="U285" s="267"/>
      <c r="V285" s="267"/>
      <c r="W285" s="267"/>
      <c r="X285" s="268"/>
      <c r="AT285" s="269" t="s">
        <v>173</v>
      </c>
      <c r="AU285" s="269" t="s">
        <v>171</v>
      </c>
      <c r="AV285" s="12" t="s">
        <v>85</v>
      </c>
      <c r="AW285" s="12" t="s">
        <v>7</v>
      </c>
      <c r="AX285" s="12" t="s">
        <v>78</v>
      </c>
      <c r="AY285" s="269" t="s">
        <v>161</v>
      </c>
    </row>
    <row r="286" spans="2:51" s="12" customFormat="1" ht="13.5">
      <c r="B286" s="259"/>
      <c r="C286" s="260"/>
      <c r="D286" s="261" t="s">
        <v>173</v>
      </c>
      <c r="E286" s="262" t="s">
        <v>24</v>
      </c>
      <c r="F286" s="263" t="s">
        <v>462</v>
      </c>
      <c r="G286" s="260"/>
      <c r="H286" s="262" t="s">
        <v>24</v>
      </c>
      <c r="I286" s="264"/>
      <c r="J286" s="264"/>
      <c r="K286" s="260"/>
      <c r="L286" s="260"/>
      <c r="M286" s="265"/>
      <c r="N286" s="266"/>
      <c r="O286" s="267"/>
      <c r="P286" s="267"/>
      <c r="Q286" s="267"/>
      <c r="R286" s="267"/>
      <c r="S286" s="267"/>
      <c r="T286" s="267"/>
      <c r="U286" s="267"/>
      <c r="V286" s="267"/>
      <c r="W286" s="267"/>
      <c r="X286" s="268"/>
      <c r="AT286" s="269" t="s">
        <v>173</v>
      </c>
      <c r="AU286" s="269" t="s">
        <v>171</v>
      </c>
      <c r="AV286" s="12" t="s">
        <v>85</v>
      </c>
      <c r="AW286" s="12" t="s">
        <v>7</v>
      </c>
      <c r="AX286" s="12" t="s">
        <v>78</v>
      </c>
      <c r="AY286" s="269" t="s">
        <v>161</v>
      </c>
    </row>
    <row r="287" spans="2:51" s="12" customFormat="1" ht="13.5">
      <c r="B287" s="259"/>
      <c r="C287" s="260"/>
      <c r="D287" s="261" t="s">
        <v>173</v>
      </c>
      <c r="E287" s="262" t="s">
        <v>24</v>
      </c>
      <c r="F287" s="263" t="s">
        <v>463</v>
      </c>
      <c r="G287" s="260"/>
      <c r="H287" s="262" t="s">
        <v>24</v>
      </c>
      <c r="I287" s="264"/>
      <c r="J287" s="264"/>
      <c r="K287" s="260"/>
      <c r="L287" s="260"/>
      <c r="M287" s="265"/>
      <c r="N287" s="266"/>
      <c r="O287" s="267"/>
      <c r="P287" s="267"/>
      <c r="Q287" s="267"/>
      <c r="R287" s="267"/>
      <c r="S287" s="267"/>
      <c r="T287" s="267"/>
      <c r="U287" s="267"/>
      <c r="V287" s="267"/>
      <c r="W287" s="267"/>
      <c r="X287" s="268"/>
      <c r="AT287" s="269" t="s">
        <v>173</v>
      </c>
      <c r="AU287" s="269" t="s">
        <v>171</v>
      </c>
      <c r="AV287" s="12" t="s">
        <v>85</v>
      </c>
      <c r="AW287" s="12" t="s">
        <v>7</v>
      </c>
      <c r="AX287" s="12" t="s">
        <v>78</v>
      </c>
      <c r="AY287" s="269" t="s">
        <v>161</v>
      </c>
    </row>
    <row r="288" spans="2:51" s="12" customFormat="1" ht="13.5">
      <c r="B288" s="259"/>
      <c r="C288" s="260"/>
      <c r="D288" s="261" t="s">
        <v>173</v>
      </c>
      <c r="E288" s="262" t="s">
        <v>24</v>
      </c>
      <c r="F288" s="263" t="s">
        <v>464</v>
      </c>
      <c r="G288" s="260"/>
      <c r="H288" s="262" t="s">
        <v>24</v>
      </c>
      <c r="I288" s="264"/>
      <c r="J288" s="264"/>
      <c r="K288" s="260"/>
      <c r="L288" s="260"/>
      <c r="M288" s="265"/>
      <c r="N288" s="266"/>
      <c r="O288" s="267"/>
      <c r="P288" s="267"/>
      <c r="Q288" s="267"/>
      <c r="R288" s="267"/>
      <c r="S288" s="267"/>
      <c r="T288" s="267"/>
      <c r="U288" s="267"/>
      <c r="V288" s="267"/>
      <c r="W288" s="267"/>
      <c r="X288" s="268"/>
      <c r="AT288" s="269" t="s">
        <v>173</v>
      </c>
      <c r="AU288" s="269" t="s">
        <v>171</v>
      </c>
      <c r="AV288" s="12" t="s">
        <v>85</v>
      </c>
      <c r="AW288" s="12" t="s">
        <v>7</v>
      </c>
      <c r="AX288" s="12" t="s">
        <v>78</v>
      </c>
      <c r="AY288" s="269" t="s">
        <v>161</v>
      </c>
    </row>
    <row r="289" spans="2:65" s="1" customFormat="1" ht="16.5" customHeight="1">
      <c r="B289" s="47"/>
      <c r="C289" s="292" t="s">
        <v>465</v>
      </c>
      <c r="D289" s="292" t="s">
        <v>312</v>
      </c>
      <c r="E289" s="293" t="s">
        <v>466</v>
      </c>
      <c r="F289" s="294" t="s">
        <v>467</v>
      </c>
      <c r="G289" s="295" t="s">
        <v>326</v>
      </c>
      <c r="H289" s="296">
        <v>96</v>
      </c>
      <c r="I289" s="297"/>
      <c r="J289" s="298"/>
      <c r="K289" s="299">
        <f>ROUND(P289*H289,2)</f>
        <v>0</v>
      </c>
      <c r="L289" s="294" t="s">
        <v>24</v>
      </c>
      <c r="M289" s="300"/>
      <c r="N289" s="301" t="s">
        <v>24</v>
      </c>
      <c r="O289" s="255" t="s">
        <v>47</v>
      </c>
      <c r="P289" s="175">
        <f>I289+J289</f>
        <v>0</v>
      </c>
      <c r="Q289" s="175">
        <f>ROUND(I289*H289,2)</f>
        <v>0</v>
      </c>
      <c r="R289" s="175">
        <f>ROUND(J289*H289,2)</f>
        <v>0</v>
      </c>
      <c r="S289" s="48"/>
      <c r="T289" s="256">
        <f>S289*H289</f>
        <v>0</v>
      </c>
      <c r="U289" s="256">
        <v>0</v>
      </c>
      <c r="V289" s="256">
        <f>U289*H289</f>
        <v>0</v>
      </c>
      <c r="W289" s="256">
        <v>0</v>
      </c>
      <c r="X289" s="257">
        <f>W289*H289</f>
        <v>0</v>
      </c>
      <c r="AR289" s="25" t="s">
        <v>206</v>
      </c>
      <c r="AT289" s="25" t="s">
        <v>312</v>
      </c>
      <c r="AU289" s="25" t="s">
        <v>171</v>
      </c>
      <c r="AY289" s="25" t="s">
        <v>161</v>
      </c>
      <c r="BE289" s="258">
        <f>IF(O289="základní",K289,0)</f>
        <v>0</v>
      </c>
      <c r="BF289" s="258">
        <f>IF(O289="snížená",K289,0)</f>
        <v>0</v>
      </c>
      <c r="BG289" s="258">
        <f>IF(O289="zákl. přenesená",K289,0)</f>
        <v>0</v>
      </c>
      <c r="BH289" s="258">
        <f>IF(O289="sníž. přenesená",K289,0)</f>
        <v>0</v>
      </c>
      <c r="BI289" s="258">
        <f>IF(O289="nulová",K289,0)</f>
        <v>0</v>
      </c>
      <c r="BJ289" s="25" t="s">
        <v>85</v>
      </c>
      <c r="BK289" s="258">
        <f>ROUND(P289*H289,2)</f>
        <v>0</v>
      </c>
      <c r="BL289" s="25" t="s">
        <v>170</v>
      </c>
      <c r="BM289" s="25" t="s">
        <v>468</v>
      </c>
    </row>
    <row r="290" spans="2:51" s="12" customFormat="1" ht="13.5">
      <c r="B290" s="259"/>
      <c r="C290" s="260"/>
      <c r="D290" s="261" t="s">
        <v>173</v>
      </c>
      <c r="E290" s="262" t="s">
        <v>24</v>
      </c>
      <c r="F290" s="263" t="s">
        <v>469</v>
      </c>
      <c r="G290" s="260"/>
      <c r="H290" s="262" t="s">
        <v>24</v>
      </c>
      <c r="I290" s="264"/>
      <c r="J290" s="264"/>
      <c r="K290" s="260"/>
      <c r="L290" s="260"/>
      <c r="M290" s="265"/>
      <c r="N290" s="266"/>
      <c r="O290" s="267"/>
      <c r="P290" s="267"/>
      <c r="Q290" s="267"/>
      <c r="R290" s="267"/>
      <c r="S290" s="267"/>
      <c r="T290" s="267"/>
      <c r="U290" s="267"/>
      <c r="V290" s="267"/>
      <c r="W290" s="267"/>
      <c r="X290" s="268"/>
      <c r="AT290" s="269" t="s">
        <v>173</v>
      </c>
      <c r="AU290" s="269" t="s">
        <v>171</v>
      </c>
      <c r="AV290" s="12" t="s">
        <v>85</v>
      </c>
      <c r="AW290" s="12" t="s">
        <v>7</v>
      </c>
      <c r="AX290" s="12" t="s">
        <v>78</v>
      </c>
      <c r="AY290" s="269" t="s">
        <v>161</v>
      </c>
    </row>
    <row r="291" spans="2:51" s="13" customFormat="1" ht="13.5">
      <c r="B291" s="270"/>
      <c r="C291" s="271"/>
      <c r="D291" s="261" t="s">
        <v>173</v>
      </c>
      <c r="E291" s="272" t="s">
        <v>24</v>
      </c>
      <c r="F291" s="273" t="s">
        <v>470</v>
      </c>
      <c r="G291" s="271"/>
      <c r="H291" s="274">
        <v>96</v>
      </c>
      <c r="I291" s="275"/>
      <c r="J291" s="275"/>
      <c r="K291" s="271"/>
      <c r="L291" s="271"/>
      <c r="M291" s="276"/>
      <c r="N291" s="277"/>
      <c r="O291" s="278"/>
      <c r="P291" s="278"/>
      <c r="Q291" s="278"/>
      <c r="R291" s="278"/>
      <c r="S291" s="278"/>
      <c r="T291" s="278"/>
      <c r="U291" s="278"/>
      <c r="V291" s="278"/>
      <c r="W291" s="278"/>
      <c r="X291" s="279"/>
      <c r="AT291" s="280" t="s">
        <v>173</v>
      </c>
      <c r="AU291" s="280" t="s">
        <v>171</v>
      </c>
      <c r="AV291" s="13" t="s">
        <v>87</v>
      </c>
      <c r="AW291" s="13" t="s">
        <v>7</v>
      </c>
      <c r="AX291" s="13" t="s">
        <v>85</v>
      </c>
      <c r="AY291" s="280" t="s">
        <v>161</v>
      </c>
    </row>
    <row r="292" spans="2:63" s="11" customFormat="1" ht="29.85" customHeight="1">
      <c r="B292" s="230"/>
      <c r="C292" s="231"/>
      <c r="D292" s="232" t="s">
        <v>77</v>
      </c>
      <c r="E292" s="245" t="s">
        <v>206</v>
      </c>
      <c r="F292" s="245" t="s">
        <v>471</v>
      </c>
      <c r="G292" s="231"/>
      <c r="H292" s="231"/>
      <c r="I292" s="234"/>
      <c r="J292" s="234"/>
      <c r="K292" s="246">
        <f>BK292</f>
        <v>0</v>
      </c>
      <c r="L292" s="231"/>
      <c r="M292" s="236"/>
      <c r="N292" s="237"/>
      <c r="O292" s="238"/>
      <c r="P292" s="238"/>
      <c r="Q292" s="239">
        <f>Q293+Q299</f>
        <v>0</v>
      </c>
      <c r="R292" s="239">
        <f>R293+R299</f>
        <v>0</v>
      </c>
      <c r="S292" s="238"/>
      <c r="T292" s="240">
        <f>T293+T299</f>
        <v>0</v>
      </c>
      <c r="U292" s="238"/>
      <c r="V292" s="240">
        <f>V293+V299</f>
        <v>7.6419928</v>
      </c>
      <c r="W292" s="238"/>
      <c r="X292" s="241">
        <f>X293+X299</f>
        <v>0</v>
      </c>
      <c r="AR292" s="242" t="s">
        <v>85</v>
      </c>
      <c r="AT292" s="243" t="s">
        <v>77</v>
      </c>
      <c r="AU292" s="243" t="s">
        <v>85</v>
      </c>
      <c r="AY292" s="242" t="s">
        <v>161</v>
      </c>
      <c r="BK292" s="244">
        <f>BK293+BK299</f>
        <v>0</v>
      </c>
    </row>
    <row r="293" spans="2:63" s="11" customFormat="1" ht="14.85" customHeight="1">
      <c r="B293" s="230"/>
      <c r="C293" s="231"/>
      <c r="D293" s="232" t="s">
        <v>77</v>
      </c>
      <c r="E293" s="245" t="s">
        <v>472</v>
      </c>
      <c r="F293" s="245" t="s">
        <v>473</v>
      </c>
      <c r="G293" s="231"/>
      <c r="H293" s="231"/>
      <c r="I293" s="234"/>
      <c r="J293" s="234"/>
      <c r="K293" s="246">
        <f>BK293</f>
        <v>0</v>
      </c>
      <c r="L293" s="231"/>
      <c r="M293" s="236"/>
      <c r="N293" s="237"/>
      <c r="O293" s="238"/>
      <c r="P293" s="238"/>
      <c r="Q293" s="239">
        <f>SUM(Q294:Q298)</f>
        <v>0</v>
      </c>
      <c r="R293" s="239">
        <f>SUM(R294:R298)</f>
        <v>0</v>
      </c>
      <c r="S293" s="238"/>
      <c r="T293" s="240">
        <f>SUM(T294:T298)</f>
        <v>0</v>
      </c>
      <c r="U293" s="238"/>
      <c r="V293" s="240">
        <f>SUM(V294:V298)</f>
        <v>0.0309928</v>
      </c>
      <c r="W293" s="238"/>
      <c r="X293" s="241">
        <f>SUM(X294:X298)</f>
        <v>0</v>
      </c>
      <c r="AR293" s="242" t="s">
        <v>85</v>
      </c>
      <c r="AT293" s="243" t="s">
        <v>77</v>
      </c>
      <c r="AU293" s="243" t="s">
        <v>87</v>
      </c>
      <c r="AY293" s="242" t="s">
        <v>161</v>
      </c>
      <c r="BK293" s="244">
        <f>SUM(BK294:BK298)</f>
        <v>0</v>
      </c>
    </row>
    <row r="294" spans="2:65" s="1" customFormat="1" ht="25.5" customHeight="1">
      <c r="B294" s="47"/>
      <c r="C294" s="247" t="s">
        <v>474</v>
      </c>
      <c r="D294" s="247" t="s">
        <v>165</v>
      </c>
      <c r="E294" s="248" t="s">
        <v>475</v>
      </c>
      <c r="F294" s="249" t="s">
        <v>476</v>
      </c>
      <c r="G294" s="250" t="s">
        <v>204</v>
      </c>
      <c r="H294" s="251">
        <v>21.7</v>
      </c>
      <c r="I294" s="252"/>
      <c r="J294" s="252"/>
      <c r="K294" s="253">
        <f>ROUND(P294*H294,2)</f>
        <v>0</v>
      </c>
      <c r="L294" s="249" t="s">
        <v>169</v>
      </c>
      <c r="M294" s="73"/>
      <c r="N294" s="254" t="s">
        <v>24</v>
      </c>
      <c r="O294" s="255" t="s">
        <v>47</v>
      </c>
      <c r="P294" s="175">
        <f>I294+J294</f>
        <v>0</v>
      </c>
      <c r="Q294" s="175">
        <f>ROUND(I294*H294,2)</f>
        <v>0</v>
      </c>
      <c r="R294" s="175">
        <f>ROUND(J294*H294,2)</f>
        <v>0</v>
      </c>
      <c r="S294" s="48"/>
      <c r="T294" s="256">
        <f>S294*H294</f>
        <v>0</v>
      </c>
      <c r="U294" s="256">
        <v>1E-05</v>
      </c>
      <c r="V294" s="256">
        <f>U294*H294</f>
        <v>0.00021700000000000002</v>
      </c>
      <c r="W294" s="256">
        <v>0</v>
      </c>
      <c r="X294" s="257">
        <f>W294*H294</f>
        <v>0</v>
      </c>
      <c r="AR294" s="25" t="s">
        <v>170</v>
      </c>
      <c r="AT294" s="25" t="s">
        <v>165</v>
      </c>
      <c r="AU294" s="25" t="s">
        <v>171</v>
      </c>
      <c r="AY294" s="25" t="s">
        <v>161</v>
      </c>
      <c r="BE294" s="258">
        <f>IF(O294="základní",K294,0)</f>
        <v>0</v>
      </c>
      <c r="BF294" s="258">
        <f>IF(O294="snížená",K294,0)</f>
        <v>0</v>
      </c>
      <c r="BG294" s="258">
        <f>IF(O294="zákl. přenesená",K294,0)</f>
        <v>0</v>
      </c>
      <c r="BH294" s="258">
        <f>IF(O294="sníž. přenesená",K294,0)</f>
        <v>0</v>
      </c>
      <c r="BI294" s="258">
        <f>IF(O294="nulová",K294,0)</f>
        <v>0</v>
      </c>
      <c r="BJ294" s="25" t="s">
        <v>85</v>
      </c>
      <c r="BK294" s="258">
        <f>ROUND(P294*H294,2)</f>
        <v>0</v>
      </c>
      <c r="BL294" s="25" t="s">
        <v>170</v>
      </c>
      <c r="BM294" s="25" t="s">
        <v>477</v>
      </c>
    </row>
    <row r="295" spans="2:51" s="12" customFormat="1" ht="13.5">
      <c r="B295" s="259"/>
      <c r="C295" s="260"/>
      <c r="D295" s="261" t="s">
        <v>173</v>
      </c>
      <c r="E295" s="262" t="s">
        <v>24</v>
      </c>
      <c r="F295" s="263" t="s">
        <v>478</v>
      </c>
      <c r="G295" s="260"/>
      <c r="H295" s="262" t="s">
        <v>24</v>
      </c>
      <c r="I295" s="264"/>
      <c r="J295" s="264"/>
      <c r="K295" s="260"/>
      <c r="L295" s="260"/>
      <c r="M295" s="265"/>
      <c r="N295" s="266"/>
      <c r="O295" s="267"/>
      <c r="P295" s="267"/>
      <c r="Q295" s="267"/>
      <c r="R295" s="267"/>
      <c r="S295" s="267"/>
      <c r="T295" s="267"/>
      <c r="U295" s="267"/>
      <c r="V295" s="267"/>
      <c r="W295" s="267"/>
      <c r="X295" s="268"/>
      <c r="AT295" s="269" t="s">
        <v>173</v>
      </c>
      <c r="AU295" s="269" t="s">
        <v>171</v>
      </c>
      <c r="AV295" s="12" t="s">
        <v>85</v>
      </c>
      <c r="AW295" s="12" t="s">
        <v>7</v>
      </c>
      <c r="AX295" s="12" t="s">
        <v>78</v>
      </c>
      <c r="AY295" s="269" t="s">
        <v>161</v>
      </c>
    </row>
    <row r="296" spans="2:51" s="13" customFormat="1" ht="13.5">
      <c r="B296" s="270"/>
      <c r="C296" s="271"/>
      <c r="D296" s="261" t="s">
        <v>173</v>
      </c>
      <c r="E296" s="272" t="s">
        <v>24</v>
      </c>
      <c r="F296" s="273" t="s">
        <v>479</v>
      </c>
      <c r="G296" s="271"/>
      <c r="H296" s="274">
        <v>21.7</v>
      </c>
      <c r="I296" s="275"/>
      <c r="J296" s="275"/>
      <c r="K296" s="271"/>
      <c r="L296" s="271"/>
      <c r="M296" s="276"/>
      <c r="N296" s="277"/>
      <c r="O296" s="278"/>
      <c r="P296" s="278"/>
      <c r="Q296" s="278"/>
      <c r="R296" s="278"/>
      <c r="S296" s="278"/>
      <c r="T296" s="278"/>
      <c r="U296" s="278"/>
      <c r="V296" s="278"/>
      <c r="W296" s="278"/>
      <c r="X296" s="279"/>
      <c r="AT296" s="280" t="s">
        <v>173</v>
      </c>
      <c r="AU296" s="280" t="s">
        <v>171</v>
      </c>
      <c r="AV296" s="13" t="s">
        <v>87</v>
      </c>
      <c r="AW296" s="13" t="s">
        <v>7</v>
      </c>
      <c r="AX296" s="13" t="s">
        <v>85</v>
      </c>
      <c r="AY296" s="280" t="s">
        <v>161</v>
      </c>
    </row>
    <row r="297" spans="2:65" s="1" customFormat="1" ht="16.5" customHeight="1">
      <c r="B297" s="47"/>
      <c r="C297" s="292" t="s">
        <v>480</v>
      </c>
      <c r="D297" s="292" t="s">
        <v>312</v>
      </c>
      <c r="E297" s="293" t="s">
        <v>481</v>
      </c>
      <c r="F297" s="294" t="s">
        <v>482</v>
      </c>
      <c r="G297" s="295" t="s">
        <v>204</v>
      </c>
      <c r="H297" s="296">
        <v>13.989</v>
      </c>
      <c r="I297" s="297"/>
      <c r="J297" s="298"/>
      <c r="K297" s="299">
        <f>ROUND(P297*H297,2)</f>
        <v>0</v>
      </c>
      <c r="L297" s="294" t="s">
        <v>169</v>
      </c>
      <c r="M297" s="300"/>
      <c r="N297" s="301" t="s">
        <v>24</v>
      </c>
      <c r="O297" s="255" t="s">
        <v>47</v>
      </c>
      <c r="P297" s="175">
        <f>I297+J297</f>
        <v>0</v>
      </c>
      <c r="Q297" s="175">
        <f>ROUND(I297*H297,2)</f>
        <v>0</v>
      </c>
      <c r="R297" s="175">
        <f>ROUND(J297*H297,2)</f>
        <v>0</v>
      </c>
      <c r="S297" s="48"/>
      <c r="T297" s="256">
        <f>S297*H297</f>
        <v>0</v>
      </c>
      <c r="U297" s="256">
        <v>0.0022</v>
      </c>
      <c r="V297" s="256">
        <f>U297*H297</f>
        <v>0.030775800000000002</v>
      </c>
      <c r="W297" s="256">
        <v>0</v>
      </c>
      <c r="X297" s="257">
        <f>W297*H297</f>
        <v>0</v>
      </c>
      <c r="AR297" s="25" t="s">
        <v>206</v>
      </c>
      <c r="AT297" s="25" t="s">
        <v>312</v>
      </c>
      <c r="AU297" s="25" t="s">
        <v>171</v>
      </c>
      <c r="AY297" s="25" t="s">
        <v>161</v>
      </c>
      <c r="BE297" s="258">
        <f>IF(O297="základní",K297,0)</f>
        <v>0</v>
      </c>
      <c r="BF297" s="258">
        <f>IF(O297="snížená",K297,0)</f>
        <v>0</v>
      </c>
      <c r="BG297" s="258">
        <f>IF(O297="zákl. přenesená",K297,0)</f>
        <v>0</v>
      </c>
      <c r="BH297" s="258">
        <f>IF(O297="sníž. přenesená",K297,0)</f>
        <v>0</v>
      </c>
      <c r="BI297" s="258">
        <f>IF(O297="nulová",K297,0)</f>
        <v>0</v>
      </c>
      <c r="BJ297" s="25" t="s">
        <v>85</v>
      </c>
      <c r="BK297" s="258">
        <f>ROUND(P297*H297,2)</f>
        <v>0</v>
      </c>
      <c r="BL297" s="25" t="s">
        <v>170</v>
      </c>
      <c r="BM297" s="25" t="s">
        <v>483</v>
      </c>
    </row>
    <row r="298" spans="2:51" s="13" customFormat="1" ht="13.5">
      <c r="B298" s="270"/>
      <c r="C298" s="271"/>
      <c r="D298" s="261" t="s">
        <v>173</v>
      </c>
      <c r="E298" s="272" t="s">
        <v>24</v>
      </c>
      <c r="F298" s="273" t="s">
        <v>484</v>
      </c>
      <c r="G298" s="271"/>
      <c r="H298" s="274">
        <v>13.989</v>
      </c>
      <c r="I298" s="275"/>
      <c r="J298" s="275"/>
      <c r="K298" s="271"/>
      <c r="L298" s="271"/>
      <c r="M298" s="276"/>
      <c r="N298" s="277"/>
      <c r="O298" s="278"/>
      <c r="P298" s="278"/>
      <c r="Q298" s="278"/>
      <c r="R298" s="278"/>
      <c r="S298" s="278"/>
      <c r="T298" s="278"/>
      <c r="U298" s="278"/>
      <c r="V298" s="278"/>
      <c r="W298" s="278"/>
      <c r="X298" s="279"/>
      <c r="AT298" s="280" t="s">
        <v>173</v>
      </c>
      <c r="AU298" s="280" t="s">
        <v>171</v>
      </c>
      <c r="AV298" s="13" t="s">
        <v>87</v>
      </c>
      <c r="AW298" s="13" t="s">
        <v>7</v>
      </c>
      <c r="AX298" s="13" t="s">
        <v>85</v>
      </c>
      <c r="AY298" s="280" t="s">
        <v>161</v>
      </c>
    </row>
    <row r="299" spans="2:63" s="11" customFormat="1" ht="22.3" customHeight="1">
      <c r="B299" s="230"/>
      <c r="C299" s="231"/>
      <c r="D299" s="232" t="s">
        <v>77</v>
      </c>
      <c r="E299" s="245" t="s">
        <v>485</v>
      </c>
      <c r="F299" s="245" t="s">
        <v>486</v>
      </c>
      <c r="G299" s="231"/>
      <c r="H299" s="231"/>
      <c r="I299" s="234"/>
      <c r="J299" s="234"/>
      <c r="K299" s="246">
        <f>BK299</f>
        <v>0</v>
      </c>
      <c r="L299" s="231"/>
      <c r="M299" s="236"/>
      <c r="N299" s="237"/>
      <c r="O299" s="238"/>
      <c r="P299" s="238"/>
      <c r="Q299" s="239">
        <f>SUM(Q300:Q323)</f>
        <v>0</v>
      </c>
      <c r="R299" s="239">
        <f>SUM(R300:R323)</f>
        <v>0</v>
      </c>
      <c r="S299" s="238"/>
      <c r="T299" s="240">
        <f>SUM(T300:T323)</f>
        <v>0</v>
      </c>
      <c r="U299" s="238"/>
      <c r="V299" s="240">
        <f>SUM(V300:V323)</f>
        <v>7.611</v>
      </c>
      <c r="W299" s="238"/>
      <c r="X299" s="241">
        <f>SUM(X300:X323)</f>
        <v>0</v>
      </c>
      <c r="AR299" s="242" t="s">
        <v>85</v>
      </c>
      <c r="AT299" s="243" t="s">
        <v>77</v>
      </c>
      <c r="AU299" s="243" t="s">
        <v>87</v>
      </c>
      <c r="AY299" s="242" t="s">
        <v>161</v>
      </c>
      <c r="BK299" s="244">
        <f>SUM(BK300:BK323)</f>
        <v>0</v>
      </c>
    </row>
    <row r="300" spans="2:65" s="1" customFormat="1" ht="16.5" customHeight="1">
      <c r="B300" s="47"/>
      <c r="C300" s="247" t="s">
        <v>487</v>
      </c>
      <c r="D300" s="247" t="s">
        <v>165</v>
      </c>
      <c r="E300" s="248" t="s">
        <v>488</v>
      </c>
      <c r="F300" s="249" t="s">
        <v>489</v>
      </c>
      <c r="G300" s="250" t="s">
        <v>326</v>
      </c>
      <c r="H300" s="251">
        <v>3</v>
      </c>
      <c r="I300" s="252"/>
      <c r="J300" s="252"/>
      <c r="K300" s="253">
        <f>ROUND(P300*H300,2)</f>
        <v>0</v>
      </c>
      <c r="L300" s="249" t="s">
        <v>169</v>
      </c>
      <c r="M300" s="73"/>
      <c r="N300" s="254" t="s">
        <v>24</v>
      </c>
      <c r="O300" s="255" t="s">
        <v>47</v>
      </c>
      <c r="P300" s="175">
        <f>I300+J300</f>
        <v>0</v>
      </c>
      <c r="Q300" s="175">
        <f>ROUND(I300*H300,2)</f>
        <v>0</v>
      </c>
      <c r="R300" s="175">
        <f>ROUND(J300*H300,2)</f>
        <v>0</v>
      </c>
      <c r="S300" s="48"/>
      <c r="T300" s="256">
        <f>S300*H300</f>
        <v>0</v>
      </c>
      <c r="U300" s="256">
        <v>0.14494</v>
      </c>
      <c r="V300" s="256">
        <f>U300*H300</f>
        <v>0.43482000000000004</v>
      </c>
      <c r="W300" s="256">
        <v>0</v>
      </c>
      <c r="X300" s="257">
        <f>W300*H300</f>
        <v>0</v>
      </c>
      <c r="AR300" s="25" t="s">
        <v>170</v>
      </c>
      <c r="AT300" s="25" t="s">
        <v>165</v>
      </c>
      <c r="AU300" s="25" t="s">
        <v>171</v>
      </c>
      <c r="AY300" s="25" t="s">
        <v>161</v>
      </c>
      <c r="BE300" s="258">
        <f>IF(O300="základní",K300,0)</f>
        <v>0</v>
      </c>
      <c r="BF300" s="258">
        <f>IF(O300="snížená",K300,0)</f>
        <v>0</v>
      </c>
      <c r="BG300" s="258">
        <f>IF(O300="zákl. přenesená",K300,0)</f>
        <v>0</v>
      </c>
      <c r="BH300" s="258">
        <f>IF(O300="sníž. přenesená",K300,0)</f>
        <v>0</v>
      </c>
      <c r="BI300" s="258">
        <f>IF(O300="nulová",K300,0)</f>
        <v>0</v>
      </c>
      <c r="BJ300" s="25" t="s">
        <v>85</v>
      </c>
      <c r="BK300" s="258">
        <f>ROUND(P300*H300,2)</f>
        <v>0</v>
      </c>
      <c r="BL300" s="25" t="s">
        <v>170</v>
      </c>
      <c r="BM300" s="25" t="s">
        <v>490</v>
      </c>
    </row>
    <row r="301" spans="2:51" s="13" customFormat="1" ht="13.5">
      <c r="B301" s="270"/>
      <c r="C301" s="271"/>
      <c r="D301" s="261" t="s">
        <v>173</v>
      </c>
      <c r="E301" s="272" t="s">
        <v>24</v>
      </c>
      <c r="F301" s="273" t="s">
        <v>171</v>
      </c>
      <c r="G301" s="271"/>
      <c r="H301" s="274">
        <v>3</v>
      </c>
      <c r="I301" s="275"/>
      <c r="J301" s="275"/>
      <c r="K301" s="271"/>
      <c r="L301" s="271"/>
      <c r="M301" s="276"/>
      <c r="N301" s="277"/>
      <c r="O301" s="278"/>
      <c r="P301" s="278"/>
      <c r="Q301" s="278"/>
      <c r="R301" s="278"/>
      <c r="S301" s="278"/>
      <c r="T301" s="278"/>
      <c r="U301" s="278"/>
      <c r="V301" s="278"/>
      <c r="W301" s="278"/>
      <c r="X301" s="279"/>
      <c r="AT301" s="280" t="s">
        <v>173</v>
      </c>
      <c r="AU301" s="280" t="s">
        <v>171</v>
      </c>
      <c r="AV301" s="13" t="s">
        <v>87</v>
      </c>
      <c r="AW301" s="13" t="s">
        <v>7</v>
      </c>
      <c r="AX301" s="13" t="s">
        <v>85</v>
      </c>
      <c r="AY301" s="280" t="s">
        <v>161</v>
      </c>
    </row>
    <row r="302" spans="2:65" s="1" customFormat="1" ht="16.5" customHeight="1">
      <c r="B302" s="47"/>
      <c r="C302" s="292" t="s">
        <v>491</v>
      </c>
      <c r="D302" s="292" t="s">
        <v>312</v>
      </c>
      <c r="E302" s="293" t="s">
        <v>492</v>
      </c>
      <c r="F302" s="294" t="s">
        <v>493</v>
      </c>
      <c r="G302" s="295" t="s">
        <v>326</v>
      </c>
      <c r="H302" s="296">
        <v>3</v>
      </c>
      <c r="I302" s="297"/>
      <c r="J302" s="298"/>
      <c r="K302" s="299">
        <f>ROUND(P302*H302,2)</f>
        <v>0</v>
      </c>
      <c r="L302" s="294" t="s">
        <v>169</v>
      </c>
      <c r="M302" s="300"/>
      <c r="N302" s="301" t="s">
        <v>24</v>
      </c>
      <c r="O302" s="255" t="s">
        <v>47</v>
      </c>
      <c r="P302" s="175">
        <f>I302+J302</f>
        <v>0</v>
      </c>
      <c r="Q302" s="175">
        <f>ROUND(I302*H302,2)</f>
        <v>0</v>
      </c>
      <c r="R302" s="175">
        <f>ROUND(J302*H302,2)</f>
        <v>0</v>
      </c>
      <c r="S302" s="48"/>
      <c r="T302" s="256">
        <f>S302*H302</f>
        <v>0</v>
      </c>
      <c r="U302" s="256">
        <v>0.087</v>
      </c>
      <c r="V302" s="256">
        <f>U302*H302</f>
        <v>0.261</v>
      </c>
      <c r="W302" s="256">
        <v>0</v>
      </c>
      <c r="X302" s="257">
        <f>W302*H302</f>
        <v>0</v>
      </c>
      <c r="AR302" s="25" t="s">
        <v>206</v>
      </c>
      <c r="AT302" s="25" t="s">
        <v>312</v>
      </c>
      <c r="AU302" s="25" t="s">
        <v>171</v>
      </c>
      <c r="AY302" s="25" t="s">
        <v>161</v>
      </c>
      <c r="BE302" s="258">
        <f>IF(O302="základní",K302,0)</f>
        <v>0</v>
      </c>
      <c r="BF302" s="258">
        <f>IF(O302="snížená",K302,0)</f>
        <v>0</v>
      </c>
      <c r="BG302" s="258">
        <f>IF(O302="zákl. přenesená",K302,0)</f>
        <v>0</v>
      </c>
      <c r="BH302" s="258">
        <f>IF(O302="sníž. přenesená",K302,0)</f>
        <v>0</v>
      </c>
      <c r="BI302" s="258">
        <f>IF(O302="nulová",K302,0)</f>
        <v>0</v>
      </c>
      <c r="BJ302" s="25" t="s">
        <v>85</v>
      </c>
      <c r="BK302" s="258">
        <f>ROUND(P302*H302,2)</f>
        <v>0</v>
      </c>
      <c r="BL302" s="25" t="s">
        <v>170</v>
      </c>
      <c r="BM302" s="25" t="s">
        <v>494</v>
      </c>
    </row>
    <row r="303" spans="2:51" s="13" customFormat="1" ht="13.5">
      <c r="B303" s="270"/>
      <c r="C303" s="271"/>
      <c r="D303" s="261" t="s">
        <v>173</v>
      </c>
      <c r="E303" s="272" t="s">
        <v>24</v>
      </c>
      <c r="F303" s="273" t="s">
        <v>171</v>
      </c>
      <c r="G303" s="271"/>
      <c r="H303" s="274">
        <v>3</v>
      </c>
      <c r="I303" s="275"/>
      <c r="J303" s="275"/>
      <c r="K303" s="271"/>
      <c r="L303" s="271"/>
      <c r="M303" s="276"/>
      <c r="N303" s="277"/>
      <c r="O303" s="278"/>
      <c r="P303" s="278"/>
      <c r="Q303" s="278"/>
      <c r="R303" s="278"/>
      <c r="S303" s="278"/>
      <c r="T303" s="278"/>
      <c r="U303" s="278"/>
      <c r="V303" s="278"/>
      <c r="W303" s="278"/>
      <c r="X303" s="279"/>
      <c r="AT303" s="280" t="s">
        <v>173</v>
      </c>
      <c r="AU303" s="280" t="s">
        <v>171</v>
      </c>
      <c r="AV303" s="13" t="s">
        <v>87</v>
      </c>
      <c r="AW303" s="13" t="s">
        <v>7</v>
      </c>
      <c r="AX303" s="13" t="s">
        <v>85</v>
      </c>
      <c r="AY303" s="280" t="s">
        <v>161</v>
      </c>
    </row>
    <row r="304" spans="2:65" s="1" customFormat="1" ht="16.5" customHeight="1">
      <c r="B304" s="47"/>
      <c r="C304" s="292" t="s">
        <v>495</v>
      </c>
      <c r="D304" s="292" t="s">
        <v>312</v>
      </c>
      <c r="E304" s="293" t="s">
        <v>496</v>
      </c>
      <c r="F304" s="294" t="s">
        <v>497</v>
      </c>
      <c r="G304" s="295" t="s">
        <v>326</v>
      </c>
      <c r="H304" s="296">
        <v>3</v>
      </c>
      <c r="I304" s="297"/>
      <c r="J304" s="298"/>
      <c r="K304" s="299">
        <f>ROUND(P304*H304,2)</f>
        <v>0</v>
      </c>
      <c r="L304" s="294" t="s">
        <v>169</v>
      </c>
      <c r="M304" s="300"/>
      <c r="N304" s="301" t="s">
        <v>24</v>
      </c>
      <c r="O304" s="255" t="s">
        <v>47</v>
      </c>
      <c r="P304" s="175">
        <f>I304+J304</f>
        <v>0</v>
      </c>
      <c r="Q304" s="175">
        <f>ROUND(I304*H304,2)</f>
        <v>0</v>
      </c>
      <c r="R304" s="175">
        <f>ROUND(J304*H304,2)</f>
        <v>0</v>
      </c>
      <c r="S304" s="48"/>
      <c r="T304" s="256">
        <f>S304*H304</f>
        <v>0</v>
      </c>
      <c r="U304" s="256">
        <v>0.103</v>
      </c>
      <c r="V304" s="256">
        <f>U304*H304</f>
        <v>0.309</v>
      </c>
      <c r="W304" s="256">
        <v>0</v>
      </c>
      <c r="X304" s="257">
        <f>W304*H304</f>
        <v>0</v>
      </c>
      <c r="AR304" s="25" t="s">
        <v>206</v>
      </c>
      <c r="AT304" s="25" t="s">
        <v>312</v>
      </c>
      <c r="AU304" s="25" t="s">
        <v>171</v>
      </c>
      <c r="AY304" s="25" t="s">
        <v>161</v>
      </c>
      <c r="BE304" s="258">
        <f>IF(O304="základní",K304,0)</f>
        <v>0</v>
      </c>
      <c r="BF304" s="258">
        <f>IF(O304="snížená",K304,0)</f>
        <v>0</v>
      </c>
      <c r="BG304" s="258">
        <f>IF(O304="zákl. přenesená",K304,0)</f>
        <v>0</v>
      </c>
      <c r="BH304" s="258">
        <f>IF(O304="sníž. přenesená",K304,0)</f>
        <v>0</v>
      </c>
      <c r="BI304" s="258">
        <f>IF(O304="nulová",K304,0)</f>
        <v>0</v>
      </c>
      <c r="BJ304" s="25" t="s">
        <v>85</v>
      </c>
      <c r="BK304" s="258">
        <f>ROUND(P304*H304,2)</f>
        <v>0</v>
      </c>
      <c r="BL304" s="25" t="s">
        <v>170</v>
      </c>
      <c r="BM304" s="25" t="s">
        <v>498</v>
      </c>
    </row>
    <row r="305" spans="2:51" s="13" customFormat="1" ht="13.5">
      <c r="B305" s="270"/>
      <c r="C305" s="271"/>
      <c r="D305" s="261" t="s">
        <v>173</v>
      </c>
      <c r="E305" s="272" t="s">
        <v>24</v>
      </c>
      <c r="F305" s="273" t="s">
        <v>171</v>
      </c>
      <c r="G305" s="271"/>
      <c r="H305" s="274">
        <v>3</v>
      </c>
      <c r="I305" s="275"/>
      <c r="J305" s="275"/>
      <c r="K305" s="271"/>
      <c r="L305" s="271"/>
      <c r="M305" s="276"/>
      <c r="N305" s="277"/>
      <c r="O305" s="278"/>
      <c r="P305" s="278"/>
      <c r="Q305" s="278"/>
      <c r="R305" s="278"/>
      <c r="S305" s="278"/>
      <c r="T305" s="278"/>
      <c r="U305" s="278"/>
      <c r="V305" s="278"/>
      <c r="W305" s="278"/>
      <c r="X305" s="279"/>
      <c r="AT305" s="280" t="s">
        <v>173</v>
      </c>
      <c r="AU305" s="280" t="s">
        <v>171</v>
      </c>
      <c r="AV305" s="13" t="s">
        <v>87</v>
      </c>
      <c r="AW305" s="13" t="s">
        <v>7</v>
      </c>
      <c r="AX305" s="13" t="s">
        <v>85</v>
      </c>
      <c r="AY305" s="280" t="s">
        <v>161</v>
      </c>
    </row>
    <row r="306" spans="2:65" s="1" customFormat="1" ht="16.5" customHeight="1">
      <c r="B306" s="47"/>
      <c r="C306" s="292" t="s">
        <v>499</v>
      </c>
      <c r="D306" s="292" t="s">
        <v>312</v>
      </c>
      <c r="E306" s="293" t="s">
        <v>500</v>
      </c>
      <c r="F306" s="294" t="s">
        <v>501</v>
      </c>
      <c r="G306" s="295" t="s">
        <v>326</v>
      </c>
      <c r="H306" s="296">
        <v>3</v>
      </c>
      <c r="I306" s="297"/>
      <c r="J306" s="298"/>
      <c r="K306" s="299">
        <f>ROUND(P306*H306,2)</f>
        <v>0</v>
      </c>
      <c r="L306" s="294" t="s">
        <v>169</v>
      </c>
      <c r="M306" s="300"/>
      <c r="N306" s="301" t="s">
        <v>24</v>
      </c>
      <c r="O306" s="255" t="s">
        <v>47</v>
      </c>
      <c r="P306" s="175">
        <f>I306+J306</f>
        <v>0</v>
      </c>
      <c r="Q306" s="175">
        <f>ROUND(I306*H306,2)</f>
        <v>0</v>
      </c>
      <c r="R306" s="175">
        <f>ROUND(J306*H306,2)</f>
        <v>0</v>
      </c>
      <c r="S306" s="48"/>
      <c r="T306" s="256">
        <f>S306*H306</f>
        <v>0</v>
      </c>
      <c r="U306" s="256">
        <v>0.175</v>
      </c>
      <c r="V306" s="256">
        <f>U306*H306</f>
        <v>0.5249999999999999</v>
      </c>
      <c r="W306" s="256">
        <v>0</v>
      </c>
      <c r="X306" s="257">
        <f>W306*H306</f>
        <v>0</v>
      </c>
      <c r="AR306" s="25" t="s">
        <v>206</v>
      </c>
      <c r="AT306" s="25" t="s">
        <v>312</v>
      </c>
      <c r="AU306" s="25" t="s">
        <v>171</v>
      </c>
      <c r="AY306" s="25" t="s">
        <v>161</v>
      </c>
      <c r="BE306" s="258">
        <f>IF(O306="základní",K306,0)</f>
        <v>0</v>
      </c>
      <c r="BF306" s="258">
        <f>IF(O306="snížená",K306,0)</f>
        <v>0</v>
      </c>
      <c r="BG306" s="258">
        <f>IF(O306="zákl. přenesená",K306,0)</f>
        <v>0</v>
      </c>
      <c r="BH306" s="258">
        <f>IF(O306="sníž. přenesená",K306,0)</f>
        <v>0</v>
      </c>
      <c r="BI306" s="258">
        <f>IF(O306="nulová",K306,0)</f>
        <v>0</v>
      </c>
      <c r="BJ306" s="25" t="s">
        <v>85</v>
      </c>
      <c r="BK306" s="258">
        <f>ROUND(P306*H306,2)</f>
        <v>0</v>
      </c>
      <c r="BL306" s="25" t="s">
        <v>170</v>
      </c>
      <c r="BM306" s="25" t="s">
        <v>502</v>
      </c>
    </row>
    <row r="307" spans="2:51" s="13" customFormat="1" ht="13.5">
      <c r="B307" s="270"/>
      <c r="C307" s="271"/>
      <c r="D307" s="261" t="s">
        <v>173</v>
      </c>
      <c r="E307" s="272" t="s">
        <v>24</v>
      </c>
      <c r="F307" s="273" t="s">
        <v>171</v>
      </c>
      <c r="G307" s="271"/>
      <c r="H307" s="274">
        <v>3</v>
      </c>
      <c r="I307" s="275"/>
      <c r="J307" s="275"/>
      <c r="K307" s="271"/>
      <c r="L307" s="271"/>
      <c r="M307" s="276"/>
      <c r="N307" s="277"/>
      <c r="O307" s="278"/>
      <c r="P307" s="278"/>
      <c r="Q307" s="278"/>
      <c r="R307" s="278"/>
      <c r="S307" s="278"/>
      <c r="T307" s="278"/>
      <c r="U307" s="278"/>
      <c r="V307" s="278"/>
      <c r="W307" s="278"/>
      <c r="X307" s="279"/>
      <c r="AT307" s="280" t="s">
        <v>173</v>
      </c>
      <c r="AU307" s="280" t="s">
        <v>171</v>
      </c>
      <c r="AV307" s="13" t="s">
        <v>87</v>
      </c>
      <c r="AW307" s="13" t="s">
        <v>7</v>
      </c>
      <c r="AX307" s="13" t="s">
        <v>85</v>
      </c>
      <c r="AY307" s="280" t="s">
        <v>161</v>
      </c>
    </row>
    <row r="308" spans="2:65" s="1" customFormat="1" ht="16.5" customHeight="1">
      <c r="B308" s="47"/>
      <c r="C308" s="292" t="s">
        <v>384</v>
      </c>
      <c r="D308" s="292" t="s">
        <v>312</v>
      </c>
      <c r="E308" s="293" t="s">
        <v>503</v>
      </c>
      <c r="F308" s="294" t="s">
        <v>504</v>
      </c>
      <c r="G308" s="295" t="s">
        <v>326</v>
      </c>
      <c r="H308" s="296">
        <v>3</v>
      </c>
      <c r="I308" s="297"/>
      <c r="J308" s="298"/>
      <c r="K308" s="299">
        <f>ROUND(P308*H308,2)</f>
        <v>0</v>
      </c>
      <c r="L308" s="294" t="s">
        <v>169</v>
      </c>
      <c r="M308" s="300"/>
      <c r="N308" s="301" t="s">
        <v>24</v>
      </c>
      <c r="O308" s="255" t="s">
        <v>47</v>
      </c>
      <c r="P308" s="175">
        <f>I308+J308</f>
        <v>0</v>
      </c>
      <c r="Q308" s="175">
        <f>ROUND(I308*H308,2)</f>
        <v>0</v>
      </c>
      <c r="R308" s="175">
        <f>ROUND(J308*H308,2)</f>
        <v>0</v>
      </c>
      <c r="S308" s="48"/>
      <c r="T308" s="256">
        <f>S308*H308</f>
        <v>0</v>
      </c>
      <c r="U308" s="256">
        <v>0.17</v>
      </c>
      <c r="V308" s="256">
        <f>U308*H308</f>
        <v>0.51</v>
      </c>
      <c r="W308" s="256">
        <v>0</v>
      </c>
      <c r="X308" s="257">
        <f>W308*H308</f>
        <v>0</v>
      </c>
      <c r="AR308" s="25" t="s">
        <v>206</v>
      </c>
      <c r="AT308" s="25" t="s">
        <v>312</v>
      </c>
      <c r="AU308" s="25" t="s">
        <v>171</v>
      </c>
      <c r="AY308" s="25" t="s">
        <v>161</v>
      </c>
      <c r="BE308" s="258">
        <f>IF(O308="základní",K308,0)</f>
        <v>0</v>
      </c>
      <c r="BF308" s="258">
        <f>IF(O308="snížená",K308,0)</f>
        <v>0</v>
      </c>
      <c r="BG308" s="258">
        <f>IF(O308="zákl. přenesená",K308,0)</f>
        <v>0</v>
      </c>
      <c r="BH308" s="258">
        <f>IF(O308="sníž. přenesená",K308,0)</f>
        <v>0</v>
      </c>
      <c r="BI308" s="258">
        <f>IF(O308="nulová",K308,0)</f>
        <v>0</v>
      </c>
      <c r="BJ308" s="25" t="s">
        <v>85</v>
      </c>
      <c r="BK308" s="258">
        <f>ROUND(P308*H308,2)</f>
        <v>0</v>
      </c>
      <c r="BL308" s="25" t="s">
        <v>170</v>
      </c>
      <c r="BM308" s="25" t="s">
        <v>505</v>
      </c>
    </row>
    <row r="309" spans="2:51" s="13" customFormat="1" ht="13.5">
      <c r="B309" s="270"/>
      <c r="C309" s="271"/>
      <c r="D309" s="261" t="s">
        <v>173</v>
      </c>
      <c r="E309" s="272" t="s">
        <v>24</v>
      </c>
      <c r="F309" s="273" t="s">
        <v>171</v>
      </c>
      <c r="G309" s="271"/>
      <c r="H309" s="274">
        <v>3</v>
      </c>
      <c r="I309" s="275"/>
      <c r="J309" s="275"/>
      <c r="K309" s="271"/>
      <c r="L309" s="271"/>
      <c r="M309" s="276"/>
      <c r="N309" s="277"/>
      <c r="O309" s="278"/>
      <c r="P309" s="278"/>
      <c r="Q309" s="278"/>
      <c r="R309" s="278"/>
      <c r="S309" s="278"/>
      <c r="T309" s="278"/>
      <c r="U309" s="278"/>
      <c r="V309" s="278"/>
      <c r="W309" s="278"/>
      <c r="X309" s="279"/>
      <c r="AT309" s="280" t="s">
        <v>173</v>
      </c>
      <c r="AU309" s="280" t="s">
        <v>171</v>
      </c>
      <c r="AV309" s="13" t="s">
        <v>87</v>
      </c>
      <c r="AW309" s="13" t="s">
        <v>7</v>
      </c>
      <c r="AX309" s="13" t="s">
        <v>85</v>
      </c>
      <c r="AY309" s="280" t="s">
        <v>161</v>
      </c>
    </row>
    <row r="310" spans="2:65" s="1" customFormat="1" ht="25.5" customHeight="1">
      <c r="B310" s="47"/>
      <c r="C310" s="292" t="s">
        <v>506</v>
      </c>
      <c r="D310" s="292" t="s">
        <v>312</v>
      </c>
      <c r="E310" s="293" t="s">
        <v>507</v>
      </c>
      <c r="F310" s="294" t="s">
        <v>508</v>
      </c>
      <c r="G310" s="295" t="s">
        <v>326</v>
      </c>
      <c r="H310" s="296">
        <v>3</v>
      </c>
      <c r="I310" s="297"/>
      <c r="J310" s="298"/>
      <c r="K310" s="299">
        <f>ROUND(P310*H310,2)</f>
        <v>0</v>
      </c>
      <c r="L310" s="294" t="s">
        <v>169</v>
      </c>
      <c r="M310" s="300"/>
      <c r="N310" s="301" t="s">
        <v>24</v>
      </c>
      <c r="O310" s="255" t="s">
        <v>47</v>
      </c>
      <c r="P310" s="175">
        <f>I310+J310</f>
        <v>0</v>
      </c>
      <c r="Q310" s="175">
        <f>ROUND(I310*H310,2)</f>
        <v>0</v>
      </c>
      <c r="R310" s="175">
        <f>ROUND(J310*H310,2)</f>
        <v>0</v>
      </c>
      <c r="S310" s="48"/>
      <c r="T310" s="256">
        <f>S310*H310</f>
        <v>0</v>
      </c>
      <c r="U310" s="256">
        <v>0.027</v>
      </c>
      <c r="V310" s="256">
        <f>U310*H310</f>
        <v>0.081</v>
      </c>
      <c r="W310" s="256">
        <v>0</v>
      </c>
      <c r="X310" s="257">
        <f>W310*H310</f>
        <v>0</v>
      </c>
      <c r="AR310" s="25" t="s">
        <v>206</v>
      </c>
      <c r="AT310" s="25" t="s">
        <v>312</v>
      </c>
      <c r="AU310" s="25" t="s">
        <v>171</v>
      </c>
      <c r="AY310" s="25" t="s">
        <v>161</v>
      </c>
      <c r="BE310" s="258">
        <f>IF(O310="základní",K310,0)</f>
        <v>0</v>
      </c>
      <c r="BF310" s="258">
        <f>IF(O310="snížená",K310,0)</f>
        <v>0</v>
      </c>
      <c r="BG310" s="258">
        <f>IF(O310="zákl. přenesená",K310,0)</f>
        <v>0</v>
      </c>
      <c r="BH310" s="258">
        <f>IF(O310="sníž. přenesená",K310,0)</f>
        <v>0</v>
      </c>
      <c r="BI310" s="258">
        <f>IF(O310="nulová",K310,0)</f>
        <v>0</v>
      </c>
      <c r="BJ310" s="25" t="s">
        <v>85</v>
      </c>
      <c r="BK310" s="258">
        <f>ROUND(P310*H310,2)</f>
        <v>0</v>
      </c>
      <c r="BL310" s="25" t="s">
        <v>170</v>
      </c>
      <c r="BM310" s="25" t="s">
        <v>509</v>
      </c>
    </row>
    <row r="311" spans="2:51" s="13" customFormat="1" ht="13.5">
      <c r="B311" s="270"/>
      <c r="C311" s="271"/>
      <c r="D311" s="261" t="s">
        <v>173</v>
      </c>
      <c r="E311" s="272" t="s">
        <v>24</v>
      </c>
      <c r="F311" s="273" t="s">
        <v>171</v>
      </c>
      <c r="G311" s="271"/>
      <c r="H311" s="274">
        <v>3</v>
      </c>
      <c r="I311" s="275"/>
      <c r="J311" s="275"/>
      <c r="K311" s="271"/>
      <c r="L311" s="271"/>
      <c r="M311" s="276"/>
      <c r="N311" s="277"/>
      <c r="O311" s="278"/>
      <c r="P311" s="278"/>
      <c r="Q311" s="278"/>
      <c r="R311" s="278"/>
      <c r="S311" s="278"/>
      <c r="T311" s="278"/>
      <c r="U311" s="278"/>
      <c r="V311" s="278"/>
      <c r="W311" s="278"/>
      <c r="X311" s="279"/>
      <c r="AT311" s="280" t="s">
        <v>173</v>
      </c>
      <c r="AU311" s="280" t="s">
        <v>171</v>
      </c>
      <c r="AV311" s="13" t="s">
        <v>87</v>
      </c>
      <c r="AW311" s="13" t="s">
        <v>7</v>
      </c>
      <c r="AX311" s="13" t="s">
        <v>85</v>
      </c>
      <c r="AY311" s="280" t="s">
        <v>161</v>
      </c>
    </row>
    <row r="312" spans="2:65" s="1" customFormat="1" ht="25.5" customHeight="1">
      <c r="B312" s="47"/>
      <c r="C312" s="247" t="s">
        <v>510</v>
      </c>
      <c r="D312" s="247" t="s">
        <v>165</v>
      </c>
      <c r="E312" s="248" t="s">
        <v>511</v>
      </c>
      <c r="F312" s="249" t="s">
        <v>512</v>
      </c>
      <c r="G312" s="250" t="s">
        <v>326</v>
      </c>
      <c r="H312" s="251">
        <v>3</v>
      </c>
      <c r="I312" s="252"/>
      <c r="J312" s="252"/>
      <c r="K312" s="253">
        <f>ROUND(P312*H312,2)</f>
        <v>0</v>
      </c>
      <c r="L312" s="249" t="s">
        <v>169</v>
      </c>
      <c r="M312" s="73"/>
      <c r="N312" s="254" t="s">
        <v>24</v>
      </c>
      <c r="O312" s="255" t="s">
        <v>47</v>
      </c>
      <c r="P312" s="175">
        <f>I312+J312</f>
        <v>0</v>
      </c>
      <c r="Q312" s="175">
        <f>ROUND(I312*H312,2)</f>
        <v>0</v>
      </c>
      <c r="R312" s="175">
        <f>ROUND(J312*H312,2)</f>
        <v>0</v>
      </c>
      <c r="S312" s="48"/>
      <c r="T312" s="256">
        <f>S312*H312</f>
        <v>0</v>
      </c>
      <c r="U312" s="256">
        <v>0.21734</v>
      </c>
      <c r="V312" s="256">
        <f>U312*H312</f>
        <v>0.65202</v>
      </c>
      <c r="W312" s="256">
        <v>0</v>
      </c>
      <c r="X312" s="257">
        <f>W312*H312</f>
        <v>0</v>
      </c>
      <c r="AR312" s="25" t="s">
        <v>170</v>
      </c>
      <c r="AT312" s="25" t="s">
        <v>165</v>
      </c>
      <c r="AU312" s="25" t="s">
        <v>171</v>
      </c>
      <c r="AY312" s="25" t="s">
        <v>161</v>
      </c>
      <c r="BE312" s="258">
        <f>IF(O312="základní",K312,0)</f>
        <v>0</v>
      </c>
      <c r="BF312" s="258">
        <f>IF(O312="snížená",K312,0)</f>
        <v>0</v>
      </c>
      <c r="BG312" s="258">
        <f>IF(O312="zákl. přenesená",K312,0)</f>
        <v>0</v>
      </c>
      <c r="BH312" s="258">
        <f>IF(O312="sníž. přenesená",K312,0)</f>
        <v>0</v>
      </c>
      <c r="BI312" s="258">
        <f>IF(O312="nulová",K312,0)</f>
        <v>0</v>
      </c>
      <c r="BJ312" s="25" t="s">
        <v>85</v>
      </c>
      <c r="BK312" s="258">
        <f>ROUND(P312*H312,2)</f>
        <v>0</v>
      </c>
      <c r="BL312" s="25" t="s">
        <v>170</v>
      </c>
      <c r="BM312" s="25" t="s">
        <v>513</v>
      </c>
    </row>
    <row r="313" spans="2:51" s="13" customFormat="1" ht="13.5">
      <c r="B313" s="270"/>
      <c r="C313" s="271"/>
      <c r="D313" s="261" t="s">
        <v>173</v>
      </c>
      <c r="E313" s="272" t="s">
        <v>24</v>
      </c>
      <c r="F313" s="273" t="s">
        <v>171</v>
      </c>
      <c r="G313" s="271"/>
      <c r="H313" s="274">
        <v>3</v>
      </c>
      <c r="I313" s="275"/>
      <c r="J313" s="275"/>
      <c r="K313" s="271"/>
      <c r="L313" s="271"/>
      <c r="M313" s="276"/>
      <c r="N313" s="277"/>
      <c r="O313" s="278"/>
      <c r="P313" s="278"/>
      <c r="Q313" s="278"/>
      <c r="R313" s="278"/>
      <c r="S313" s="278"/>
      <c r="T313" s="278"/>
      <c r="U313" s="278"/>
      <c r="V313" s="278"/>
      <c r="W313" s="278"/>
      <c r="X313" s="279"/>
      <c r="AT313" s="280" t="s">
        <v>173</v>
      </c>
      <c r="AU313" s="280" t="s">
        <v>171</v>
      </c>
      <c r="AV313" s="13" t="s">
        <v>87</v>
      </c>
      <c r="AW313" s="13" t="s">
        <v>7</v>
      </c>
      <c r="AX313" s="13" t="s">
        <v>85</v>
      </c>
      <c r="AY313" s="280" t="s">
        <v>161</v>
      </c>
    </row>
    <row r="314" spans="2:65" s="1" customFormat="1" ht="16.5" customHeight="1">
      <c r="B314" s="47"/>
      <c r="C314" s="292" t="s">
        <v>424</v>
      </c>
      <c r="D314" s="292" t="s">
        <v>312</v>
      </c>
      <c r="E314" s="293" t="s">
        <v>514</v>
      </c>
      <c r="F314" s="294" t="s">
        <v>515</v>
      </c>
      <c r="G314" s="295" t="s">
        <v>516</v>
      </c>
      <c r="H314" s="296">
        <v>3</v>
      </c>
      <c r="I314" s="297"/>
      <c r="J314" s="298"/>
      <c r="K314" s="299">
        <f>ROUND(P314*H314,2)</f>
        <v>0</v>
      </c>
      <c r="L314" s="294" t="s">
        <v>24</v>
      </c>
      <c r="M314" s="300"/>
      <c r="N314" s="301" t="s">
        <v>24</v>
      </c>
      <c r="O314" s="255" t="s">
        <v>47</v>
      </c>
      <c r="P314" s="175">
        <f>I314+J314</f>
        <v>0</v>
      </c>
      <c r="Q314" s="175">
        <f>ROUND(I314*H314,2)</f>
        <v>0</v>
      </c>
      <c r="R314" s="175">
        <f>ROUND(J314*H314,2)</f>
        <v>0</v>
      </c>
      <c r="S314" s="48"/>
      <c r="T314" s="256">
        <f>S314*H314</f>
        <v>0</v>
      </c>
      <c r="U314" s="256">
        <v>0.101</v>
      </c>
      <c r="V314" s="256">
        <f>U314*H314</f>
        <v>0.30300000000000005</v>
      </c>
      <c r="W314" s="256">
        <v>0</v>
      </c>
      <c r="X314" s="257">
        <f>W314*H314</f>
        <v>0</v>
      </c>
      <c r="AR314" s="25" t="s">
        <v>206</v>
      </c>
      <c r="AT314" s="25" t="s">
        <v>312</v>
      </c>
      <c r="AU314" s="25" t="s">
        <v>171</v>
      </c>
      <c r="AY314" s="25" t="s">
        <v>161</v>
      </c>
      <c r="BE314" s="258">
        <f>IF(O314="základní",K314,0)</f>
        <v>0</v>
      </c>
      <c r="BF314" s="258">
        <f>IF(O314="snížená",K314,0)</f>
        <v>0</v>
      </c>
      <c r="BG314" s="258">
        <f>IF(O314="zákl. přenesená",K314,0)</f>
        <v>0</v>
      </c>
      <c r="BH314" s="258">
        <f>IF(O314="sníž. přenesená",K314,0)</f>
        <v>0</v>
      </c>
      <c r="BI314" s="258">
        <f>IF(O314="nulová",K314,0)</f>
        <v>0</v>
      </c>
      <c r="BJ314" s="25" t="s">
        <v>85</v>
      </c>
      <c r="BK314" s="258">
        <f>ROUND(P314*H314,2)</f>
        <v>0</v>
      </c>
      <c r="BL314" s="25" t="s">
        <v>170</v>
      </c>
      <c r="BM314" s="25" t="s">
        <v>517</v>
      </c>
    </row>
    <row r="315" spans="2:51" s="13" customFormat="1" ht="13.5">
      <c r="B315" s="270"/>
      <c r="C315" s="271"/>
      <c r="D315" s="261" t="s">
        <v>173</v>
      </c>
      <c r="E315" s="272" t="s">
        <v>24</v>
      </c>
      <c r="F315" s="273" t="s">
        <v>171</v>
      </c>
      <c r="G315" s="271"/>
      <c r="H315" s="274">
        <v>3</v>
      </c>
      <c r="I315" s="275"/>
      <c r="J315" s="275"/>
      <c r="K315" s="271"/>
      <c r="L315" s="271"/>
      <c r="M315" s="276"/>
      <c r="N315" s="277"/>
      <c r="O315" s="278"/>
      <c r="P315" s="278"/>
      <c r="Q315" s="278"/>
      <c r="R315" s="278"/>
      <c r="S315" s="278"/>
      <c r="T315" s="278"/>
      <c r="U315" s="278"/>
      <c r="V315" s="278"/>
      <c r="W315" s="278"/>
      <c r="X315" s="279"/>
      <c r="AT315" s="280" t="s">
        <v>173</v>
      </c>
      <c r="AU315" s="280" t="s">
        <v>171</v>
      </c>
      <c r="AV315" s="13" t="s">
        <v>87</v>
      </c>
      <c r="AW315" s="13" t="s">
        <v>7</v>
      </c>
      <c r="AX315" s="13" t="s">
        <v>85</v>
      </c>
      <c r="AY315" s="280" t="s">
        <v>161</v>
      </c>
    </row>
    <row r="316" spans="2:65" s="1" customFormat="1" ht="16.5" customHeight="1">
      <c r="B316" s="47"/>
      <c r="C316" s="292" t="s">
        <v>518</v>
      </c>
      <c r="D316" s="292" t="s">
        <v>312</v>
      </c>
      <c r="E316" s="293" t="s">
        <v>519</v>
      </c>
      <c r="F316" s="294" t="s">
        <v>520</v>
      </c>
      <c r="G316" s="295" t="s">
        <v>204</v>
      </c>
      <c r="H316" s="296">
        <v>3</v>
      </c>
      <c r="I316" s="297"/>
      <c r="J316" s="298"/>
      <c r="K316" s="299">
        <f>ROUND(P316*H316,2)</f>
        <v>0</v>
      </c>
      <c r="L316" s="294" t="s">
        <v>24</v>
      </c>
      <c r="M316" s="300"/>
      <c r="N316" s="301" t="s">
        <v>24</v>
      </c>
      <c r="O316" s="255" t="s">
        <v>47</v>
      </c>
      <c r="P316" s="175">
        <f>I316+J316</f>
        <v>0</v>
      </c>
      <c r="Q316" s="175">
        <f>ROUND(I316*H316,2)</f>
        <v>0</v>
      </c>
      <c r="R316" s="175">
        <f>ROUND(J316*H316,2)</f>
        <v>0</v>
      </c>
      <c r="S316" s="48"/>
      <c r="T316" s="256">
        <f>S316*H316</f>
        <v>0</v>
      </c>
      <c r="U316" s="256">
        <v>0.06</v>
      </c>
      <c r="V316" s="256">
        <f>U316*H316</f>
        <v>0.18</v>
      </c>
      <c r="W316" s="256">
        <v>0</v>
      </c>
      <c r="X316" s="257">
        <f>W316*H316</f>
        <v>0</v>
      </c>
      <c r="AR316" s="25" t="s">
        <v>206</v>
      </c>
      <c r="AT316" s="25" t="s">
        <v>312</v>
      </c>
      <c r="AU316" s="25" t="s">
        <v>171</v>
      </c>
      <c r="AY316" s="25" t="s">
        <v>161</v>
      </c>
      <c r="BE316" s="258">
        <f>IF(O316="základní",K316,0)</f>
        <v>0</v>
      </c>
      <c r="BF316" s="258">
        <f>IF(O316="snížená",K316,0)</f>
        <v>0</v>
      </c>
      <c r="BG316" s="258">
        <f>IF(O316="zákl. přenesená",K316,0)</f>
        <v>0</v>
      </c>
      <c r="BH316" s="258">
        <f>IF(O316="sníž. přenesená",K316,0)</f>
        <v>0</v>
      </c>
      <c r="BI316" s="258">
        <f>IF(O316="nulová",K316,0)</f>
        <v>0</v>
      </c>
      <c r="BJ316" s="25" t="s">
        <v>85</v>
      </c>
      <c r="BK316" s="258">
        <f>ROUND(P316*H316,2)</f>
        <v>0</v>
      </c>
      <c r="BL316" s="25" t="s">
        <v>170</v>
      </c>
      <c r="BM316" s="25" t="s">
        <v>521</v>
      </c>
    </row>
    <row r="317" spans="2:51" s="13" customFormat="1" ht="13.5">
      <c r="B317" s="270"/>
      <c r="C317" s="271"/>
      <c r="D317" s="261" t="s">
        <v>173</v>
      </c>
      <c r="E317" s="272" t="s">
        <v>24</v>
      </c>
      <c r="F317" s="273" t="s">
        <v>171</v>
      </c>
      <c r="G317" s="271"/>
      <c r="H317" s="274">
        <v>3</v>
      </c>
      <c r="I317" s="275"/>
      <c r="J317" s="275"/>
      <c r="K317" s="271"/>
      <c r="L317" s="271"/>
      <c r="M317" s="276"/>
      <c r="N317" s="277"/>
      <c r="O317" s="278"/>
      <c r="P317" s="278"/>
      <c r="Q317" s="278"/>
      <c r="R317" s="278"/>
      <c r="S317" s="278"/>
      <c r="T317" s="278"/>
      <c r="U317" s="278"/>
      <c r="V317" s="278"/>
      <c r="W317" s="278"/>
      <c r="X317" s="279"/>
      <c r="AT317" s="280" t="s">
        <v>173</v>
      </c>
      <c r="AU317" s="280" t="s">
        <v>171</v>
      </c>
      <c r="AV317" s="13" t="s">
        <v>87</v>
      </c>
      <c r="AW317" s="13" t="s">
        <v>7</v>
      </c>
      <c r="AX317" s="13" t="s">
        <v>85</v>
      </c>
      <c r="AY317" s="280" t="s">
        <v>161</v>
      </c>
    </row>
    <row r="318" spans="2:65" s="1" customFormat="1" ht="25.5" customHeight="1">
      <c r="B318" s="47"/>
      <c r="C318" s="247" t="s">
        <v>522</v>
      </c>
      <c r="D318" s="247" t="s">
        <v>165</v>
      </c>
      <c r="E318" s="248" t="s">
        <v>523</v>
      </c>
      <c r="F318" s="249" t="s">
        <v>524</v>
      </c>
      <c r="G318" s="250" t="s">
        <v>326</v>
      </c>
      <c r="H318" s="251">
        <v>7</v>
      </c>
      <c r="I318" s="252"/>
      <c r="J318" s="252"/>
      <c r="K318" s="253">
        <f>ROUND(P318*H318,2)</f>
        <v>0</v>
      </c>
      <c r="L318" s="249" t="s">
        <v>169</v>
      </c>
      <c r="M318" s="73"/>
      <c r="N318" s="254" t="s">
        <v>24</v>
      </c>
      <c r="O318" s="255" t="s">
        <v>47</v>
      </c>
      <c r="P318" s="175">
        <f>I318+J318</f>
        <v>0</v>
      </c>
      <c r="Q318" s="175">
        <f>ROUND(I318*H318,2)</f>
        <v>0</v>
      </c>
      <c r="R318" s="175">
        <f>ROUND(J318*H318,2)</f>
        <v>0</v>
      </c>
      <c r="S318" s="48"/>
      <c r="T318" s="256">
        <f>S318*H318</f>
        <v>0</v>
      </c>
      <c r="U318" s="256">
        <v>0.31108</v>
      </c>
      <c r="V318" s="256">
        <f>U318*H318</f>
        <v>2.17756</v>
      </c>
      <c r="W318" s="256">
        <v>0</v>
      </c>
      <c r="X318" s="257">
        <f>W318*H318</f>
        <v>0</v>
      </c>
      <c r="AR318" s="25" t="s">
        <v>170</v>
      </c>
      <c r="AT318" s="25" t="s">
        <v>165</v>
      </c>
      <c r="AU318" s="25" t="s">
        <v>171</v>
      </c>
      <c r="AY318" s="25" t="s">
        <v>161</v>
      </c>
      <c r="BE318" s="258">
        <f>IF(O318="základní",K318,0)</f>
        <v>0</v>
      </c>
      <c r="BF318" s="258">
        <f>IF(O318="snížená",K318,0)</f>
        <v>0</v>
      </c>
      <c r="BG318" s="258">
        <f>IF(O318="zákl. přenesená",K318,0)</f>
        <v>0</v>
      </c>
      <c r="BH318" s="258">
        <f>IF(O318="sníž. přenesená",K318,0)</f>
        <v>0</v>
      </c>
      <c r="BI318" s="258">
        <f>IF(O318="nulová",K318,0)</f>
        <v>0</v>
      </c>
      <c r="BJ318" s="25" t="s">
        <v>85</v>
      </c>
      <c r="BK318" s="258">
        <f>ROUND(P318*H318,2)</f>
        <v>0</v>
      </c>
      <c r="BL318" s="25" t="s">
        <v>170</v>
      </c>
      <c r="BM318" s="25" t="s">
        <v>525</v>
      </c>
    </row>
    <row r="319" spans="2:51" s="13" customFormat="1" ht="13.5">
      <c r="B319" s="270"/>
      <c r="C319" s="271"/>
      <c r="D319" s="261" t="s">
        <v>173</v>
      </c>
      <c r="E319" s="272" t="s">
        <v>24</v>
      </c>
      <c r="F319" s="273" t="s">
        <v>201</v>
      </c>
      <c r="G319" s="271"/>
      <c r="H319" s="274">
        <v>7</v>
      </c>
      <c r="I319" s="275"/>
      <c r="J319" s="275"/>
      <c r="K319" s="271"/>
      <c r="L319" s="271"/>
      <c r="M319" s="276"/>
      <c r="N319" s="277"/>
      <c r="O319" s="278"/>
      <c r="P319" s="278"/>
      <c r="Q319" s="278"/>
      <c r="R319" s="278"/>
      <c r="S319" s="278"/>
      <c r="T319" s="278"/>
      <c r="U319" s="278"/>
      <c r="V319" s="278"/>
      <c r="W319" s="278"/>
      <c r="X319" s="279"/>
      <c r="AT319" s="280" t="s">
        <v>173</v>
      </c>
      <c r="AU319" s="280" t="s">
        <v>171</v>
      </c>
      <c r="AV319" s="13" t="s">
        <v>87</v>
      </c>
      <c r="AW319" s="13" t="s">
        <v>7</v>
      </c>
      <c r="AX319" s="13" t="s">
        <v>85</v>
      </c>
      <c r="AY319" s="280" t="s">
        <v>161</v>
      </c>
    </row>
    <row r="320" spans="2:65" s="1" customFormat="1" ht="25.5" customHeight="1">
      <c r="B320" s="47"/>
      <c r="C320" s="247" t="s">
        <v>526</v>
      </c>
      <c r="D320" s="247" t="s">
        <v>165</v>
      </c>
      <c r="E320" s="248" t="s">
        <v>527</v>
      </c>
      <c r="F320" s="249" t="s">
        <v>528</v>
      </c>
      <c r="G320" s="250" t="s">
        <v>326</v>
      </c>
      <c r="H320" s="251">
        <v>8</v>
      </c>
      <c r="I320" s="252"/>
      <c r="J320" s="252"/>
      <c r="K320" s="253">
        <f>ROUND(P320*H320,2)</f>
        <v>0</v>
      </c>
      <c r="L320" s="249" t="s">
        <v>169</v>
      </c>
      <c r="M320" s="73"/>
      <c r="N320" s="254" t="s">
        <v>24</v>
      </c>
      <c r="O320" s="255" t="s">
        <v>47</v>
      </c>
      <c r="P320" s="175">
        <f>I320+J320</f>
        <v>0</v>
      </c>
      <c r="Q320" s="175">
        <f>ROUND(I320*H320,2)</f>
        <v>0</v>
      </c>
      <c r="R320" s="175">
        <f>ROUND(J320*H320,2)</f>
        <v>0</v>
      </c>
      <c r="S320" s="48"/>
      <c r="T320" s="256">
        <f>S320*H320</f>
        <v>0</v>
      </c>
      <c r="U320" s="256">
        <v>0.2647</v>
      </c>
      <c r="V320" s="256">
        <f>U320*H320</f>
        <v>2.1176</v>
      </c>
      <c r="W320" s="256">
        <v>0</v>
      </c>
      <c r="X320" s="257">
        <f>W320*H320</f>
        <v>0</v>
      </c>
      <c r="AR320" s="25" t="s">
        <v>170</v>
      </c>
      <c r="AT320" s="25" t="s">
        <v>165</v>
      </c>
      <c r="AU320" s="25" t="s">
        <v>171</v>
      </c>
      <c r="AY320" s="25" t="s">
        <v>161</v>
      </c>
      <c r="BE320" s="258">
        <f>IF(O320="základní",K320,0)</f>
        <v>0</v>
      </c>
      <c r="BF320" s="258">
        <f>IF(O320="snížená",K320,0)</f>
        <v>0</v>
      </c>
      <c r="BG320" s="258">
        <f>IF(O320="zákl. přenesená",K320,0)</f>
        <v>0</v>
      </c>
      <c r="BH320" s="258">
        <f>IF(O320="sníž. přenesená",K320,0)</f>
        <v>0</v>
      </c>
      <c r="BI320" s="258">
        <f>IF(O320="nulová",K320,0)</f>
        <v>0</v>
      </c>
      <c r="BJ320" s="25" t="s">
        <v>85</v>
      </c>
      <c r="BK320" s="258">
        <f>ROUND(P320*H320,2)</f>
        <v>0</v>
      </c>
      <c r="BL320" s="25" t="s">
        <v>170</v>
      </c>
      <c r="BM320" s="25" t="s">
        <v>529</v>
      </c>
    </row>
    <row r="321" spans="2:51" s="13" customFormat="1" ht="13.5">
      <c r="B321" s="270"/>
      <c r="C321" s="271"/>
      <c r="D321" s="261" t="s">
        <v>173</v>
      </c>
      <c r="E321" s="272" t="s">
        <v>24</v>
      </c>
      <c r="F321" s="273" t="s">
        <v>206</v>
      </c>
      <c r="G321" s="271"/>
      <c r="H321" s="274">
        <v>8</v>
      </c>
      <c r="I321" s="275"/>
      <c r="J321" s="275"/>
      <c r="K321" s="271"/>
      <c r="L321" s="271"/>
      <c r="M321" s="276"/>
      <c r="N321" s="277"/>
      <c r="O321" s="278"/>
      <c r="P321" s="278"/>
      <c r="Q321" s="278"/>
      <c r="R321" s="278"/>
      <c r="S321" s="278"/>
      <c r="T321" s="278"/>
      <c r="U321" s="278"/>
      <c r="V321" s="278"/>
      <c r="W321" s="278"/>
      <c r="X321" s="279"/>
      <c r="AT321" s="280" t="s">
        <v>173</v>
      </c>
      <c r="AU321" s="280" t="s">
        <v>171</v>
      </c>
      <c r="AV321" s="13" t="s">
        <v>87</v>
      </c>
      <c r="AW321" s="13" t="s">
        <v>7</v>
      </c>
      <c r="AX321" s="13" t="s">
        <v>85</v>
      </c>
      <c r="AY321" s="280" t="s">
        <v>161</v>
      </c>
    </row>
    <row r="322" spans="2:65" s="1" customFormat="1" ht="16.5" customHeight="1">
      <c r="B322" s="47"/>
      <c r="C322" s="247" t="s">
        <v>530</v>
      </c>
      <c r="D322" s="247" t="s">
        <v>165</v>
      </c>
      <c r="E322" s="248" t="s">
        <v>531</v>
      </c>
      <c r="F322" s="249" t="s">
        <v>532</v>
      </c>
      <c r="G322" s="250" t="s">
        <v>326</v>
      </c>
      <c r="H322" s="251">
        <v>6</v>
      </c>
      <c r="I322" s="252"/>
      <c r="J322" s="252"/>
      <c r="K322" s="253">
        <f>ROUND(P322*H322,2)</f>
        <v>0</v>
      </c>
      <c r="L322" s="249" t="s">
        <v>24</v>
      </c>
      <c r="M322" s="73"/>
      <c r="N322" s="254" t="s">
        <v>24</v>
      </c>
      <c r="O322" s="255" t="s">
        <v>47</v>
      </c>
      <c r="P322" s="175">
        <f>I322+J322</f>
        <v>0</v>
      </c>
      <c r="Q322" s="175">
        <f>ROUND(I322*H322,2)</f>
        <v>0</v>
      </c>
      <c r="R322" s="175">
        <f>ROUND(J322*H322,2)</f>
        <v>0</v>
      </c>
      <c r="S322" s="48"/>
      <c r="T322" s="256">
        <f>S322*H322</f>
        <v>0</v>
      </c>
      <c r="U322" s="256">
        <v>0.01</v>
      </c>
      <c r="V322" s="256">
        <f>U322*H322</f>
        <v>0.06</v>
      </c>
      <c r="W322" s="256">
        <v>0</v>
      </c>
      <c r="X322" s="257">
        <f>W322*H322</f>
        <v>0</v>
      </c>
      <c r="AR322" s="25" t="s">
        <v>170</v>
      </c>
      <c r="AT322" s="25" t="s">
        <v>165</v>
      </c>
      <c r="AU322" s="25" t="s">
        <v>171</v>
      </c>
      <c r="AY322" s="25" t="s">
        <v>161</v>
      </c>
      <c r="BE322" s="258">
        <f>IF(O322="základní",K322,0)</f>
        <v>0</v>
      </c>
      <c r="BF322" s="258">
        <f>IF(O322="snížená",K322,0)</f>
        <v>0</v>
      </c>
      <c r="BG322" s="258">
        <f>IF(O322="zákl. přenesená",K322,0)</f>
        <v>0</v>
      </c>
      <c r="BH322" s="258">
        <f>IF(O322="sníž. přenesená",K322,0)</f>
        <v>0</v>
      </c>
      <c r="BI322" s="258">
        <f>IF(O322="nulová",K322,0)</f>
        <v>0</v>
      </c>
      <c r="BJ322" s="25" t="s">
        <v>85</v>
      </c>
      <c r="BK322" s="258">
        <f>ROUND(P322*H322,2)</f>
        <v>0</v>
      </c>
      <c r="BL322" s="25" t="s">
        <v>170</v>
      </c>
      <c r="BM322" s="25" t="s">
        <v>533</v>
      </c>
    </row>
    <row r="323" spans="2:51" s="13" customFormat="1" ht="13.5">
      <c r="B323" s="270"/>
      <c r="C323" s="271"/>
      <c r="D323" s="261" t="s">
        <v>173</v>
      </c>
      <c r="E323" s="272" t="s">
        <v>24</v>
      </c>
      <c r="F323" s="273" t="s">
        <v>534</v>
      </c>
      <c r="G323" s="271"/>
      <c r="H323" s="274">
        <v>6</v>
      </c>
      <c r="I323" s="275"/>
      <c r="J323" s="275"/>
      <c r="K323" s="271"/>
      <c r="L323" s="271"/>
      <c r="M323" s="276"/>
      <c r="N323" s="277"/>
      <c r="O323" s="278"/>
      <c r="P323" s="278"/>
      <c r="Q323" s="278"/>
      <c r="R323" s="278"/>
      <c r="S323" s="278"/>
      <c r="T323" s="278"/>
      <c r="U323" s="278"/>
      <c r="V323" s="278"/>
      <c r="W323" s="278"/>
      <c r="X323" s="279"/>
      <c r="AT323" s="280" t="s">
        <v>173</v>
      </c>
      <c r="AU323" s="280" t="s">
        <v>171</v>
      </c>
      <c r="AV323" s="13" t="s">
        <v>87</v>
      </c>
      <c r="AW323" s="13" t="s">
        <v>7</v>
      </c>
      <c r="AX323" s="13" t="s">
        <v>85</v>
      </c>
      <c r="AY323" s="280" t="s">
        <v>161</v>
      </c>
    </row>
    <row r="324" spans="2:63" s="11" customFormat="1" ht="29.85" customHeight="1">
      <c r="B324" s="230"/>
      <c r="C324" s="231"/>
      <c r="D324" s="232" t="s">
        <v>77</v>
      </c>
      <c r="E324" s="245" t="s">
        <v>535</v>
      </c>
      <c r="F324" s="245" t="s">
        <v>536</v>
      </c>
      <c r="G324" s="231"/>
      <c r="H324" s="231"/>
      <c r="I324" s="234"/>
      <c r="J324" s="234"/>
      <c r="K324" s="246">
        <f>BK324</f>
        <v>0</v>
      </c>
      <c r="L324" s="231"/>
      <c r="M324" s="236"/>
      <c r="N324" s="237"/>
      <c r="O324" s="238"/>
      <c r="P324" s="238"/>
      <c r="Q324" s="239">
        <f>Q325+SUM(Q326:Q378)</f>
        <v>0</v>
      </c>
      <c r="R324" s="239">
        <f>R325+SUM(R326:R378)</f>
        <v>0</v>
      </c>
      <c r="S324" s="238"/>
      <c r="T324" s="240">
        <f>T325+SUM(T326:T378)</f>
        <v>0</v>
      </c>
      <c r="U324" s="238"/>
      <c r="V324" s="240">
        <f>V325+SUM(V326:V378)</f>
        <v>57.138598</v>
      </c>
      <c r="W324" s="238"/>
      <c r="X324" s="241">
        <f>X325+SUM(X326:X378)</f>
        <v>0</v>
      </c>
      <c r="AR324" s="242" t="s">
        <v>85</v>
      </c>
      <c r="AT324" s="243" t="s">
        <v>77</v>
      </c>
      <c r="AU324" s="243" t="s">
        <v>85</v>
      </c>
      <c r="AY324" s="242" t="s">
        <v>161</v>
      </c>
      <c r="BK324" s="244">
        <f>BK325+SUM(BK326:BK378)</f>
        <v>0</v>
      </c>
    </row>
    <row r="325" spans="2:65" s="1" customFormat="1" ht="25.5" customHeight="1">
      <c r="B325" s="47"/>
      <c r="C325" s="247" t="s">
        <v>537</v>
      </c>
      <c r="D325" s="247" t="s">
        <v>165</v>
      </c>
      <c r="E325" s="248" t="s">
        <v>538</v>
      </c>
      <c r="F325" s="249" t="s">
        <v>539</v>
      </c>
      <c r="G325" s="250" t="s">
        <v>326</v>
      </c>
      <c r="H325" s="251">
        <v>4</v>
      </c>
      <c r="I325" s="252"/>
      <c r="J325" s="252"/>
      <c r="K325" s="253">
        <f>ROUND(P325*H325,2)</f>
        <v>0</v>
      </c>
      <c r="L325" s="249" t="s">
        <v>169</v>
      </c>
      <c r="M325" s="73"/>
      <c r="N325" s="254" t="s">
        <v>24</v>
      </c>
      <c r="O325" s="255" t="s">
        <v>47</v>
      </c>
      <c r="P325" s="175">
        <f>I325+J325</f>
        <v>0</v>
      </c>
      <c r="Q325" s="175">
        <f>ROUND(I325*H325,2)</f>
        <v>0</v>
      </c>
      <c r="R325" s="175">
        <f>ROUND(J325*H325,2)</f>
        <v>0</v>
      </c>
      <c r="S325" s="48"/>
      <c r="T325" s="256">
        <f>S325*H325</f>
        <v>0</v>
      </c>
      <c r="U325" s="256">
        <v>0.0007</v>
      </c>
      <c r="V325" s="256">
        <f>U325*H325</f>
        <v>0.0028</v>
      </c>
      <c r="W325" s="256">
        <v>0</v>
      </c>
      <c r="X325" s="257">
        <f>W325*H325</f>
        <v>0</v>
      </c>
      <c r="AR325" s="25" t="s">
        <v>170</v>
      </c>
      <c r="AT325" s="25" t="s">
        <v>165</v>
      </c>
      <c r="AU325" s="25" t="s">
        <v>87</v>
      </c>
      <c r="AY325" s="25" t="s">
        <v>161</v>
      </c>
      <c r="BE325" s="258">
        <f>IF(O325="základní",K325,0)</f>
        <v>0</v>
      </c>
      <c r="BF325" s="258">
        <f>IF(O325="snížená",K325,0)</f>
        <v>0</v>
      </c>
      <c r="BG325" s="258">
        <f>IF(O325="zákl. přenesená",K325,0)</f>
        <v>0</v>
      </c>
      <c r="BH325" s="258">
        <f>IF(O325="sníž. přenesená",K325,0)</f>
        <v>0</v>
      </c>
      <c r="BI325" s="258">
        <f>IF(O325="nulová",K325,0)</f>
        <v>0</v>
      </c>
      <c r="BJ325" s="25" t="s">
        <v>85</v>
      </c>
      <c r="BK325" s="258">
        <f>ROUND(P325*H325,2)</f>
        <v>0</v>
      </c>
      <c r="BL325" s="25" t="s">
        <v>170</v>
      </c>
      <c r="BM325" s="25" t="s">
        <v>540</v>
      </c>
    </row>
    <row r="326" spans="2:51" s="13" customFormat="1" ht="13.5">
      <c r="B326" s="270"/>
      <c r="C326" s="271"/>
      <c r="D326" s="261" t="s">
        <v>173</v>
      </c>
      <c r="E326" s="272" t="s">
        <v>24</v>
      </c>
      <c r="F326" s="273" t="s">
        <v>170</v>
      </c>
      <c r="G326" s="271"/>
      <c r="H326" s="274">
        <v>4</v>
      </c>
      <c r="I326" s="275"/>
      <c r="J326" s="275"/>
      <c r="K326" s="271"/>
      <c r="L326" s="271"/>
      <c r="M326" s="276"/>
      <c r="N326" s="277"/>
      <c r="O326" s="278"/>
      <c r="P326" s="278"/>
      <c r="Q326" s="278"/>
      <c r="R326" s="278"/>
      <c r="S326" s="278"/>
      <c r="T326" s="278"/>
      <c r="U326" s="278"/>
      <c r="V326" s="278"/>
      <c r="W326" s="278"/>
      <c r="X326" s="279"/>
      <c r="AT326" s="280" t="s">
        <v>173</v>
      </c>
      <c r="AU326" s="280" t="s">
        <v>87</v>
      </c>
      <c r="AV326" s="13" t="s">
        <v>87</v>
      </c>
      <c r="AW326" s="13" t="s">
        <v>7</v>
      </c>
      <c r="AX326" s="13" t="s">
        <v>85</v>
      </c>
      <c r="AY326" s="280" t="s">
        <v>161</v>
      </c>
    </row>
    <row r="327" spans="2:65" s="1" customFormat="1" ht="16.5" customHeight="1">
      <c r="B327" s="47"/>
      <c r="C327" s="292" t="s">
        <v>541</v>
      </c>
      <c r="D327" s="292" t="s">
        <v>312</v>
      </c>
      <c r="E327" s="293" t="s">
        <v>542</v>
      </c>
      <c r="F327" s="294" t="s">
        <v>543</v>
      </c>
      <c r="G327" s="295" t="s">
        <v>326</v>
      </c>
      <c r="H327" s="296">
        <v>2</v>
      </c>
      <c r="I327" s="297"/>
      <c r="J327" s="298"/>
      <c r="K327" s="299">
        <f>ROUND(P327*H327,2)</f>
        <v>0</v>
      </c>
      <c r="L327" s="294" t="s">
        <v>169</v>
      </c>
      <c r="M327" s="300"/>
      <c r="N327" s="301" t="s">
        <v>24</v>
      </c>
      <c r="O327" s="255" t="s">
        <v>47</v>
      </c>
      <c r="P327" s="175">
        <f>I327+J327</f>
        <v>0</v>
      </c>
      <c r="Q327" s="175">
        <f>ROUND(I327*H327,2)</f>
        <v>0</v>
      </c>
      <c r="R327" s="175">
        <f>ROUND(J327*H327,2)</f>
        <v>0</v>
      </c>
      <c r="S327" s="48"/>
      <c r="T327" s="256">
        <f>S327*H327</f>
        <v>0</v>
      </c>
      <c r="U327" s="256">
        <v>0.0035</v>
      </c>
      <c r="V327" s="256">
        <f>U327*H327</f>
        <v>0.007</v>
      </c>
      <c r="W327" s="256">
        <v>0</v>
      </c>
      <c r="X327" s="257">
        <f>W327*H327</f>
        <v>0</v>
      </c>
      <c r="AR327" s="25" t="s">
        <v>206</v>
      </c>
      <c r="AT327" s="25" t="s">
        <v>312</v>
      </c>
      <c r="AU327" s="25" t="s">
        <v>87</v>
      </c>
      <c r="AY327" s="25" t="s">
        <v>161</v>
      </c>
      <c r="BE327" s="258">
        <f>IF(O327="základní",K327,0)</f>
        <v>0</v>
      </c>
      <c r="BF327" s="258">
        <f>IF(O327="snížená",K327,0)</f>
        <v>0</v>
      </c>
      <c r="BG327" s="258">
        <f>IF(O327="zákl. přenesená",K327,0)</f>
        <v>0</v>
      </c>
      <c r="BH327" s="258">
        <f>IF(O327="sníž. přenesená",K327,0)</f>
        <v>0</v>
      </c>
      <c r="BI327" s="258">
        <f>IF(O327="nulová",K327,0)</f>
        <v>0</v>
      </c>
      <c r="BJ327" s="25" t="s">
        <v>85</v>
      </c>
      <c r="BK327" s="258">
        <f>ROUND(P327*H327,2)</f>
        <v>0</v>
      </c>
      <c r="BL327" s="25" t="s">
        <v>170</v>
      </c>
      <c r="BM327" s="25" t="s">
        <v>544</v>
      </c>
    </row>
    <row r="328" spans="2:51" s="12" customFormat="1" ht="13.5">
      <c r="B328" s="259"/>
      <c r="C328" s="260"/>
      <c r="D328" s="261" t="s">
        <v>173</v>
      </c>
      <c r="E328" s="262" t="s">
        <v>24</v>
      </c>
      <c r="F328" s="263" t="s">
        <v>545</v>
      </c>
      <c r="G328" s="260"/>
      <c r="H328" s="262" t="s">
        <v>24</v>
      </c>
      <c r="I328" s="264"/>
      <c r="J328" s="264"/>
      <c r="K328" s="260"/>
      <c r="L328" s="260"/>
      <c r="M328" s="265"/>
      <c r="N328" s="266"/>
      <c r="O328" s="267"/>
      <c r="P328" s="267"/>
      <c r="Q328" s="267"/>
      <c r="R328" s="267"/>
      <c r="S328" s="267"/>
      <c r="T328" s="267"/>
      <c r="U328" s="267"/>
      <c r="V328" s="267"/>
      <c r="W328" s="267"/>
      <c r="X328" s="268"/>
      <c r="AT328" s="269" t="s">
        <v>173</v>
      </c>
      <c r="AU328" s="269" t="s">
        <v>87</v>
      </c>
      <c r="AV328" s="12" t="s">
        <v>85</v>
      </c>
      <c r="AW328" s="12" t="s">
        <v>7</v>
      </c>
      <c r="AX328" s="12" t="s">
        <v>78</v>
      </c>
      <c r="AY328" s="269" t="s">
        <v>161</v>
      </c>
    </row>
    <row r="329" spans="2:51" s="13" customFormat="1" ht="13.5">
      <c r="B329" s="270"/>
      <c r="C329" s="271"/>
      <c r="D329" s="261" t="s">
        <v>173</v>
      </c>
      <c r="E329" s="272" t="s">
        <v>24</v>
      </c>
      <c r="F329" s="273" t="s">
        <v>85</v>
      </c>
      <c r="G329" s="271"/>
      <c r="H329" s="274">
        <v>1</v>
      </c>
      <c r="I329" s="275"/>
      <c r="J329" s="275"/>
      <c r="K329" s="271"/>
      <c r="L329" s="271"/>
      <c r="M329" s="276"/>
      <c r="N329" s="277"/>
      <c r="O329" s="278"/>
      <c r="P329" s="278"/>
      <c r="Q329" s="278"/>
      <c r="R329" s="278"/>
      <c r="S329" s="278"/>
      <c r="T329" s="278"/>
      <c r="U329" s="278"/>
      <c r="V329" s="278"/>
      <c r="W329" s="278"/>
      <c r="X329" s="279"/>
      <c r="AT329" s="280" t="s">
        <v>173</v>
      </c>
      <c r="AU329" s="280" t="s">
        <v>87</v>
      </c>
      <c r="AV329" s="13" t="s">
        <v>87</v>
      </c>
      <c r="AW329" s="13" t="s">
        <v>7</v>
      </c>
      <c r="AX329" s="13" t="s">
        <v>78</v>
      </c>
      <c r="AY329" s="280" t="s">
        <v>161</v>
      </c>
    </row>
    <row r="330" spans="2:51" s="12" customFormat="1" ht="13.5">
      <c r="B330" s="259"/>
      <c r="C330" s="260"/>
      <c r="D330" s="261" t="s">
        <v>173</v>
      </c>
      <c r="E330" s="262" t="s">
        <v>24</v>
      </c>
      <c r="F330" s="263" t="s">
        <v>546</v>
      </c>
      <c r="G330" s="260"/>
      <c r="H330" s="262" t="s">
        <v>24</v>
      </c>
      <c r="I330" s="264"/>
      <c r="J330" s="264"/>
      <c r="K330" s="260"/>
      <c r="L330" s="260"/>
      <c r="M330" s="265"/>
      <c r="N330" s="266"/>
      <c r="O330" s="267"/>
      <c r="P330" s="267"/>
      <c r="Q330" s="267"/>
      <c r="R330" s="267"/>
      <c r="S330" s="267"/>
      <c r="T330" s="267"/>
      <c r="U330" s="267"/>
      <c r="V330" s="267"/>
      <c r="W330" s="267"/>
      <c r="X330" s="268"/>
      <c r="AT330" s="269" t="s">
        <v>173</v>
      </c>
      <c r="AU330" s="269" t="s">
        <v>87</v>
      </c>
      <c r="AV330" s="12" t="s">
        <v>85</v>
      </c>
      <c r="AW330" s="12" t="s">
        <v>7</v>
      </c>
      <c r="AX330" s="12" t="s">
        <v>78</v>
      </c>
      <c r="AY330" s="269" t="s">
        <v>161</v>
      </c>
    </row>
    <row r="331" spans="2:51" s="13" customFormat="1" ht="13.5">
      <c r="B331" s="270"/>
      <c r="C331" s="271"/>
      <c r="D331" s="261" t="s">
        <v>173</v>
      </c>
      <c r="E331" s="272" t="s">
        <v>24</v>
      </c>
      <c r="F331" s="273" t="s">
        <v>85</v>
      </c>
      <c r="G331" s="271"/>
      <c r="H331" s="274">
        <v>1</v>
      </c>
      <c r="I331" s="275"/>
      <c r="J331" s="275"/>
      <c r="K331" s="271"/>
      <c r="L331" s="271"/>
      <c r="M331" s="276"/>
      <c r="N331" s="277"/>
      <c r="O331" s="278"/>
      <c r="P331" s="278"/>
      <c r="Q331" s="278"/>
      <c r="R331" s="278"/>
      <c r="S331" s="278"/>
      <c r="T331" s="278"/>
      <c r="U331" s="278"/>
      <c r="V331" s="278"/>
      <c r="W331" s="278"/>
      <c r="X331" s="279"/>
      <c r="AT331" s="280" t="s">
        <v>173</v>
      </c>
      <c r="AU331" s="280" t="s">
        <v>87</v>
      </c>
      <c r="AV331" s="13" t="s">
        <v>87</v>
      </c>
      <c r="AW331" s="13" t="s">
        <v>7</v>
      </c>
      <c r="AX331" s="13" t="s">
        <v>78</v>
      </c>
      <c r="AY331" s="280" t="s">
        <v>161</v>
      </c>
    </row>
    <row r="332" spans="2:51" s="14" customFormat="1" ht="13.5">
      <c r="B332" s="281"/>
      <c r="C332" s="282"/>
      <c r="D332" s="261" t="s">
        <v>173</v>
      </c>
      <c r="E332" s="283" t="s">
        <v>24</v>
      </c>
      <c r="F332" s="284" t="s">
        <v>230</v>
      </c>
      <c r="G332" s="282"/>
      <c r="H332" s="285">
        <v>2</v>
      </c>
      <c r="I332" s="286"/>
      <c r="J332" s="286"/>
      <c r="K332" s="282"/>
      <c r="L332" s="282"/>
      <c r="M332" s="287"/>
      <c r="N332" s="288"/>
      <c r="O332" s="289"/>
      <c r="P332" s="289"/>
      <c r="Q332" s="289"/>
      <c r="R332" s="289"/>
      <c r="S332" s="289"/>
      <c r="T332" s="289"/>
      <c r="U332" s="289"/>
      <c r="V332" s="289"/>
      <c r="W332" s="289"/>
      <c r="X332" s="290"/>
      <c r="AT332" s="291" t="s">
        <v>173</v>
      </c>
      <c r="AU332" s="291" t="s">
        <v>87</v>
      </c>
      <c r="AV332" s="14" t="s">
        <v>170</v>
      </c>
      <c r="AW332" s="14" t="s">
        <v>7</v>
      </c>
      <c r="AX332" s="14" t="s">
        <v>85</v>
      </c>
      <c r="AY332" s="291" t="s">
        <v>161</v>
      </c>
    </row>
    <row r="333" spans="2:65" s="1" customFormat="1" ht="16.5" customHeight="1">
      <c r="B333" s="47"/>
      <c r="C333" s="292" t="s">
        <v>547</v>
      </c>
      <c r="D333" s="292" t="s">
        <v>312</v>
      </c>
      <c r="E333" s="293" t="s">
        <v>548</v>
      </c>
      <c r="F333" s="294" t="s">
        <v>549</v>
      </c>
      <c r="G333" s="295" t="s">
        <v>326</v>
      </c>
      <c r="H333" s="296">
        <v>1</v>
      </c>
      <c r="I333" s="297"/>
      <c r="J333" s="298"/>
      <c r="K333" s="299">
        <f>ROUND(P333*H333,2)</f>
        <v>0</v>
      </c>
      <c r="L333" s="294" t="s">
        <v>169</v>
      </c>
      <c r="M333" s="300"/>
      <c r="N333" s="301" t="s">
        <v>24</v>
      </c>
      <c r="O333" s="255" t="s">
        <v>47</v>
      </c>
      <c r="P333" s="175">
        <f>I333+J333</f>
        <v>0</v>
      </c>
      <c r="Q333" s="175">
        <f>ROUND(I333*H333,2)</f>
        <v>0</v>
      </c>
      <c r="R333" s="175">
        <f>ROUND(J333*H333,2)</f>
        <v>0</v>
      </c>
      <c r="S333" s="48"/>
      <c r="T333" s="256">
        <f>S333*H333</f>
        <v>0</v>
      </c>
      <c r="U333" s="256">
        <v>0.0009</v>
      </c>
      <c r="V333" s="256">
        <f>U333*H333</f>
        <v>0.0009</v>
      </c>
      <c r="W333" s="256">
        <v>0</v>
      </c>
      <c r="X333" s="257">
        <f>W333*H333</f>
        <v>0</v>
      </c>
      <c r="AR333" s="25" t="s">
        <v>206</v>
      </c>
      <c r="AT333" s="25" t="s">
        <v>312</v>
      </c>
      <c r="AU333" s="25" t="s">
        <v>87</v>
      </c>
      <c r="AY333" s="25" t="s">
        <v>161</v>
      </c>
      <c r="BE333" s="258">
        <f>IF(O333="základní",K333,0)</f>
        <v>0</v>
      </c>
      <c r="BF333" s="258">
        <f>IF(O333="snížená",K333,0)</f>
        <v>0</v>
      </c>
      <c r="BG333" s="258">
        <f>IF(O333="zákl. přenesená",K333,0)</f>
        <v>0</v>
      </c>
      <c r="BH333" s="258">
        <f>IF(O333="sníž. přenesená",K333,0)</f>
        <v>0</v>
      </c>
      <c r="BI333" s="258">
        <f>IF(O333="nulová",K333,0)</f>
        <v>0</v>
      </c>
      <c r="BJ333" s="25" t="s">
        <v>85</v>
      </c>
      <c r="BK333" s="258">
        <f>ROUND(P333*H333,2)</f>
        <v>0</v>
      </c>
      <c r="BL333" s="25" t="s">
        <v>170</v>
      </c>
      <c r="BM333" s="25" t="s">
        <v>550</v>
      </c>
    </row>
    <row r="334" spans="2:51" s="12" customFormat="1" ht="13.5">
      <c r="B334" s="259"/>
      <c r="C334" s="260"/>
      <c r="D334" s="261" t="s">
        <v>173</v>
      </c>
      <c r="E334" s="262" t="s">
        <v>24</v>
      </c>
      <c r="F334" s="263" t="s">
        <v>551</v>
      </c>
      <c r="G334" s="260"/>
      <c r="H334" s="262" t="s">
        <v>24</v>
      </c>
      <c r="I334" s="264"/>
      <c r="J334" s="264"/>
      <c r="K334" s="260"/>
      <c r="L334" s="260"/>
      <c r="M334" s="265"/>
      <c r="N334" s="266"/>
      <c r="O334" s="267"/>
      <c r="P334" s="267"/>
      <c r="Q334" s="267"/>
      <c r="R334" s="267"/>
      <c r="S334" s="267"/>
      <c r="T334" s="267"/>
      <c r="U334" s="267"/>
      <c r="V334" s="267"/>
      <c r="W334" s="267"/>
      <c r="X334" s="268"/>
      <c r="AT334" s="269" t="s">
        <v>173</v>
      </c>
      <c r="AU334" s="269" t="s">
        <v>87</v>
      </c>
      <c r="AV334" s="12" t="s">
        <v>85</v>
      </c>
      <c r="AW334" s="12" t="s">
        <v>7</v>
      </c>
      <c r="AX334" s="12" t="s">
        <v>78</v>
      </c>
      <c r="AY334" s="269" t="s">
        <v>161</v>
      </c>
    </row>
    <row r="335" spans="2:51" s="13" customFormat="1" ht="13.5">
      <c r="B335" s="270"/>
      <c r="C335" s="271"/>
      <c r="D335" s="261" t="s">
        <v>173</v>
      </c>
      <c r="E335" s="272" t="s">
        <v>24</v>
      </c>
      <c r="F335" s="273" t="s">
        <v>85</v>
      </c>
      <c r="G335" s="271"/>
      <c r="H335" s="274">
        <v>1</v>
      </c>
      <c r="I335" s="275"/>
      <c r="J335" s="275"/>
      <c r="K335" s="271"/>
      <c r="L335" s="271"/>
      <c r="M335" s="276"/>
      <c r="N335" s="277"/>
      <c r="O335" s="278"/>
      <c r="P335" s="278"/>
      <c r="Q335" s="278"/>
      <c r="R335" s="278"/>
      <c r="S335" s="278"/>
      <c r="T335" s="278"/>
      <c r="U335" s="278"/>
      <c r="V335" s="278"/>
      <c r="W335" s="278"/>
      <c r="X335" s="279"/>
      <c r="AT335" s="280" t="s">
        <v>173</v>
      </c>
      <c r="AU335" s="280" t="s">
        <v>87</v>
      </c>
      <c r="AV335" s="13" t="s">
        <v>87</v>
      </c>
      <c r="AW335" s="13" t="s">
        <v>7</v>
      </c>
      <c r="AX335" s="13" t="s">
        <v>85</v>
      </c>
      <c r="AY335" s="280" t="s">
        <v>161</v>
      </c>
    </row>
    <row r="336" spans="2:65" s="1" customFormat="1" ht="16.5" customHeight="1">
      <c r="B336" s="47"/>
      <c r="C336" s="292" t="s">
        <v>552</v>
      </c>
      <c r="D336" s="292" t="s">
        <v>312</v>
      </c>
      <c r="E336" s="293" t="s">
        <v>553</v>
      </c>
      <c r="F336" s="294" t="s">
        <v>554</v>
      </c>
      <c r="G336" s="295" t="s">
        <v>326</v>
      </c>
      <c r="H336" s="296">
        <v>1</v>
      </c>
      <c r="I336" s="297"/>
      <c r="J336" s="298"/>
      <c r="K336" s="299">
        <f>ROUND(P336*H336,2)</f>
        <v>0</v>
      </c>
      <c r="L336" s="294" t="s">
        <v>169</v>
      </c>
      <c r="M336" s="300"/>
      <c r="N336" s="301" t="s">
        <v>24</v>
      </c>
      <c r="O336" s="255" t="s">
        <v>47</v>
      </c>
      <c r="P336" s="175">
        <f>I336+J336</f>
        <v>0</v>
      </c>
      <c r="Q336" s="175">
        <f>ROUND(I336*H336,2)</f>
        <v>0</v>
      </c>
      <c r="R336" s="175">
        <f>ROUND(J336*H336,2)</f>
        <v>0</v>
      </c>
      <c r="S336" s="48"/>
      <c r="T336" s="256">
        <f>S336*H336</f>
        <v>0</v>
      </c>
      <c r="U336" s="256">
        <v>0.0024</v>
      </c>
      <c r="V336" s="256">
        <f>U336*H336</f>
        <v>0.0024</v>
      </c>
      <c r="W336" s="256">
        <v>0</v>
      </c>
      <c r="X336" s="257">
        <f>W336*H336</f>
        <v>0</v>
      </c>
      <c r="AR336" s="25" t="s">
        <v>206</v>
      </c>
      <c r="AT336" s="25" t="s">
        <v>312</v>
      </c>
      <c r="AU336" s="25" t="s">
        <v>87</v>
      </c>
      <c r="AY336" s="25" t="s">
        <v>161</v>
      </c>
      <c r="BE336" s="258">
        <f>IF(O336="základní",K336,0)</f>
        <v>0</v>
      </c>
      <c r="BF336" s="258">
        <f>IF(O336="snížená",K336,0)</f>
        <v>0</v>
      </c>
      <c r="BG336" s="258">
        <f>IF(O336="zákl. přenesená",K336,0)</f>
        <v>0</v>
      </c>
      <c r="BH336" s="258">
        <f>IF(O336="sníž. přenesená",K336,0)</f>
        <v>0</v>
      </c>
      <c r="BI336" s="258">
        <f>IF(O336="nulová",K336,0)</f>
        <v>0</v>
      </c>
      <c r="BJ336" s="25" t="s">
        <v>85</v>
      </c>
      <c r="BK336" s="258">
        <f>ROUND(P336*H336,2)</f>
        <v>0</v>
      </c>
      <c r="BL336" s="25" t="s">
        <v>170</v>
      </c>
      <c r="BM336" s="25" t="s">
        <v>555</v>
      </c>
    </row>
    <row r="337" spans="2:51" s="13" customFormat="1" ht="13.5">
      <c r="B337" s="270"/>
      <c r="C337" s="271"/>
      <c r="D337" s="261" t="s">
        <v>173</v>
      </c>
      <c r="E337" s="272" t="s">
        <v>24</v>
      </c>
      <c r="F337" s="273" t="s">
        <v>85</v>
      </c>
      <c r="G337" s="271"/>
      <c r="H337" s="274">
        <v>1</v>
      </c>
      <c r="I337" s="275"/>
      <c r="J337" s="275"/>
      <c r="K337" s="271"/>
      <c r="L337" s="271"/>
      <c r="M337" s="276"/>
      <c r="N337" s="277"/>
      <c r="O337" s="278"/>
      <c r="P337" s="278"/>
      <c r="Q337" s="278"/>
      <c r="R337" s="278"/>
      <c r="S337" s="278"/>
      <c r="T337" s="278"/>
      <c r="U337" s="278"/>
      <c r="V337" s="278"/>
      <c r="W337" s="278"/>
      <c r="X337" s="279"/>
      <c r="AT337" s="280" t="s">
        <v>173</v>
      </c>
      <c r="AU337" s="280" t="s">
        <v>87</v>
      </c>
      <c r="AV337" s="13" t="s">
        <v>87</v>
      </c>
      <c r="AW337" s="13" t="s">
        <v>7</v>
      </c>
      <c r="AX337" s="13" t="s">
        <v>85</v>
      </c>
      <c r="AY337" s="280" t="s">
        <v>161</v>
      </c>
    </row>
    <row r="338" spans="2:65" s="1" customFormat="1" ht="16.5" customHeight="1">
      <c r="B338" s="47"/>
      <c r="C338" s="292" t="s">
        <v>556</v>
      </c>
      <c r="D338" s="292" t="s">
        <v>312</v>
      </c>
      <c r="E338" s="293" t="s">
        <v>557</v>
      </c>
      <c r="F338" s="294" t="s">
        <v>558</v>
      </c>
      <c r="G338" s="295" t="s">
        <v>326</v>
      </c>
      <c r="H338" s="296">
        <v>3</v>
      </c>
      <c r="I338" s="297"/>
      <c r="J338" s="298"/>
      <c r="K338" s="299">
        <f>ROUND(P338*H338,2)</f>
        <v>0</v>
      </c>
      <c r="L338" s="294" t="s">
        <v>169</v>
      </c>
      <c r="M338" s="300"/>
      <c r="N338" s="301" t="s">
        <v>24</v>
      </c>
      <c r="O338" s="255" t="s">
        <v>47</v>
      </c>
      <c r="P338" s="175">
        <f>I338+J338</f>
        <v>0</v>
      </c>
      <c r="Q338" s="175">
        <f>ROUND(I338*H338,2)</f>
        <v>0</v>
      </c>
      <c r="R338" s="175">
        <f>ROUND(J338*H338,2)</f>
        <v>0</v>
      </c>
      <c r="S338" s="48"/>
      <c r="T338" s="256">
        <f>S338*H338</f>
        <v>0</v>
      </c>
      <c r="U338" s="256">
        <v>0.0065</v>
      </c>
      <c r="V338" s="256">
        <f>U338*H338</f>
        <v>0.0195</v>
      </c>
      <c r="W338" s="256">
        <v>0</v>
      </c>
      <c r="X338" s="257">
        <f>W338*H338</f>
        <v>0</v>
      </c>
      <c r="AR338" s="25" t="s">
        <v>206</v>
      </c>
      <c r="AT338" s="25" t="s">
        <v>312</v>
      </c>
      <c r="AU338" s="25" t="s">
        <v>87</v>
      </c>
      <c r="AY338" s="25" t="s">
        <v>161</v>
      </c>
      <c r="BE338" s="258">
        <f>IF(O338="základní",K338,0)</f>
        <v>0</v>
      </c>
      <c r="BF338" s="258">
        <f>IF(O338="snížená",K338,0)</f>
        <v>0</v>
      </c>
      <c r="BG338" s="258">
        <f>IF(O338="zákl. přenesená",K338,0)</f>
        <v>0</v>
      </c>
      <c r="BH338" s="258">
        <f>IF(O338="sníž. přenesená",K338,0)</f>
        <v>0</v>
      </c>
      <c r="BI338" s="258">
        <f>IF(O338="nulová",K338,0)</f>
        <v>0</v>
      </c>
      <c r="BJ338" s="25" t="s">
        <v>85</v>
      </c>
      <c r="BK338" s="258">
        <f>ROUND(P338*H338,2)</f>
        <v>0</v>
      </c>
      <c r="BL338" s="25" t="s">
        <v>170</v>
      </c>
      <c r="BM338" s="25" t="s">
        <v>559</v>
      </c>
    </row>
    <row r="339" spans="2:51" s="13" customFormat="1" ht="13.5">
      <c r="B339" s="270"/>
      <c r="C339" s="271"/>
      <c r="D339" s="261" t="s">
        <v>173</v>
      </c>
      <c r="E339" s="272" t="s">
        <v>24</v>
      </c>
      <c r="F339" s="273" t="s">
        <v>171</v>
      </c>
      <c r="G339" s="271"/>
      <c r="H339" s="274">
        <v>3</v>
      </c>
      <c r="I339" s="275"/>
      <c r="J339" s="275"/>
      <c r="K339" s="271"/>
      <c r="L339" s="271"/>
      <c r="M339" s="276"/>
      <c r="N339" s="277"/>
      <c r="O339" s="278"/>
      <c r="P339" s="278"/>
      <c r="Q339" s="278"/>
      <c r="R339" s="278"/>
      <c r="S339" s="278"/>
      <c r="T339" s="278"/>
      <c r="U339" s="278"/>
      <c r="V339" s="278"/>
      <c r="W339" s="278"/>
      <c r="X339" s="279"/>
      <c r="AT339" s="280" t="s">
        <v>173</v>
      </c>
      <c r="AU339" s="280" t="s">
        <v>87</v>
      </c>
      <c r="AV339" s="13" t="s">
        <v>87</v>
      </c>
      <c r="AW339" s="13" t="s">
        <v>7</v>
      </c>
      <c r="AX339" s="13" t="s">
        <v>85</v>
      </c>
      <c r="AY339" s="280" t="s">
        <v>161</v>
      </c>
    </row>
    <row r="340" spans="2:65" s="1" customFormat="1" ht="16.5" customHeight="1">
      <c r="B340" s="47"/>
      <c r="C340" s="292" t="s">
        <v>560</v>
      </c>
      <c r="D340" s="292" t="s">
        <v>312</v>
      </c>
      <c r="E340" s="293" t="s">
        <v>561</v>
      </c>
      <c r="F340" s="294" t="s">
        <v>562</v>
      </c>
      <c r="G340" s="295" t="s">
        <v>326</v>
      </c>
      <c r="H340" s="296">
        <v>3</v>
      </c>
      <c r="I340" s="297"/>
      <c r="J340" s="298"/>
      <c r="K340" s="299">
        <f>ROUND(P340*H340,2)</f>
        <v>0</v>
      </c>
      <c r="L340" s="294" t="s">
        <v>169</v>
      </c>
      <c r="M340" s="300"/>
      <c r="N340" s="301" t="s">
        <v>24</v>
      </c>
      <c r="O340" s="255" t="s">
        <v>47</v>
      </c>
      <c r="P340" s="175">
        <f>I340+J340</f>
        <v>0</v>
      </c>
      <c r="Q340" s="175">
        <f>ROUND(I340*H340,2)</f>
        <v>0</v>
      </c>
      <c r="R340" s="175">
        <f>ROUND(J340*H340,2)</f>
        <v>0</v>
      </c>
      <c r="S340" s="48"/>
      <c r="T340" s="256">
        <f>S340*H340</f>
        <v>0</v>
      </c>
      <c r="U340" s="256">
        <v>0.0033</v>
      </c>
      <c r="V340" s="256">
        <f>U340*H340</f>
        <v>0.009899999999999999</v>
      </c>
      <c r="W340" s="256">
        <v>0</v>
      </c>
      <c r="X340" s="257">
        <f>W340*H340</f>
        <v>0</v>
      </c>
      <c r="AR340" s="25" t="s">
        <v>206</v>
      </c>
      <c r="AT340" s="25" t="s">
        <v>312</v>
      </c>
      <c r="AU340" s="25" t="s">
        <v>87</v>
      </c>
      <c r="AY340" s="25" t="s">
        <v>161</v>
      </c>
      <c r="BE340" s="258">
        <f>IF(O340="základní",K340,0)</f>
        <v>0</v>
      </c>
      <c r="BF340" s="258">
        <f>IF(O340="snížená",K340,0)</f>
        <v>0</v>
      </c>
      <c r="BG340" s="258">
        <f>IF(O340="zákl. přenesená",K340,0)</f>
        <v>0</v>
      </c>
      <c r="BH340" s="258">
        <f>IF(O340="sníž. přenesená",K340,0)</f>
        <v>0</v>
      </c>
      <c r="BI340" s="258">
        <f>IF(O340="nulová",K340,0)</f>
        <v>0</v>
      </c>
      <c r="BJ340" s="25" t="s">
        <v>85</v>
      </c>
      <c r="BK340" s="258">
        <f>ROUND(P340*H340,2)</f>
        <v>0</v>
      </c>
      <c r="BL340" s="25" t="s">
        <v>170</v>
      </c>
      <c r="BM340" s="25" t="s">
        <v>563</v>
      </c>
    </row>
    <row r="341" spans="2:51" s="13" customFormat="1" ht="13.5">
      <c r="B341" s="270"/>
      <c r="C341" s="271"/>
      <c r="D341" s="261" t="s">
        <v>173</v>
      </c>
      <c r="E341" s="272" t="s">
        <v>24</v>
      </c>
      <c r="F341" s="273" t="s">
        <v>171</v>
      </c>
      <c r="G341" s="271"/>
      <c r="H341" s="274">
        <v>3</v>
      </c>
      <c r="I341" s="275"/>
      <c r="J341" s="275"/>
      <c r="K341" s="271"/>
      <c r="L341" s="271"/>
      <c r="M341" s="276"/>
      <c r="N341" s="277"/>
      <c r="O341" s="278"/>
      <c r="P341" s="278"/>
      <c r="Q341" s="278"/>
      <c r="R341" s="278"/>
      <c r="S341" s="278"/>
      <c r="T341" s="278"/>
      <c r="U341" s="278"/>
      <c r="V341" s="278"/>
      <c r="W341" s="278"/>
      <c r="X341" s="279"/>
      <c r="AT341" s="280" t="s">
        <v>173</v>
      </c>
      <c r="AU341" s="280" t="s">
        <v>87</v>
      </c>
      <c r="AV341" s="13" t="s">
        <v>87</v>
      </c>
      <c r="AW341" s="13" t="s">
        <v>7</v>
      </c>
      <c r="AX341" s="13" t="s">
        <v>85</v>
      </c>
      <c r="AY341" s="280" t="s">
        <v>161</v>
      </c>
    </row>
    <row r="342" spans="2:65" s="1" customFormat="1" ht="16.5" customHeight="1">
      <c r="B342" s="47"/>
      <c r="C342" s="292" t="s">
        <v>564</v>
      </c>
      <c r="D342" s="292" t="s">
        <v>312</v>
      </c>
      <c r="E342" s="293" t="s">
        <v>565</v>
      </c>
      <c r="F342" s="294" t="s">
        <v>566</v>
      </c>
      <c r="G342" s="295" t="s">
        <v>326</v>
      </c>
      <c r="H342" s="296">
        <v>3</v>
      </c>
      <c r="I342" s="297"/>
      <c r="J342" s="298"/>
      <c r="K342" s="299">
        <f>ROUND(P342*H342,2)</f>
        <v>0</v>
      </c>
      <c r="L342" s="294" t="s">
        <v>169</v>
      </c>
      <c r="M342" s="300"/>
      <c r="N342" s="301" t="s">
        <v>24</v>
      </c>
      <c r="O342" s="255" t="s">
        <v>47</v>
      </c>
      <c r="P342" s="175">
        <f>I342+J342</f>
        <v>0</v>
      </c>
      <c r="Q342" s="175">
        <f>ROUND(I342*H342,2)</f>
        <v>0</v>
      </c>
      <c r="R342" s="175">
        <f>ROUND(J342*H342,2)</f>
        <v>0</v>
      </c>
      <c r="S342" s="48"/>
      <c r="T342" s="256">
        <f>S342*H342</f>
        <v>0</v>
      </c>
      <c r="U342" s="256">
        <v>0.00015</v>
      </c>
      <c r="V342" s="256">
        <f>U342*H342</f>
        <v>0.00045</v>
      </c>
      <c r="W342" s="256">
        <v>0</v>
      </c>
      <c r="X342" s="257">
        <f>W342*H342</f>
        <v>0</v>
      </c>
      <c r="AR342" s="25" t="s">
        <v>206</v>
      </c>
      <c r="AT342" s="25" t="s">
        <v>312</v>
      </c>
      <c r="AU342" s="25" t="s">
        <v>87</v>
      </c>
      <c r="AY342" s="25" t="s">
        <v>161</v>
      </c>
      <c r="BE342" s="258">
        <f>IF(O342="základní",K342,0)</f>
        <v>0</v>
      </c>
      <c r="BF342" s="258">
        <f>IF(O342="snížená",K342,0)</f>
        <v>0</v>
      </c>
      <c r="BG342" s="258">
        <f>IF(O342="zákl. přenesená",K342,0)</f>
        <v>0</v>
      </c>
      <c r="BH342" s="258">
        <f>IF(O342="sníž. přenesená",K342,0)</f>
        <v>0</v>
      </c>
      <c r="BI342" s="258">
        <f>IF(O342="nulová",K342,0)</f>
        <v>0</v>
      </c>
      <c r="BJ342" s="25" t="s">
        <v>85</v>
      </c>
      <c r="BK342" s="258">
        <f>ROUND(P342*H342,2)</f>
        <v>0</v>
      </c>
      <c r="BL342" s="25" t="s">
        <v>170</v>
      </c>
      <c r="BM342" s="25" t="s">
        <v>567</v>
      </c>
    </row>
    <row r="343" spans="2:51" s="13" customFormat="1" ht="13.5">
      <c r="B343" s="270"/>
      <c r="C343" s="271"/>
      <c r="D343" s="261" t="s">
        <v>173</v>
      </c>
      <c r="E343" s="272" t="s">
        <v>24</v>
      </c>
      <c r="F343" s="273" t="s">
        <v>171</v>
      </c>
      <c r="G343" s="271"/>
      <c r="H343" s="274">
        <v>3</v>
      </c>
      <c r="I343" s="275"/>
      <c r="J343" s="275"/>
      <c r="K343" s="271"/>
      <c r="L343" s="271"/>
      <c r="M343" s="276"/>
      <c r="N343" s="277"/>
      <c r="O343" s="278"/>
      <c r="P343" s="278"/>
      <c r="Q343" s="278"/>
      <c r="R343" s="278"/>
      <c r="S343" s="278"/>
      <c r="T343" s="278"/>
      <c r="U343" s="278"/>
      <c r="V343" s="278"/>
      <c r="W343" s="278"/>
      <c r="X343" s="279"/>
      <c r="AT343" s="280" t="s">
        <v>173</v>
      </c>
      <c r="AU343" s="280" t="s">
        <v>87</v>
      </c>
      <c r="AV343" s="13" t="s">
        <v>87</v>
      </c>
      <c r="AW343" s="13" t="s">
        <v>7</v>
      </c>
      <c r="AX343" s="13" t="s">
        <v>85</v>
      </c>
      <c r="AY343" s="280" t="s">
        <v>161</v>
      </c>
    </row>
    <row r="344" spans="2:65" s="1" customFormat="1" ht="16.5" customHeight="1">
      <c r="B344" s="47"/>
      <c r="C344" s="292" t="s">
        <v>568</v>
      </c>
      <c r="D344" s="292" t="s">
        <v>312</v>
      </c>
      <c r="E344" s="293" t="s">
        <v>569</v>
      </c>
      <c r="F344" s="294" t="s">
        <v>570</v>
      </c>
      <c r="G344" s="295" t="s">
        <v>326</v>
      </c>
      <c r="H344" s="296">
        <v>6</v>
      </c>
      <c r="I344" s="297"/>
      <c r="J344" s="298"/>
      <c r="K344" s="299">
        <f>ROUND(P344*H344,2)</f>
        <v>0</v>
      </c>
      <c r="L344" s="294" t="s">
        <v>169</v>
      </c>
      <c r="M344" s="300"/>
      <c r="N344" s="301" t="s">
        <v>24</v>
      </c>
      <c r="O344" s="255" t="s">
        <v>47</v>
      </c>
      <c r="P344" s="175">
        <f>I344+J344</f>
        <v>0</v>
      </c>
      <c r="Q344" s="175">
        <f>ROUND(I344*H344,2)</f>
        <v>0</v>
      </c>
      <c r="R344" s="175">
        <f>ROUND(J344*H344,2)</f>
        <v>0</v>
      </c>
      <c r="S344" s="48"/>
      <c r="T344" s="256">
        <f>S344*H344</f>
        <v>0</v>
      </c>
      <c r="U344" s="256">
        <v>0.0004</v>
      </c>
      <c r="V344" s="256">
        <f>U344*H344</f>
        <v>0.0024000000000000002</v>
      </c>
      <c r="W344" s="256">
        <v>0</v>
      </c>
      <c r="X344" s="257">
        <f>W344*H344</f>
        <v>0</v>
      </c>
      <c r="AR344" s="25" t="s">
        <v>206</v>
      </c>
      <c r="AT344" s="25" t="s">
        <v>312</v>
      </c>
      <c r="AU344" s="25" t="s">
        <v>87</v>
      </c>
      <c r="AY344" s="25" t="s">
        <v>161</v>
      </c>
      <c r="BE344" s="258">
        <f>IF(O344="základní",K344,0)</f>
        <v>0</v>
      </c>
      <c r="BF344" s="258">
        <f>IF(O344="snížená",K344,0)</f>
        <v>0</v>
      </c>
      <c r="BG344" s="258">
        <f>IF(O344="zákl. přenesená",K344,0)</f>
        <v>0</v>
      </c>
      <c r="BH344" s="258">
        <f>IF(O344="sníž. přenesená",K344,0)</f>
        <v>0</v>
      </c>
      <c r="BI344" s="258">
        <f>IF(O344="nulová",K344,0)</f>
        <v>0</v>
      </c>
      <c r="BJ344" s="25" t="s">
        <v>85</v>
      </c>
      <c r="BK344" s="258">
        <f>ROUND(P344*H344,2)</f>
        <v>0</v>
      </c>
      <c r="BL344" s="25" t="s">
        <v>170</v>
      </c>
      <c r="BM344" s="25" t="s">
        <v>571</v>
      </c>
    </row>
    <row r="345" spans="2:51" s="13" customFormat="1" ht="13.5">
      <c r="B345" s="270"/>
      <c r="C345" s="271"/>
      <c r="D345" s="261" t="s">
        <v>173</v>
      </c>
      <c r="E345" s="272" t="s">
        <v>24</v>
      </c>
      <c r="F345" s="273" t="s">
        <v>572</v>
      </c>
      <c r="G345" s="271"/>
      <c r="H345" s="274">
        <v>6</v>
      </c>
      <c r="I345" s="275"/>
      <c r="J345" s="275"/>
      <c r="K345" s="271"/>
      <c r="L345" s="271"/>
      <c r="M345" s="276"/>
      <c r="N345" s="277"/>
      <c r="O345" s="278"/>
      <c r="P345" s="278"/>
      <c r="Q345" s="278"/>
      <c r="R345" s="278"/>
      <c r="S345" s="278"/>
      <c r="T345" s="278"/>
      <c r="U345" s="278"/>
      <c r="V345" s="278"/>
      <c r="W345" s="278"/>
      <c r="X345" s="279"/>
      <c r="AT345" s="280" t="s">
        <v>173</v>
      </c>
      <c r="AU345" s="280" t="s">
        <v>87</v>
      </c>
      <c r="AV345" s="13" t="s">
        <v>87</v>
      </c>
      <c r="AW345" s="13" t="s">
        <v>7</v>
      </c>
      <c r="AX345" s="13" t="s">
        <v>85</v>
      </c>
      <c r="AY345" s="280" t="s">
        <v>161</v>
      </c>
    </row>
    <row r="346" spans="2:65" s="1" customFormat="1" ht="16.5" customHeight="1">
      <c r="B346" s="47"/>
      <c r="C346" s="247" t="s">
        <v>573</v>
      </c>
      <c r="D346" s="247" t="s">
        <v>165</v>
      </c>
      <c r="E346" s="248" t="s">
        <v>574</v>
      </c>
      <c r="F346" s="249" t="s">
        <v>575</v>
      </c>
      <c r="G346" s="250" t="s">
        <v>326</v>
      </c>
      <c r="H346" s="251">
        <v>3</v>
      </c>
      <c r="I346" s="252"/>
      <c r="J346" s="252"/>
      <c r="K346" s="253">
        <f>ROUND(P346*H346,2)</f>
        <v>0</v>
      </c>
      <c r="L346" s="249" t="s">
        <v>169</v>
      </c>
      <c r="M346" s="73"/>
      <c r="N346" s="254" t="s">
        <v>24</v>
      </c>
      <c r="O346" s="255" t="s">
        <v>47</v>
      </c>
      <c r="P346" s="175">
        <f>I346+J346</f>
        <v>0</v>
      </c>
      <c r="Q346" s="175">
        <f>ROUND(I346*H346,2)</f>
        <v>0</v>
      </c>
      <c r="R346" s="175">
        <f>ROUND(J346*H346,2)</f>
        <v>0</v>
      </c>
      <c r="S346" s="48"/>
      <c r="T346" s="256">
        <f>S346*H346</f>
        <v>0</v>
      </c>
      <c r="U346" s="256">
        <v>0.10941</v>
      </c>
      <c r="V346" s="256">
        <f>U346*H346</f>
        <v>0.32822999999999997</v>
      </c>
      <c r="W346" s="256">
        <v>0</v>
      </c>
      <c r="X346" s="257">
        <f>W346*H346</f>
        <v>0</v>
      </c>
      <c r="AR346" s="25" t="s">
        <v>170</v>
      </c>
      <c r="AT346" s="25" t="s">
        <v>165</v>
      </c>
      <c r="AU346" s="25" t="s">
        <v>87</v>
      </c>
      <c r="AY346" s="25" t="s">
        <v>161</v>
      </c>
      <c r="BE346" s="258">
        <f>IF(O346="základní",K346,0)</f>
        <v>0</v>
      </c>
      <c r="BF346" s="258">
        <f>IF(O346="snížená",K346,0)</f>
        <v>0</v>
      </c>
      <c r="BG346" s="258">
        <f>IF(O346="zákl. přenesená",K346,0)</f>
        <v>0</v>
      </c>
      <c r="BH346" s="258">
        <f>IF(O346="sníž. přenesená",K346,0)</f>
        <v>0</v>
      </c>
      <c r="BI346" s="258">
        <f>IF(O346="nulová",K346,0)</f>
        <v>0</v>
      </c>
      <c r="BJ346" s="25" t="s">
        <v>85</v>
      </c>
      <c r="BK346" s="258">
        <f>ROUND(P346*H346,2)</f>
        <v>0</v>
      </c>
      <c r="BL346" s="25" t="s">
        <v>170</v>
      </c>
      <c r="BM346" s="25" t="s">
        <v>576</v>
      </c>
    </row>
    <row r="347" spans="2:51" s="13" customFormat="1" ht="13.5">
      <c r="B347" s="270"/>
      <c r="C347" s="271"/>
      <c r="D347" s="261" t="s">
        <v>173</v>
      </c>
      <c r="E347" s="272" t="s">
        <v>24</v>
      </c>
      <c r="F347" s="273" t="s">
        <v>171</v>
      </c>
      <c r="G347" s="271"/>
      <c r="H347" s="274">
        <v>3</v>
      </c>
      <c r="I347" s="275"/>
      <c r="J347" s="275"/>
      <c r="K347" s="271"/>
      <c r="L347" s="271"/>
      <c r="M347" s="276"/>
      <c r="N347" s="277"/>
      <c r="O347" s="278"/>
      <c r="P347" s="278"/>
      <c r="Q347" s="278"/>
      <c r="R347" s="278"/>
      <c r="S347" s="278"/>
      <c r="T347" s="278"/>
      <c r="U347" s="278"/>
      <c r="V347" s="278"/>
      <c r="W347" s="278"/>
      <c r="X347" s="279"/>
      <c r="AT347" s="280" t="s">
        <v>173</v>
      </c>
      <c r="AU347" s="280" t="s">
        <v>87</v>
      </c>
      <c r="AV347" s="13" t="s">
        <v>87</v>
      </c>
      <c r="AW347" s="13" t="s">
        <v>7</v>
      </c>
      <c r="AX347" s="13" t="s">
        <v>85</v>
      </c>
      <c r="AY347" s="280" t="s">
        <v>161</v>
      </c>
    </row>
    <row r="348" spans="2:65" s="1" customFormat="1" ht="25.5" customHeight="1">
      <c r="B348" s="47"/>
      <c r="C348" s="247" t="s">
        <v>577</v>
      </c>
      <c r="D348" s="247" t="s">
        <v>165</v>
      </c>
      <c r="E348" s="248" t="s">
        <v>578</v>
      </c>
      <c r="F348" s="249" t="s">
        <v>579</v>
      </c>
      <c r="G348" s="250" t="s">
        <v>204</v>
      </c>
      <c r="H348" s="251">
        <v>10</v>
      </c>
      <c r="I348" s="252"/>
      <c r="J348" s="252"/>
      <c r="K348" s="253">
        <f>ROUND(P348*H348,2)</f>
        <v>0</v>
      </c>
      <c r="L348" s="249" t="s">
        <v>169</v>
      </c>
      <c r="M348" s="73"/>
      <c r="N348" s="254" t="s">
        <v>24</v>
      </c>
      <c r="O348" s="255" t="s">
        <v>47</v>
      </c>
      <c r="P348" s="175">
        <f>I348+J348</f>
        <v>0</v>
      </c>
      <c r="Q348" s="175">
        <f>ROUND(I348*H348,2)</f>
        <v>0</v>
      </c>
      <c r="R348" s="175">
        <f>ROUND(J348*H348,2)</f>
        <v>0</v>
      </c>
      <c r="S348" s="48"/>
      <c r="T348" s="256">
        <f>S348*H348</f>
        <v>0</v>
      </c>
      <c r="U348" s="256">
        <v>0.00021</v>
      </c>
      <c r="V348" s="256">
        <f>U348*H348</f>
        <v>0.0021000000000000003</v>
      </c>
      <c r="W348" s="256">
        <v>0</v>
      </c>
      <c r="X348" s="257">
        <f>W348*H348</f>
        <v>0</v>
      </c>
      <c r="AR348" s="25" t="s">
        <v>170</v>
      </c>
      <c r="AT348" s="25" t="s">
        <v>165</v>
      </c>
      <c r="AU348" s="25" t="s">
        <v>87</v>
      </c>
      <c r="AY348" s="25" t="s">
        <v>161</v>
      </c>
      <c r="BE348" s="258">
        <f>IF(O348="základní",K348,0)</f>
        <v>0</v>
      </c>
      <c r="BF348" s="258">
        <f>IF(O348="snížená",K348,0)</f>
        <v>0</v>
      </c>
      <c r="BG348" s="258">
        <f>IF(O348="zákl. přenesená",K348,0)</f>
        <v>0</v>
      </c>
      <c r="BH348" s="258">
        <f>IF(O348="sníž. přenesená",K348,0)</f>
        <v>0</v>
      </c>
      <c r="BI348" s="258">
        <f>IF(O348="nulová",K348,0)</f>
        <v>0</v>
      </c>
      <c r="BJ348" s="25" t="s">
        <v>85</v>
      </c>
      <c r="BK348" s="258">
        <f>ROUND(P348*H348,2)</f>
        <v>0</v>
      </c>
      <c r="BL348" s="25" t="s">
        <v>170</v>
      </c>
      <c r="BM348" s="25" t="s">
        <v>580</v>
      </c>
    </row>
    <row r="349" spans="2:51" s="13" customFormat="1" ht="13.5">
      <c r="B349" s="270"/>
      <c r="C349" s="271"/>
      <c r="D349" s="261" t="s">
        <v>173</v>
      </c>
      <c r="E349" s="272" t="s">
        <v>24</v>
      </c>
      <c r="F349" s="273" t="s">
        <v>217</v>
      </c>
      <c r="G349" s="271"/>
      <c r="H349" s="274">
        <v>10</v>
      </c>
      <c r="I349" s="275"/>
      <c r="J349" s="275"/>
      <c r="K349" s="271"/>
      <c r="L349" s="271"/>
      <c r="M349" s="276"/>
      <c r="N349" s="277"/>
      <c r="O349" s="278"/>
      <c r="P349" s="278"/>
      <c r="Q349" s="278"/>
      <c r="R349" s="278"/>
      <c r="S349" s="278"/>
      <c r="T349" s="278"/>
      <c r="U349" s="278"/>
      <c r="V349" s="278"/>
      <c r="W349" s="278"/>
      <c r="X349" s="279"/>
      <c r="AT349" s="280" t="s">
        <v>173</v>
      </c>
      <c r="AU349" s="280" t="s">
        <v>87</v>
      </c>
      <c r="AV349" s="13" t="s">
        <v>87</v>
      </c>
      <c r="AW349" s="13" t="s">
        <v>7</v>
      </c>
      <c r="AX349" s="13" t="s">
        <v>85</v>
      </c>
      <c r="AY349" s="280" t="s">
        <v>161</v>
      </c>
    </row>
    <row r="350" spans="2:65" s="1" customFormat="1" ht="25.5" customHeight="1">
      <c r="B350" s="47"/>
      <c r="C350" s="247" t="s">
        <v>581</v>
      </c>
      <c r="D350" s="247" t="s">
        <v>165</v>
      </c>
      <c r="E350" s="248" t="s">
        <v>582</v>
      </c>
      <c r="F350" s="249" t="s">
        <v>583</v>
      </c>
      <c r="G350" s="250" t="s">
        <v>178</v>
      </c>
      <c r="H350" s="251">
        <v>9.7</v>
      </c>
      <c r="I350" s="252"/>
      <c r="J350" s="252"/>
      <c r="K350" s="253">
        <f>ROUND(P350*H350,2)</f>
        <v>0</v>
      </c>
      <c r="L350" s="249" t="s">
        <v>169</v>
      </c>
      <c r="M350" s="73"/>
      <c r="N350" s="254" t="s">
        <v>24</v>
      </c>
      <c r="O350" s="255" t="s">
        <v>47</v>
      </c>
      <c r="P350" s="175">
        <f>I350+J350</f>
        <v>0</v>
      </c>
      <c r="Q350" s="175">
        <f>ROUND(I350*H350,2)</f>
        <v>0</v>
      </c>
      <c r="R350" s="175">
        <f>ROUND(J350*H350,2)</f>
        <v>0</v>
      </c>
      <c r="S350" s="48"/>
      <c r="T350" s="256">
        <f>S350*H350</f>
        <v>0</v>
      </c>
      <c r="U350" s="256">
        <v>0.00085</v>
      </c>
      <c r="V350" s="256">
        <f>U350*H350</f>
        <v>0.008244999999999999</v>
      </c>
      <c r="W350" s="256">
        <v>0</v>
      </c>
      <c r="X350" s="257">
        <f>W350*H350</f>
        <v>0</v>
      </c>
      <c r="AR350" s="25" t="s">
        <v>170</v>
      </c>
      <c r="AT350" s="25" t="s">
        <v>165</v>
      </c>
      <c r="AU350" s="25" t="s">
        <v>87</v>
      </c>
      <c r="AY350" s="25" t="s">
        <v>161</v>
      </c>
      <c r="BE350" s="258">
        <f>IF(O350="základní",K350,0)</f>
        <v>0</v>
      </c>
      <c r="BF350" s="258">
        <f>IF(O350="snížená",K350,0)</f>
        <v>0</v>
      </c>
      <c r="BG350" s="258">
        <f>IF(O350="zákl. přenesená",K350,0)</f>
        <v>0</v>
      </c>
      <c r="BH350" s="258">
        <f>IF(O350="sníž. přenesená",K350,0)</f>
        <v>0</v>
      </c>
      <c r="BI350" s="258">
        <f>IF(O350="nulová",K350,0)</f>
        <v>0</v>
      </c>
      <c r="BJ350" s="25" t="s">
        <v>85</v>
      </c>
      <c r="BK350" s="258">
        <f>ROUND(P350*H350,2)</f>
        <v>0</v>
      </c>
      <c r="BL350" s="25" t="s">
        <v>170</v>
      </c>
      <c r="BM350" s="25" t="s">
        <v>584</v>
      </c>
    </row>
    <row r="351" spans="2:51" s="12" customFormat="1" ht="13.5">
      <c r="B351" s="259"/>
      <c r="C351" s="260"/>
      <c r="D351" s="261" t="s">
        <v>173</v>
      </c>
      <c r="E351" s="262" t="s">
        <v>24</v>
      </c>
      <c r="F351" s="263" t="s">
        <v>585</v>
      </c>
      <c r="G351" s="260"/>
      <c r="H351" s="262" t="s">
        <v>24</v>
      </c>
      <c r="I351" s="264"/>
      <c r="J351" s="264"/>
      <c r="K351" s="260"/>
      <c r="L351" s="260"/>
      <c r="M351" s="265"/>
      <c r="N351" s="266"/>
      <c r="O351" s="267"/>
      <c r="P351" s="267"/>
      <c r="Q351" s="267"/>
      <c r="R351" s="267"/>
      <c r="S351" s="267"/>
      <c r="T351" s="267"/>
      <c r="U351" s="267"/>
      <c r="V351" s="267"/>
      <c r="W351" s="267"/>
      <c r="X351" s="268"/>
      <c r="AT351" s="269" t="s">
        <v>173</v>
      </c>
      <c r="AU351" s="269" t="s">
        <v>87</v>
      </c>
      <c r="AV351" s="12" t="s">
        <v>85</v>
      </c>
      <c r="AW351" s="12" t="s">
        <v>7</v>
      </c>
      <c r="AX351" s="12" t="s">
        <v>78</v>
      </c>
      <c r="AY351" s="269" t="s">
        <v>161</v>
      </c>
    </row>
    <row r="352" spans="2:51" s="13" customFormat="1" ht="13.5">
      <c r="B352" s="270"/>
      <c r="C352" s="271"/>
      <c r="D352" s="261" t="s">
        <v>173</v>
      </c>
      <c r="E352" s="272" t="s">
        <v>24</v>
      </c>
      <c r="F352" s="273" t="s">
        <v>171</v>
      </c>
      <c r="G352" s="271"/>
      <c r="H352" s="274">
        <v>3</v>
      </c>
      <c r="I352" s="275"/>
      <c r="J352" s="275"/>
      <c r="K352" s="271"/>
      <c r="L352" s="271"/>
      <c r="M352" s="276"/>
      <c r="N352" s="277"/>
      <c r="O352" s="278"/>
      <c r="P352" s="278"/>
      <c r="Q352" s="278"/>
      <c r="R352" s="278"/>
      <c r="S352" s="278"/>
      <c r="T352" s="278"/>
      <c r="U352" s="278"/>
      <c r="V352" s="278"/>
      <c r="W352" s="278"/>
      <c r="X352" s="279"/>
      <c r="AT352" s="280" t="s">
        <v>173</v>
      </c>
      <c r="AU352" s="280" t="s">
        <v>87</v>
      </c>
      <c r="AV352" s="13" t="s">
        <v>87</v>
      </c>
      <c r="AW352" s="13" t="s">
        <v>7</v>
      </c>
      <c r="AX352" s="13" t="s">
        <v>78</v>
      </c>
      <c r="AY352" s="280" t="s">
        <v>161</v>
      </c>
    </row>
    <row r="353" spans="2:51" s="12" customFormat="1" ht="13.5">
      <c r="B353" s="259"/>
      <c r="C353" s="260"/>
      <c r="D353" s="261" t="s">
        <v>173</v>
      </c>
      <c r="E353" s="262" t="s">
        <v>24</v>
      </c>
      <c r="F353" s="263" t="s">
        <v>586</v>
      </c>
      <c r="G353" s="260"/>
      <c r="H353" s="262" t="s">
        <v>24</v>
      </c>
      <c r="I353" s="264"/>
      <c r="J353" s="264"/>
      <c r="K353" s="260"/>
      <c r="L353" s="260"/>
      <c r="M353" s="265"/>
      <c r="N353" s="266"/>
      <c r="O353" s="267"/>
      <c r="P353" s="267"/>
      <c r="Q353" s="267"/>
      <c r="R353" s="267"/>
      <c r="S353" s="267"/>
      <c r="T353" s="267"/>
      <c r="U353" s="267"/>
      <c r="V353" s="267"/>
      <c r="W353" s="267"/>
      <c r="X353" s="268"/>
      <c r="AT353" s="269" t="s">
        <v>173</v>
      </c>
      <c r="AU353" s="269" t="s">
        <v>87</v>
      </c>
      <c r="AV353" s="12" t="s">
        <v>85</v>
      </c>
      <c r="AW353" s="12" t="s">
        <v>7</v>
      </c>
      <c r="AX353" s="12" t="s">
        <v>78</v>
      </c>
      <c r="AY353" s="269" t="s">
        <v>161</v>
      </c>
    </row>
    <row r="354" spans="2:51" s="13" customFormat="1" ht="13.5">
      <c r="B354" s="270"/>
      <c r="C354" s="271"/>
      <c r="D354" s="261" t="s">
        <v>173</v>
      </c>
      <c r="E354" s="272" t="s">
        <v>24</v>
      </c>
      <c r="F354" s="273" t="s">
        <v>587</v>
      </c>
      <c r="G354" s="271"/>
      <c r="H354" s="274">
        <v>6.7</v>
      </c>
      <c r="I354" s="275"/>
      <c r="J354" s="275"/>
      <c r="K354" s="271"/>
      <c r="L354" s="271"/>
      <c r="M354" s="276"/>
      <c r="N354" s="277"/>
      <c r="O354" s="278"/>
      <c r="P354" s="278"/>
      <c r="Q354" s="278"/>
      <c r="R354" s="278"/>
      <c r="S354" s="278"/>
      <c r="T354" s="278"/>
      <c r="U354" s="278"/>
      <c r="V354" s="278"/>
      <c r="W354" s="278"/>
      <c r="X354" s="279"/>
      <c r="AT354" s="280" t="s">
        <v>173</v>
      </c>
      <c r="AU354" s="280" t="s">
        <v>87</v>
      </c>
      <c r="AV354" s="13" t="s">
        <v>87</v>
      </c>
      <c r="AW354" s="13" t="s">
        <v>7</v>
      </c>
      <c r="AX354" s="13" t="s">
        <v>78</v>
      </c>
      <c r="AY354" s="280" t="s">
        <v>161</v>
      </c>
    </row>
    <row r="355" spans="2:51" s="14" customFormat="1" ht="13.5">
      <c r="B355" s="281"/>
      <c r="C355" s="282"/>
      <c r="D355" s="261" t="s">
        <v>173</v>
      </c>
      <c r="E355" s="283" t="s">
        <v>24</v>
      </c>
      <c r="F355" s="284" t="s">
        <v>230</v>
      </c>
      <c r="G355" s="282"/>
      <c r="H355" s="285">
        <v>9.7</v>
      </c>
      <c r="I355" s="286"/>
      <c r="J355" s="286"/>
      <c r="K355" s="282"/>
      <c r="L355" s="282"/>
      <c r="M355" s="287"/>
      <c r="N355" s="288"/>
      <c r="O355" s="289"/>
      <c r="P355" s="289"/>
      <c r="Q355" s="289"/>
      <c r="R355" s="289"/>
      <c r="S355" s="289"/>
      <c r="T355" s="289"/>
      <c r="U355" s="289"/>
      <c r="V355" s="289"/>
      <c r="W355" s="289"/>
      <c r="X355" s="290"/>
      <c r="AT355" s="291" t="s">
        <v>173</v>
      </c>
      <c r="AU355" s="291" t="s">
        <v>87</v>
      </c>
      <c r="AV355" s="14" t="s">
        <v>170</v>
      </c>
      <c r="AW355" s="14" t="s">
        <v>7</v>
      </c>
      <c r="AX355" s="14" t="s">
        <v>85</v>
      </c>
      <c r="AY355" s="291" t="s">
        <v>161</v>
      </c>
    </row>
    <row r="356" spans="2:65" s="1" customFormat="1" ht="16.5" customHeight="1">
      <c r="B356" s="47"/>
      <c r="C356" s="292" t="s">
        <v>588</v>
      </c>
      <c r="D356" s="292" t="s">
        <v>312</v>
      </c>
      <c r="E356" s="293" t="s">
        <v>589</v>
      </c>
      <c r="F356" s="294" t="s">
        <v>590</v>
      </c>
      <c r="G356" s="295" t="s">
        <v>591</v>
      </c>
      <c r="H356" s="296">
        <v>12.29</v>
      </c>
      <c r="I356" s="297"/>
      <c r="J356" s="298"/>
      <c r="K356" s="299">
        <f>ROUND(P356*H356,2)</f>
        <v>0</v>
      </c>
      <c r="L356" s="294" t="s">
        <v>169</v>
      </c>
      <c r="M356" s="300"/>
      <c r="N356" s="301" t="s">
        <v>24</v>
      </c>
      <c r="O356" s="255" t="s">
        <v>47</v>
      </c>
      <c r="P356" s="175">
        <f>I356+J356</f>
        <v>0</v>
      </c>
      <c r="Q356" s="175">
        <f>ROUND(I356*H356,2)</f>
        <v>0</v>
      </c>
      <c r="R356" s="175">
        <f>ROUND(J356*H356,2)</f>
        <v>0</v>
      </c>
      <c r="S356" s="48"/>
      <c r="T356" s="256">
        <f>S356*H356</f>
        <v>0</v>
      </c>
      <c r="U356" s="256">
        <v>0.001</v>
      </c>
      <c r="V356" s="256">
        <f>U356*H356</f>
        <v>0.012289999999999999</v>
      </c>
      <c r="W356" s="256">
        <v>0</v>
      </c>
      <c r="X356" s="257">
        <f>W356*H356</f>
        <v>0</v>
      </c>
      <c r="AR356" s="25" t="s">
        <v>206</v>
      </c>
      <c r="AT356" s="25" t="s">
        <v>312</v>
      </c>
      <c r="AU356" s="25" t="s">
        <v>87</v>
      </c>
      <c r="AY356" s="25" t="s">
        <v>161</v>
      </c>
      <c r="BE356" s="258">
        <f>IF(O356="základní",K356,0)</f>
        <v>0</v>
      </c>
      <c r="BF356" s="258">
        <f>IF(O356="snížená",K356,0)</f>
        <v>0</v>
      </c>
      <c r="BG356" s="258">
        <f>IF(O356="zákl. přenesená",K356,0)</f>
        <v>0</v>
      </c>
      <c r="BH356" s="258">
        <f>IF(O356="sníž. přenesená",K356,0)</f>
        <v>0</v>
      </c>
      <c r="BI356" s="258">
        <f>IF(O356="nulová",K356,0)</f>
        <v>0</v>
      </c>
      <c r="BJ356" s="25" t="s">
        <v>85</v>
      </c>
      <c r="BK356" s="258">
        <f>ROUND(P356*H356,2)</f>
        <v>0</v>
      </c>
      <c r="BL356" s="25" t="s">
        <v>170</v>
      </c>
      <c r="BM356" s="25" t="s">
        <v>592</v>
      </c>
    </row>
    <row r="357" spans="2:51" s="13" customFormat="1" ht="13.5">
      <c r="B357" s="270"/>
      <c r="C357" s="271"/>
      <c r="D357" s="261" t="s">
        <v>173</v>
      </c>
      <c r="E357" s="272" t="s">
        <v>24</v>
      </c>
      <c r="F357" s="273" t="s">
        <v>593</v>
      </c>
      <c r="G357" s="271"/>
      <c r="H357" s="274">
        <v>12.29</v>
      </c>
      <c r="I357" s="275"/>
      <c r="J357" s="275"/>
      <c r="K357" s="271"/>
      <c r="L357" s="271"/>
      <c r="M357" s="276"/>
      <c r="N357" s="277"/>
      <c r="O357" s="278"/>
      <c r="P357" s="278"/>
      <c r="Q357" s="278"/>
      <c r="R357" s="278"/>
      <c r="S357" s="278"/>
      <c r="T357" s="278"/>
      <c r="U357" s="278"/>
      <c r="V357" s="278"/>
      <c r="W357" s="278"/>
      <c r="X357" s="279"/>
      <c r="AT357" s="280" t="s">
        <v>173</v>
      </c>
      <c r="AU357" s="280" t="s">
        <v>87</v>
      </c>
      <c r="AV357" s="13" t="s">
        <v>87</v>
      </c>
      <c r="AW357" s="13" t="s">
        <v>7</v>
      </c>
      <c r="AX357" s="13" t="s">
        <v>85</v>
      </c>
      <c r="AY357" s="280" t="s">
        <v>161</v>
      </c>
    </row>
    <row r="358" spans="2:65" s="1" customFormat="1" ht="25.5" customHeight="1">
      <c r="B358" s="47"/>
      <c r="C358" s="247" t="s">
        <v>594</v>
      </c>
      <c r="D358" s="247" t="s">
        <v>165</v>
      </c>
      <c r="E358" s="248" t="s">
        <v>595</v>
      </c>
      <c r="F358" s="249" t="s">
        <v>596</v>
      </c>
      <c r="G358" s="250" t="s">
        <v>204</v>
      </c>
      <c r="H358" s="251">
        <v>10</v>
      </c>
      <c r="I358" s="252"/>
      <c r="J358" s="252"/>
      <c r="K358" s="253">
        <f>ROUND(P358*H358,2)</f>
        <v>0</v>
      </c>
      <c r="L358" s="249" t="s">
        <v>169</v>
      </c>
      <c r="M358" s="73"/>
      <c r="N358" s="254" t="s">
        <v>24</v>
      </c>
      <c r="O358" s="255" t="s">
        <v>47</v>
      </c>
      <c r="P358" s="175">
        <f>I358+J358</f>
        <v>0</v>
      </c>
      <c r="Q358" s="175">
        <f>ROUND(I358*H358,2)</f>
        <v>0</v>
      </c>
      <c r="R358" s="175">
        <f>ROUND(J358*H358,2)</f>
        <v>0</v>
      </c>
      <c r="S358" s="48"/>
      <c r="T358" s="256">
        <f>S358*H358</f>
        <v>0</v>
      </c>
      <c r="U358" s="256">
        <v>0</v>
      </c>
      <c r="V358" s="256">
        <f>U358*H358</f>
        <v>0</v>
      </c>
      <c r="W358" s="256">
        <v>0</v>
      </c>
      <c r="X358" s="257">
        <f>W358*H358</f>
        <v>0</v>
      </c>
      <c r="AR358" s="25" t="s">
        <v>170</v>
      </c>
      <c r="AT358" s="25" t="s">
        <v>165</v>
      </c>
      <c r="AU358" s="25" t="s">
        <v>87</v>
      </c>
      <c r="AY358" s="25" t="s">
        <v>161</v>
      </c>
      <c r="BE358" s="258">
        <f>IF(O358="základní",K358,0)</f>
        <v>0</v>
      </c>
      <c r="BF358" s="258">
        <f>IF(O358="snížená",K358,0)</f>
        <v>0</v>
      </c>
      <c r="BG358" s="258">
        <f>IF(O358="zákl. přenesená",K358,0)</f>
        <v>0</v>
      </c>
      <c r="BH358" s="258">
        <f>IF(O358="sníž. přenesená",K358,0)</f>
        <v>0</v>
      </c>
      <c r="BI358" s="258">
        <f>IF(O358="nulová",K358,0)</f>
        <v>0</v>
      </c>
      <c r="BJ358" s="25" t="s">
        <v>85</v>
      </c>
      <c r="BK358" s="258">
        <f>ROUND(P358*H358,2)</f>
        <v>0</v>
      </c>
      <c r="BL358" s="25" t="s">
        <v>170</v>
      </c>
      <c r="BM358" s="25" t="s">
        <v>597</v>
      </c>
    </row>
    <row r="359" spans="2:51" s="13" customFormat="1" ht="13.5">
      <c r="B359" s="270"/>
      <c r="C359" s="271"/>
      <c r="D359" s="261" t="s">
        <v>173</v>
      </c>
      <c r="E359" s="272" t="s">
        <v>24</v>
      </c>
      <c r="F359" s="273" t="s">
        <v>217</v>
      </c>
      <c r="G359" s="271"/>
      <c r="H359" s="274">
        <v>10</v>
      </c>
      <c r="I359" s="275"/>
      <c r="J359" s="275"/>
      <c r="K359" s="271"/>
      <c r="L359" s="271"/>
      <c r="M359" s="276"/>
      <c r="N359" s="277"/>
      <c r="O359" s="278"/>
      <c r="P359" s="278"/>
      <c r="Q359" s="278"/>
      <c r="R359" s="278"/>
      <c r="S359" s="278"/>
      <c r="T359" s="278"/>
      <c r="U359" s="278"/>
      <c r="V359" s="278"/>
      <c r="W359" s="278"/>
      <c r="X359" s="279"/>
      <c r="AT359" s="280" t="s">
        <v>173</v>
      </c>
      <c r="AU359" s="280" t="s">
        <v>87</v>
      </c>
      <c r="AV359" s="13" t="s">
        <v>87</v>
      </c>
      <c r="AW359" s="13" t="s">
        <v>7</v>
      </c>
      <c r="AX359" s="13" t="s">
        <v>85</v>
      </c>
      <c r="AY359" s="280" t="s">
        <v>161</v>
      </c>
    </row>
    <row r="360" spans="2:65" s="1" customFormat="1" ht="16.5" customHeight="1">
      <c r="B360" s="47"/>
      <c r="C360" s="247" t="s">
        <v>598</v>
      </c>
      <c r="D360" s="247" t="s">
        <v>165</v>
      </c>
      <c r="E360" s="248" t="s">
        <v>599</v>
      </c>
      <c r="F360" s="249" t="s">
        <v>600</v>
      </c>
      <c r="G360" s="250" t="s">
        <v>178</v>
      </c>
      <c r="H360" s="251">
        <v>3</v>
      </c>
      <c r="I360" s="252"/>
      <c r="J360" s="252"/>
      <c r="K360" s="253">
        <f>ROUND(P360*H360,2)</f>
        <v>0</v>
      </c>
      <c r="L360" s="249" t="s">
        <v>169</v>
      </c>
      <c r="M360" s="73"/>
      <c r="N360" s="254" t="s">
        <v>24</v>
      </c>
      <c r="O360" s="255" t="s">
        <v>47</v>
      </c>
      <c r="P360" s="175">
        <f>I360+J360</f>
        <v>0</v>
      </c>
      <c r="Q360" s="175">
        <f>ROUND(I360*H360,2)</f>
        <v>0</v>
      </c>
      <c r="R360" s="175">
        <f>ROUND(J360*H360,2)</f>
        <v>0</v>
      </c>
      <c r="S360" s="48"/>
      <c r="T360" s="256">
        <f>S360*H360</f>
        <v>0</v>
      </c>
      <c r="U360" s="256">
        <v>1E-05</v>
      </c>
      <c r="V360" s="256">
        <f>U360*H360</f>
        <v>3.0000000000000004E-05</v>
      </c>
      <c r="W360" s="256">
        <v>0</v>
      </c>
      <c r="X360" s="257">
        <f>W360*H360</f>
        <v>0</v>
      </c>
      <c r="AR360" s="25" t="s">
        <v>170</v>
      </c>
      <c r="AT360" s="25" t="s">
        <v>165</v>
      </c>
      <c r="AU360" s="25" t="s">
        <v>87</v>
      </c>
      <c r="AY360" s="25" t="s">
        <v>161</v>
      </c>
      <c r="BE360" s="258">
        <f>IF(O360="základní",K360,0)</f>
        <v>0</v>
      </c>
      <c r="BF360" s="258">
        <f>IF(O360="snížená",K360,0)</f>
        <v>0</v>
      </c>
      <c r="BG360" s="258">
        <f>IF(O360="zákl. přenesená",K360,0)</f>
        <v>0</v>
      </c>
      <c r="BH360" s="258">
        <f>IF(O360="sníž. přenesená",K360,0)</f>
        <v>0</v>
      </c>
      <c r="BI360" s="258">
        <f>IF(O360="nulová",K360,0)</f>
        <v>0</v>
      </c>
      <c r="BJ360" s="25" t="s">
        <v>85</v>
      </c>
      <c r="BK360" s="258">
        <f>ROUND(P360*H360,2)</f>
        <v>0</v>
      </c>
      <c r="BL360" s="25" t="s">
        <v>170</v>
      </c>
      <c r="BM360" s="25" t="s">
        <v>601</v>
      </c>
    </row>
    <row r="361" spans="2:51" s="13" customFormat="1" ht="13.5">
      <c r="B361" s="270"/>
      <c r="C361" s="271"/>
      <c r="D361" s="261" t="s">
        <v>173</v>
      </c>
      <c r="E361" s="272" t="s">
        <v>24</v>
      </c>
      <c r="F361" s="273" t="s">
        <v>171</v>
      </c>
      <c r="G361" s="271"/>
      <c r="H361" s="274">
        <v>3</v>
      </c>
      <c r="I361" s="275"/>
      <c r="J361" s="275"/>
      <c r="K361" s="271"/>
      <c r="L361" s="271"/>
      <c r="M361" s="276"/>
      <c r="N361" s="277"/>
      <c r="O361" s="278"/>
      <c r="P361" s="278"/>
      <c r="Q361" s="278"/>
      <c r="R361" s="278"/>
      <c r="S361" s="278"/>
      <c r="T361" s="278"/>
      <c r="U361" s="278"/>
      <c r="V361" s="278"/>
      <c r="W361" s="278"/>
      <c r="X361" s="279"/>
      <c r="AT361" s="280" t="s">
        <v>173</v>
      </c>
      <c r="AU361" s="280" t="s">
        <v>87</v>
      </c>
      <c r="AV361" s="13" t="s">
        <v>87</v>
      </c>
      <c r="AW361" s="13" t="s">
        <v>7</v>
      </c>
      <c r="AX361" s="13" t="s">
        <v>85</v>
      </c>
      <c r="AY361" s="280" t="s">
        <v>161</v>
      </c>
    </row>
    <row r="362" spans="2:65" s="1" customFormat="1" ht="25.5" customHeight="1">
      <c r="B362" s="47"/>
      <c r="C362" s="247" t="s">
        <v>602</v>
      </c>
      <c r="D362" s="247" t="s">
        <v>165</v>
      </c>
      <c r="E362" s="248" t="s">
        <v>603</v>
      </c>
      <c r="F362" s="249" t="s">
        <v>604</v>
      </c>
      <c r="G362" s="250" t="s">
        <v>204</v>
      </c>
      <c r="H362" s="251">
        <v>277.55</v>
      </c>
      <c r="I362" s="252"/>
      <c r="J362" s="252"/>
      <c r="K362" s="253">
        <f>ROUND(P362*H362,2)</f>
        <v>0</v>
      </c>
      <c r="L362" s="249" t="s">
        <v>169</v>
      </c>
      <c r="M362" s="73"/>
      <c r="N362" s="254" t="s">
        <v>24</v>
      </c>
      <c r="O362" s="255" t="s">
        <v>47</v>
      </c>
      <c r="P362" s="175">
        <f>I362+J362</f>
        <v>0</v>
      </c>
      <c r="Q362" s="175">
        <f>ROUND(I362*H362,2)</f>
        <v>0</v>
      </c>
      <c r="R362" s="175">
        <f>ROUND(J362*H362,2)</f>
        <v>0</v>
      </c>
      <c r="S362" s="48"/>
      <c r="T362" s="256">
        <f>S362*H362</f>
        <v>0</v>
      </c>
      <c r="U362" s="256">
        <v>0.1295</v>
      </c>
      <c r="V362" s="256">
        <f>U362*H362</f>
        <v>35.942725</v>
      </c>
      <c r="W362" s="256">
        <v>0</v>
      </c>
      <c r="X362" s="257">
        <f>W362*H362</f>
        <v>0</v>
      </c>
      <c r="AR362" s="25" t="s">
        <v>170</v>
      </c>
      <c r="AT362" s="25" t="s">
        <v>165</v>
      </c>
      <c r="AU362" s="25" t="s">
        <v>87</v>
      </c>
      <c r="AY362" s="25" t="s">
        <v>161</v>
      </c>
      <c r="BE362" s="258">
        <f>IF(O362="základní",K362,0)</f>
        <v>0</v>
      </c>
      <c r="BF362" s="258">
        <f>IF(O362="snížená",K362,0)</f>
        <v>0</v>
      </c>
      <c r="BG362" s="258">
        <f>IF(O362="zákl. přenesená",K362,0)</f>
        <v>0</v>
      </c>
      <c r="BH362" s="258">
        <f>IF(O362="sníž. přenesená",K362,0)</f>
        <v>0</v>
      </c>
      <c r="BI362" s="258">
        <f>IF(O362="nulová",K362,0)</f>
        <v>0</v>
      </c>
      <c r="BJ362" s="25" t="s">
        <v>85</v>
      </c>
      <c r="BK362" s="258">
        <f>ROUND(P362*H362,2)</f>
        <v>0</v>
      </c>
      <c r="BL362" s="25" t="s">
        <v>170</v>
      </c>
      <c r="BM362" s="25" t="s">
        <v>605</v>
      </c>
    </row>
    <row r="363" spans="2:51" s="12" customFormat="1" ht="13.5">
      <c r="B363" s="259"/>
      <c r="C363" s="260"/>
      <c r="D363" s="261" t="s">
        <v>173</v>
      </c>
      <c r="E363" s="262" t="s">
        <v>24</v>
      </c>
      <c r="F363" s="263" t="s">
        <v>606</v>
      </c>
      <c r="G363" s="260"/>
      <c r="H363" s="262" t="s">
        <v>24</v>
      </c>
      <c r="I363" s="264"/>
      <c r="J363" s="264"/>
      <c r="K363" s="260"/>
      <c r="L363" s="260"/>
      <c r="M363" s="265"/>
      <c r="N363" s="266"/>
      <c r="O363" s="267"/>
      <c r="P363" s="267"/>
      <c r="Q363" s="267"/>
      <c r="R363" s="267"/>
      <c r="S363" s="267"/>
      <c r="T363" s="267"/>
      <c r="U363" s="267"/>
      <c r="V363" s="267"/>
      <c r="W363" s="267"/>
      <c r="X363" s="268"/>
      <c r="AT363" s="269" t="s">
        <v>173</v>
      </c>
      <c r="AU363" s="269" t="s">
        <v>87</v>
      </c>
      <c r="AV363" s="12" t="s">
        <v>85</v>
      </c>
      <c r="AW363" s="12" t="s">
        <v>7</v>
      </c>
      <c r="AX363" s="12" t="s">
        <v>78</v>
      </c>
      <c r="AY363" s="269" t="s">
        <v>161</v>
      </c>
    </row>
    <row r="364" spans="2:51" s="13" customFormat="1" ht="13.5">
      <c r="B364" s="270"/>
      <c r="C364" s="271"/>
      <c r="D364" s="261" t="s">
        <v>173</v>
      </c>
      <c r="E364" s="272" t="s">
        <v>24</v>
      </c>
      <c r="F364" s="273" t="s">
        <v>607</v>
      </c>
      <c r="G364" s="271"/>
      <c r="H364" s="274">
        <v>138.35</v>
      </c>
      <c r="I364" s="275"/>
      <c r="J364" s="275"/>
      <c r="K364" s="271"/>
      <c r="L364" s="271"/>
      <c r="M364" s="276"/>
      <c r="N364" s="277"/>
      <c r="O364" s="278"/>
      <c r="P364" s="278"/>
      <c r="Q364" s="278"/>
      <c r="R364" s="278"/>
      <c r="S364" s="278"/>
      <c r="T364" s="278"/>
      <c r="U364" s="278"/>
      <c r="V364" s="278"/>
      <c r="W364" s="278"/>
      <c r="X364" s="279"/>
      <c r="AT364" s="280" t="s">
        <v>173</v>
      </c>
      <c r="AU364" s="280" t="s">
        <v>87</v>
      </c>
      <c r="AV364" s="13" t="s">
        <v>87</v>
      </c>
      <c r="AW364" s="13" t="s">
        <v>7</v>
      </c>
      <c r="AX364" s="13" t="s">
        <v>78</v>
      </c>
      <c r="AY364" s="280" t="s">
        <v>161</v>
      </c>
    </row>
    <row r="365" spans="2:51" s="13" customFormat="1" ht="13.5">
      <c r="B365" s="270"/>
      <c r="C365" s="271"/>
      <c r="D365" s="261" t="s">
        <v>173</v>
      </c>
      <c r="E365" s="272" t="s">
        <v>24</v>
      </c>
      <c r="F365" s="273" t="s">
        <v>608</v>
      </c>
      <c r="G365" s="271"/>
      <c r="H365" s="274">
        <v>46</v>
      </c>
      <c r="I365" s="275"/>
      <c r="J365" s="275"/>
      <c r="K365" s="271"/>
      <c r="L365" s="271"/>
      <c r="M365" s="276"/>
      <c r="N365" s="277"/>
      <c r="O365" s="278"/>
      <c r="P365" s="278"/>
      <c r="Q365" s="278"/>
      <c r="R365" s="278"/>
      <c r="S365" s="278"/>
      <c r="T365" s="278"/>
      <c r="U365" s="278"/>
      <c r="V365" s="278"/>
      <c r="W365" s="278"/>
      <c r="X365" s="279"/>
      <c r="AT365" s="280" t="s">
        <v>173</v>
      </c>
      <c r="AU365" s="280" t="s">
        <v>87</v>
      </c>
      <c r="AV365" s="13" t="s">
        <v>87</v>
      </c>
      <c r="AW365" s="13" t="s">
        <v>7</v>
      </c>
      <c r="AX365" s="13" t="s">
        <v>78</v>
      </c>
      <c r="AY365" s="280" t="s">
        <v>161</v>
      </c>
    </row>
    <row r="366" spans="2:51" s="13" customFormat="1" ht="13.5">
      <c r="B366" s="270"/>
      <c r="C366" s="271"/>
      <c r="D366" s="261" t="s">
        <v>173</v>
      </c>
      <c r="E366" s="272" t="s">
        <v>24</v>
      </c>
      <c r="F366" s="273" t="s">
        <v>609</v>
      </c>
      <c r="G366" s="271"/>
      <c r="H366" s="274">
        <v>93.2</v>
      </c>
      <c r="I366" s="275"/>
      <c r="J366" s="275"/>
      <c r="K366" s="271"/>
      <c r="L366" s="271"/>
      <c r="M366" s="276"/>
      <c r="N366" s="277"/>
      <c r="O366" s="278"/>
      <c r="P366" s="278"/>
      <c r="Q366" s="278"/>
      <c r="R366" s="278"/>
      <c r="S366" s="278"/>
      <c r="T366" s="278"/>
      <c r="U366" s="278"/>
      <c r="V366" s="278"/>
      <c r="W366" s="278"/>
      <c r="X366" s="279"/>
      <c r="AT366" s="280" t="s">
        <v>173</v>
      </c>
      <c r="AU366" s="280" t="s">
        <v>87</v>
      </c>
      <c r="AV366" s="13" t="s">
        <v>87</v>
      </c>
      <c r="AW366" s="13" t="s">
        <v>7</v>
      </c>
      <c r="AX366" s="13" t="s">
        <v>78</v>
      </c>
      <c r="AY366" s="280" t="s">
        <v>161</v>
      </c>
    </row>
    <row r="367" spans="2:51" s="14" customFormat="1" ht="13.5">
      <c r="B367" s="281"/>
      <c r="C367" s="282"/>
      <c r="D367" s="261" t="s">
        <v>173</v>
      </c>
      <c r="E367" s="283" t="s">
        <v>24</v>
      </c>
      <c r="F367" s="284" t="s">
        <v>230</v>
      </c>
      <c r="G367" s="282"/>
      <c r="H367" s="285">
        <v>277.55</v>
      </c>
      <c r="I367" s="286"/>
      <c r="J367" s="286"/>
      <c r="K367" s="282"/>
      <c r="L367" s="282"/>
      <c r="M367" s="287"/>
      <c r="N367" s="288"/>
      <c r="O367" s="289"/>
      <c r="P367" s="289"/>
      <c r="Q367" s="289"/>
      <c r="R367" s="289"/>
      <c r="S367" s="289"/>
      <c r="T367" s="289"/>
      <c r="U367" s="289"/>
      <c r="V367" s="289"/>
      <c r="W367" s="289"/>
      <c r="X367" s="290"/>
      <c r="AT367" s="291" t="s">
        <v>173</v>
      </c>
      <c r="AU367" s="291" t="s">
        <v>87</v>
      </c>
      <c r="AV367" s="14" t="s">
        <v>170</v>
      </c>
      <c r="AW367" s="14" t="s">
        <v>7</v>
      </c>
      <c r="AX367" s="14" t="s">
        <v>85</v>
      </c>
      <c r="AY367" s="291" t="s">
        <v>161</v>
      </c>
    </row>
    <row r="368" spans="2:65" s="1" customFormat="1" ht="16.5" customHeight="1">
      <c r="B368" s="47"/>
      <c r="C368" s="292" t="s">
        <v>610</v>
      </c>
      <c r="D368" s="292" t="s">
        <v>312</v>
      </c>
      <c r="E368" s="293" t="s">
        <v>611</v>
      </c>
      <c r="F368" s="294" t="s">
        <v>612</v>
      </c>
      <c r="G368" s="295" t="s">
        <v>204</v>
      </c>
      <c r="H368" s="296">
        <v>280.326</v>
      </c>
      <c r="I368" s="297"/>
      <c r="J368" s="298"/>
      <c r="K368" s="299">
        <f>ROUND(P368*H368,2)</f>
        <v>0</v>
      </c>
      <c r="L368" s="294" t="s">
        <v>169</v>
      </c>
      <c r="M368" s="300"/>
      <c r="N368" s="301" t="s">
        <v>24</v>
      </c>
      <c r="O368" s="255" t="s">
        <v>47</v>
      </c>
      <c r="P368" s="175">
        <f>I368+J368</f>
        <v>0</v>
      </c>
      <c r="Q368" s="175">
        <f>ROUND(I368*H368,2)</f>
        <v>0</v>
      </c>
      <c r="R368" s="175">
        <f>ROUND(J368*H368,2)</f>
        <v>0</v>
      </c>
      <c r="S368" s="48"/>
      <c r="T368" s="256">
        <f>S368*H368</f>
        <v>0</v>
      </c>
      <c r="U368" s="256">
        <v>0.058</v>
      </c>
      <c r="V368" s="256">
        <f>U368*H368</f>
        <v>16.258908</v>
      </c>
      <c r="W368" s="256">
        <v>0</v>
      </c>
      <c r="X368" s="257">
        <f>W368*H368</f>
        <v>0</v>
      </c>
      <c r="AR368" s="25" t="s">
        <v>206</v>
      </c>
      <c r="AT368" s="25" t="s">
        <v>312</v>
      </c>
      <c r="AU368" s="25" t="s">
        <v>87</v>
      </c>
      <c r="AY368" s="25" t="s">
        <v>161</v>
      </c>
      <c r="BE368" s="258">
        <f>IF(O368="základní",K368,0)</f>
        <v>0</v>
      </c>
      <c r="BF368" s="258">
        <f>IF(O368="snížená",K368,0)</f>
        <v>0</v>
      </c>
      <c r="BG368" s="258">
        <f>IF(O368="zákl. přenesená",K368,0)</f>
        <v>0</v>
      </c>
      <c r="BH368" s="258">
        <f>IF(O368="sníž. přenesená",K368,0)</f>
        <v>0</v>
      </c>
      <c r="BI368" s="258">
        <f>IF(O368="nulová",K368,0)</f>
        <v>0</v>
      </c>
      <c r="BJ368" s="25" t="s">
        <v>85</v>
      </c>
      <c r="BK368" s="258">
        <f>ROUND(P368*H368,2)</f>
        <v>0</v>
      </c>
      <c r="BL368" s="25" t="s">
        <v>170</v>
      </c>
      <c r="BM368" s="25" t="s">
        <v>613</v>
      </c>
    </row>
    <row r="369" spans="2:51" s="13" customFormat="1" ht="13.5">
      <c r="B369" s="270"/>
      <c r="C369" s="271"/>
      <c r="D369" s="261" t="s">
        <v>173</v>
      </c>
      <c r="E369" s="272" t="s">
        <v>24</v>
      </c>
      <c r="F369" s="273" t="s">
        <v>614</v>
      </c>
      <c r="G369" s="271"/>
      <c r="H369" s="274">
        <v>280.326</v>
      </c>
      <c r="I369" s="275"/>
      <c r="J369" s="275"/>
      <c r="K369" s="271"/>
      <c r="L369" s="271"/>
      <c r="M369" s="276"/>
      <c r="N369" s="277"/>
      <c r="O369" s="278"/>
      <c r="P369" s="278"/>
      <c r="Q369" s="278"/>
      <c r="R369" s="278"/>
      <c r="S369" s="278"/>
      <c r="T369" s="278"/>
      <c r="U369" s="278"/>
      <c r="V369" s="278"/>
      <c r="W369" s="278"/>
      <c r="X369" s="279"/>
      <c r="AT369" s="280" t="s">
        <v>173</v>
      </c>
      <c r="AU369" s="280" t="s">
        <v>87</v>
      </c>
      <c r="AV369" s="13" t="s">
        <v>87</v>
      </c>
      <c r="AW369" s="13" t="s">
        <v>7</v>
      </c>
      <c r="AX369" s="13" t="s">
        <v>85</v>
      </c>
      <c r="AY369" s="280" t="s">
        <v>161</v>
      </c>
    </row>
    <row r="370" spans="2:65" s="1" customFormat="1" ht="38.25" customHeight="1">
      <c r="B370" s="47"/>
      <c r="C370" s="247" t="s">
        <v>615</v>
      </c>
      <c r="D370" s="247" t="s">
        <v>165</v>
      </c>
      <c r="E370" s="248" t="s">
        <v>616</v>
      </c>
      <c r="F370" s="249" t="s">
        <v>617</v>
      </c>
      <c r="G370" s="250" t="s">
        <v>204</v>
      </c>
      <c r="H370" s="251">
        <v>22</v>
      </c>
      <c r="I370" s="252"/>
      <c r="J370" s="252"/>
      <c r="K370" s="253">
        <f>ROUND(P370*H370,2)</f>
        <v>0</v>
      </c>
      <c r="L370" s="249" t="s">
        <v>169</v>
      </c>
      <c r="M370" s="73"/>
      <c r="N370" s="254" t="s">
        <v>24</v>
      </c>
      <c r="O370" s="255" t="s">
        <v>47</v>
      </c>
      <c r="P370" s="175">
        <f>I370+J370</f>
        <v>0</v>
      </c>
      <c r="Q370" s="175">
        <f>ROUND(I370*H370,2)</f>
        <v>0</v>
      </c>
      <c r="R370" s="175">
        <f>ROUND(J370*H370,2)</f>
        <v>0</v>
      </c>
      <c r="S370" s="48"/>
      <c r="T370" s="256">
        <f>S370*H370</f>
        <v>0</v>
      </c>
      <c r="U370" s="256">
        <v>0.14067</v>
      </c>
      <c r="V370" s="256">
        <f>U370*H370</f>
        <v>3.09474</v>
      </c>
      <c r="W370" s="256">
        <v>0</v>
      </c>
      <c r="X370" s="257">
        <f>W370*H370</f>
        <v>0</v>
      </c>
      <c r="AR370" s="25" t="s">
        <v>170</v>
      </c>
      <c r="AT370" s="25" t="s">
        <v>165</v>
      </c>
      <c r="AU370" s="25" t="s">
        <v>87</v>
      </c>
      <c r="AY370" s="25" t="s">
        <v>161</v>
      </c>
      <c r="BE370" s="258">
        <f>IF(O370="základní",K370,0)</f>
        <v>0</v>
      </c>
      <c r="BF370" s="258">
        <f>IF(O370="snížená",K370,0)</f>
        <v>0</v>
      </c>
      <c r="BG370" s="258">
        <f>IF(O370="zákl. přenesená",K370,0)</f>
        <v>0</v>
      </c>
      <c r="BH370" s="258">
        <f>IF(O370="sníž. přenesená",K370,0)</f>
        <v>0</v>
      </c>
      <c r="BI370" s="258">
        <f>IF(O370="nulová",K370,0)</f>
        <v>0</v>
      </c>
      <c r="BJ370" s="25" t="s">
        <v>85</v>
      </c>
      <c r="BK370" s="258">
        <f>ROUND(P370*H370,2)</f>
        <v>0</v>
      </c>
      <c r="BL370" s="25" t="s">
        <v>170</v>
      </c>
      <c r="BM370" s="25" t="s">
        <v>618</v>
      </c>
    </row>
    <row r="371" spans="2:51" s="13" customFormat="1" ht="13.5">
      <c r="B371" s="270"/>
      <c r="C371" s="271"/>
      <c r="D371" s="261" t="s">
        <v>173</v>
      </c>
      <c r="E371" s="272" t="s">
        <v>24</v>
      </c>
      <c r="F371" s="273" t="s">
        <v>200</v>
      </c>
      <c r="G371" s="271"/>
      <c r="H371" s="274">
        <v>22</v>
      </c>
      <c r="I371" s="275"/>
      <c r="J371" s="275"/>
      <c r="K371" s="271"/>
      <c r="L371" s="271"/>
      <c r="M371" s="276"/>
      <c r="N371" s="277"/>
      <c r="O371" s="278"/>
      <c r="P371" s="278"/>
      <c r="Q371" s="278"/>
      <c r="R371" s="278"/>
      <c r="S371" s="278"/>
      <c r="T371" s="278"/>
      <c r="U371" s="278"/>
      <c r="V371" s="278"/>
      <c r="W371" s="278"/>
      <c r="X371" s="279"/>
      <c r="AT371" s="280" t="s">
        <v>173</v>
      </c>
      <c r="AU371" s="280" t="s">
        <v>87</v>
      </c>
      <c r="AV371" s="13" t="s">
        <v>87</v>
      </c>
      <c r="AW371" s="13" t="s">
        <v>7</v>
      </c>
      <c r="AX371" s="13" t="s">
        <v>85</v>
      </c>
      <c r="AY371" s="280" t="s">
        <v>161</v>
      </c>
    </row>
    <row r="372" spans="2:65" s="1" customFormat="1" ht="38.25" customHeight="1">
      <c r="B372" s="47"/>
      <c r="C372" s="292" t="s">
        <v>619</v>
      </c>
      <c r="D372" s="292" t="s">
        <v>312</v>
      </c>
      <c r="E372" s="293" t="s">
        <v>620</v>
      </c>
      <c r="F372" s="294" t="s">
        <v>621</v>
      </c>
      <c r="G372" s="295" t="s">
        <v>204</v>
      </c>
      <c r="H372" s="296">
        <v>22.22</v>
      </c>
      <c r="I372" s="297"/>
      <c r="J372" s="298"/>
      <c r="K372" s="299">
        <f>ROUND(P372*H372,2)</f>
        <v>0</v>
      </c>
      <c r="L372" s="294" t="s">
        <v>169</v>
      </c>
      <c r="M372" s="300"/>
      <c r="N372" s="301" t="s">
        <v>24</v>
      </c>
      <c r="O372" s="255" t="s">
        <v>47</v>
      </c>
      <c r="P372" s="175">
        <f>I372+J372</f>
        <v>0</v>
      </c>
      <c r="Q372" s="175">
        <f>ROUND(I372*H372,2)</f>
        <v>0</v>
      </c>
      <c r="R372" s="175">
        <f>ROUND(J372*H372,2)</f>
        <v>0</v>
      </c>
      <c r="S372" s="48"/>
      <c r="T372" s="256">
        <f>S372*H372</f>
        <v>0</v>
      </c>
      <c r="U372" s="256">
        <v>0.065</v>
      </c>
      <c r="V372" s="256">
        <f>U372*H372</f>
        <v>1.4443</v>
      </c>
      <c r="W372" s="256">
        <v>0</v>
      </c>
      <c r="X372" s="257">
        <f>W372*H372</f>
        <v>0</v>
      </c>
      <c r="AR372" s="25" t="s">
        <v>206</v>
      </c>
      <c r="AT372" s="25" t="s">
        <v>312</v>
      </c>
      <c r="AU372" s="25" t="s">
        <v>87</v>
      </c>
      <c r="AY372" s="25" t="s">
        <v>161</v>
      </c>
      <c r="BE372" s="258">
        <f>IF(O372="základní",K372,0)</f>
        <v>0</v>
      </c>
      <c r="BF372" s="258">
        <f>IF(O372="snížená",K372,0)</f>
        <v>0</v>
      </c>
      <c r="BG372" s="258">
        <f>IF(O372="zákl. přenesená",K372,0)</f>
        <v>0</v>
      </c>
      <c r="BH372" s="258">
        <f>IF(O372="sníž. přenesená",K372,0)</f>
        <v>0</v>
      </c>
      <c r="BI372" s="258">
        <f>IF(O372="nulová",K372,0)</f>
        <v>0</v>
      </c>
      <c r="BJ372" s="25" t="s">
        <v>85</v>
      </c>
      <c r="BK372" s="258">
        <f>ROUND(P372*H372,2)</f>
        <v>0</v>
      </c>
      <c r="BL372" s="25" t="s">
        <v>170</v>
      </c>
      <c r="BM372" s="25" t="s">
        <v>622</v>
      </c>
    </row>
    <row r="373" spans="2:51" s="13" customFormat="1" ht="13.5">
      <c r="B373" s="270"/>
      <c r="C373" s="271"/>
      <c r="D373" s="261" t="s">
        <v>173</v>
      </c>
      <c r="E373" s="272" t="s">
        <v>24</v>
      </c>
      <c r="F373" s="273" t="s">
        <v>623</v>
      </c>
      <c r="G373" s="271"/>
      <c r="H373" s="274">
        <v>22.22</v>
      </c>
      <c r="I373" s="275"/>
      <c r="J373" s="275"/>
      <c r="K373" s="271"/>
      <c r="L373" s="271"/>
      <c r="M373" s="276"/>
      <c r="N373" s="277"/>
      <c r="O373" s="278"/>
      <c r="P373" s="278"/>
      <c r="Q373" s="278"/>
      <c r="R373" s="278"/>
      <c r="S373" s="278"/>
      <c r="T373" s="278"/>
      <c r="U373" s="278"/>
      <c r="V373" s="278"/>
      <c r="W373" s="278"/>
      <c r="X373" s="279"/>
      <c r="AT373" s="280" t="s">
        <v>173</v>
      </c>
      <c r="AU373" s="280" t="s">
        <v>87</v>
      </c>
      <c r="AV373" s="13" t="s">
        <v>87</v>
      </c>
      <c r="AW373" s="13" t="s">
        <v>7</v>
      </c>
      <c r="AX373" s="13" t="s">
        <v>85</v>
      </c>
      <c r="AY373" s="280" t="s">
        <v>161</v>
      </c>
    </row>
    <row r="374" spans="2:65" s="1" customFormat="1" ht="25.5" customHeight="1">
      <c r="B374" s="47"/>
      <c r="C374" s="247" t="s">
        <v>624</v>
      </c>
      <c r="D374" s="247" t="s">
        <v>165</v>
      </c>
      <c r="E374" s="248" t="s">
        <v>625</v>
      </c>
      <c r="F374" s="249" t="s">
        <v>626</v>
      </c>
      <c r="G374" s="250" t="s">
        <v>204</v>
      </c>
      <c r="H374" s="251">
        <v>55.6</v>
      </c>
      <c r="I374" s="252"/>
      <c r="J374" s="252"/>
      <c r="K374" s="253">
        <f>ROUND(P374*H374,2)</f>
        <v>0</v>
      </c>
      <c r="L374" s="249" t="s">
        <v>169</v>
      </c>
      <c r="M374" s="73"/>
      <c r="N374" s="254" t="s">
        <v>24</v>
      </c>
      <c r="O374" s="255" t="s">
        <v>47</v>
      </c>
      <c r="P374" s="175">
        <f>I374+J374</f>
        <v>0</v>
      </c>
      <c r="Q374" s="175">
        <f>ROUND(I374*H374,2)</f>
        <v>0</v>
      </c>
      <c r="R374" s="175">
        <f>ROUND(J374*H374,2)</f>
        <v>0</v>
      </c>
      <c r="S374" s="48"/>
      <c r="T374" s="256">
        <f>S374*H374</f>
        <v>0</v>
      </c>
      <c r="U374" s="256">
        <v>0</v>
      </c>
      <c r="V374" s="256">
        <f>U374*H374</f>
        <v>0</v>
      </c>
      <c r="W374" s="256">
        <v>0</v>
      </c>
      <c r="X374" s="257">
        <f>W374*H374</f>
        <v>0</v>
      </c>
      <c r="AR374" s="25" t="s">
        <v>170</v>
      </c>
      <c r="AT374" s="25" t="s">
        <v>165</v>
      </c>
      <c r="AU374" s="25" t="s">
        <v>87</v>
      </c>
      <c r="AY374" s="25" t="s">
        <v>161</v>
      </c>
      <c r="BE374" s="258">
        <f>IF(O374="základní",K374,0)</f>
        <v>0</v>
      </c>
      <c r="BF374" s="258">
        <f>IF(O374="snížená",K374,0)</f>
        <v>0</v>
      </c>
      <c r="BG374" s="258">
        <f>IF(O374="zákl. přenesená",K374,0)</f>
        <v>0</v>
      </c>
      <c r="BH374" s="258">
        <f>IF(O374="sníž. přenesená",K374,0)</f>
        <v>0</v>
      </c>
      <c r="BI374" s="258">
        <f>IF(O374="nulová",K374,0)</f>
        <v>0</v>
      </c>
      <c r="BJ374" s="25" t="s">
        <v>85</v>
      </c>
      <c r="BK374" s="258">
        <f>ROUND(P374*H374,2)</f>
        <v>0</v>
      </c>
      <c r="BL374" s="25" t="s">
        <v>170</v>
      </c>
      <c r="BM374" s="25" t="s">
        <v>627</v>
      </c>
    </row>
    <row r="375" spans="2:51" s="13" customFormat="1" ht="13.5">
      <c r="B375" s="270"/>
      <c r="C375" s="271"/>
      <c r="D375" s="261" t="s">
        <v>173</v>
      </c>
      <c r="E375" s="272" t="s">
        <v>24</v>
      </c>
      <c r="F375" s="273" t="s">
        <v>628</v>
      </c>
      <c r="G375" s="271"/>
      <c r="H375" s="274">
        <v>55.6</v>
      </c>
      <c r="I375" s="275"/>
      <c r="J375" s="275"/>
      <c r="K375" s="271"/>
      <c r="L375" s="271"/>
      <c r="M375" s="276"/>
      <c r="N375" s="277"/>
      <c r="O375" s="278"/>
      <c r="P375" s="278"/>
      <c r="Q375" s="278"/>
      <c r="R375" s="278"/>
      <c r="S375" s="278"/>
      <c r="T375" s="278"/>
      <c r="U375" s="278"/>
      <c r="V375" s="278"/>
      <c r="W375" s="278"/>
      <c r="X375" s="279"/>
      <c r="AT375" s="280" t="s">
        <v>173</v>
      </c>
      <c r="AU375" s="280" t="s">
        <v>87</v>
      </c>
      <c r="AV375" s="13" t="s">
        <v>87</v>
      </c>
      <c r="AW375" s="13" t="s">
        <v>7</v>
      </c>
      <c r="AX375" s="13" t="s">
        <v>85</v>
      </c>
      <c r="AY375" s="280" t="s">
        <v>161</v>
      </c>
    </row>
    <row r="376" spans="2:65" s="1" customFormat="1" ht="25.5" customHeight="1">
      <c r="B376" s="47"/>
      <c r="C376" s="247" t="s">
        <v>629</v>
      </c>
      <c r="D376" s="247" t="s">
        <v>165</v>
      </c>
      <c r="E376" s="248" t="s">
        <v>630</v>
      </c>
      <c r="F376" s="249" t="s">
        <v>631</v>
      </c>
      <c r="G376" s="250" t="s">
        <v>204</v>
      </c>
      <c r="H376" s="251">
        <v>56</v>
      </c>
      <c r="I376" s="252"/>
      <c r="J376" s="252"/>
      <c r="K376" s="253">
        <f>ROUND(P376*H376,2)</f>
        <v>0</v>
      </c>
      <c r="L376" s="249" t="s">
        <v>169</v>
      </c>
      <c r="M376" s="73"/>
      <c r="N376" s="254" t="s">
        <v>24</v>
      </c>
      <c r="O376" s="255" t="s">
        <v>47</v>
      </c>
      <c r="P376" s="175">
        <f>I376+J376</f>
        <v>0</v>
      </c>
      <c r="Q376" s="175">
        <f>ROUND(I376*H376,2)</f>
        <v>0</v>
      </c>
      <c r="R376" s="175">
        <f>ROUND(J376*H376,2)</f>
        <v>0</v>
      </c>
      <c r="S376" s="48"/>
      <c r="T376" s="256">
        <f>S376*H376</f>
        <v>0</v>
      </c>
      <c r="U376" s="256">
        <v>3E-05</v>
      </c>
      <c r="V376" s="256">
        <f>U376*H376</f>
        <v>0.00168</v>
      </c>
      <c r="W376" s="256">
        <v>0</v>
      </c>
      <c r="X376" s="257">
        <f>W376*H376</f>
        <v>0</v>
      </c>
      <c r="AR376" s="25" t="s">
        <v>170</v>
      </c>
      <c r="AT376" s="25" t="s">
        <v>165</v>
      </c>
      <c r="AU376" s="25" t="s">
        <v>87</v>
      </c>
      <c r="AY376" s="25" t="s">
        <v>161</v>
      </c>
      <c r="BE376" s="258">
        <f>IF(O376="základní",K376,0)</f>
        <v>0</v>
      </c>
      <c r="BF376" s="258">
        <f>IF(O376="snížená",K376,0)</f>
        <v>0</v>
      </c>
      <c r="BG376" s="258">
        <f>IF(O376="zákl. přenesená",K376,0)</f>
        <v>0</v>
      </c>
      <c r="BH376" s="258">
        <f>IF(O376="sníž. přenesená",K376,0)</f>
        <v>0</v>
      </c>
      <c r="BI376" s="258">
        <f>IF(O376="nulová",K376,0)</f>
        <v>0</v>
      </c>
      <c r="BJ376" s="25" t="s">
        <v>85</v>
      </c>
      <c r="BK376" s="258">
        <f>ROUND(P376*H376,2)</f>
        <v>0</v>
      </c>
      <c r="BL376" s="25" t="s">
        <v>170</v>
      </c>
      <c r="BM376" s="25" t="s">
        <v>632</v>
      </c>
    </row>
    <row r="377" spans="2:51" s="13" customFormat="1" ht="13.5">
      <c r="B377" s="270"/>
      <c r="C377" s="271"/>
      <c r="D377" s="261" t="s">
        <v>173</v>
      </c>
      <c r="E377" s="272" t="s">
        <v>24</v>
      </c>
      <c r="F377" s="273" t="s">
        <v>384</v>
      </c>
      <c r="G377" s="271"/>
      <c r="H377" s="274">
        <v>56</v>
      </c>
      <c r="I377" s="275"/>
      <c r="J377" s="275"/>
      <c r="K377" s="271"/>
      <c r="L377" s="271"/>
      <c r="M377" s="276"/>
      <c r="N377" s="277"/>
      <c r="O377" s="278"/>
      <c r="P377" s="278"/>
      <c r="Q377" s="278"/>
      <c r="R377" s="278"/>
      <c r="S377" s="278"/>
      <c r="T377" s="278"/>
      <c r="U377" s="278"/>
      <c r="V377" s="278"/>
      <c r="W377" s="278"/>
      <c r="X377" s="279"/>
      <c r="AT377" s="280" t="s">
        <v>173</v>
      </c>
      <c r="AU377" s="280" t="s">
        <v>87</v>
      </c>
      <c r="AV377" s="13" t="s">
        <v>87</v>
      </c>
      <c r="AW377" s="13" t="s">
        <v>7</v>
      </c>
      <c r="AX377" s="13" t="s">
        <v>85</v>
      </c>
      <c r="AY377" s="280" t="s">
        <v>161</v>
      </c>
    </row>
    <row r="378" spans="2:63" s="11" customFormat="1" ht="22.3" customHeight="1">
      <c r="B378" s="230"/>
      <c r="C378" s="231"/>
      <c r="D378" s="232" t="s">
        <v>77</v>
      </c>
      <c r="E378" s="245" t="s">
        <v>633</v>
      </c>
      <c r="F378" s="245" t="s">
        <v>634</v>
      </c>
      <c r="G378" s="231"/>
      <c r="H378" s="231"/>
      <c r="I378" s="234"/>
      <c r="J378" s="234"/>
      <c r="K378" s="246">
        <f>BK378</f>
        <v>0</v>
      </c>
      <c r="L378" s="231"/>
      <c r="M378" s="236"/>
      <c r="N378" s="237"/>
      <c r="O378" s="238"/>
      <c r="P378" s="238"/>
      <c r="Q378" s="239">
        <f>Q379+SUM(Q380:Q389)</f>
        <v>0</v>
      </c>
      <c r="R378" s="239">
        <f>R379+SUM(R380:R389)</f>
        <v>0</v>
      </c>
      <c r="S378" s="238"/>
      <c r="T378" s="240">
        <f>T379+SUM(T380:T389)</f>
        <v>0</v>
      </c>
      <c r="U378" s="238"/>
      <c r="V378" s="240">
        <f>V379+SUM(V380:V389)</f>
        <v>0</v>
      </c>
      <c r="W378" s="238"/>
      <c r="X378" s="241">
        <f>X379+SUM(X380:X389)</f>
        <v>0</v>
      </c>
      <c r="AR378" s="242" t="s">
        <v>85</v>
      </c>
      <c r="AT378" s="243" t="s">
        <v>77</v>
      </c>
      <c r="AU378" s="243" t="s">
        <v>87</v>
      </c>
      <c r="AY378" s="242" t="s">
        <v>161</v>
      </c>
      <c r="BK378" s="244">
        <f>BK379+SUM(BK380:BK389)</f>
        <v>0</v>
      </c>
    </row>
    <row r="379" spans="2:65" s="1" customFormat="1" ht="16.5" customHeight="1">
      <c r="B379" s="47"/>
      <c r="C379" s="247" t="s">
        <v>635</v>
      </c>
      <c r="D379" s="247" t="s">
        <v>165</v>
      </c>
      <c r="E379" s="248" t="s">
        <v>636</v>
      </c>
      <c r="F379" s="249" t="s">
        <v>637</v>
      </c>
      <c r="G379" s="250" t="s">
        <v>299</v>
      </c>
      <c r="H379" s="251">
        <v>163.827</v>
      </c>
      <c r="I379" s="252"/>
      <c r="J379" s="252"/>
      <c r="K379" s="253">
        <f>ROUND(P379*H379,2)</f>
        <v>0</v>
      </c>
      <c r="L379" s="249" t="s">
        <v>169</v>
      </c>
      <c r="M379" s="73"/>
      <c r="N379" s="254" t="s">
        <v>24</v>
      </c>
      <c r="O379" s="255" t="s">
        <v>47</v>
      </c>
      <c r="P379" s="175">
        <f>I379+J379</f>
        <v>0</v>
      </c>
      <c r="Q379" s="175">
        <f>ROUND(I379*H379,2)</f>
        <v>0</v>
      </c>
      <c r="R379" s="175">
        <f>ROUND(J379*H379,2)</f>
        <v>0</v>
      </c>
      <c r="S379" s="48"/>
      <c r="T379" s="256">
        <f>S379*H379</f>
        <v>0</v>
      </c>
      <c r="U379" s="256">
        <v>0</v>
      </c>
      <c r="V379" s="256">
        <f>U379*H379</f>
        <v>0</v>
      </c>
      <c r="W379" s="256">
        <v>0</v>
      </c>
      <c r="X379" s="257">
        <f>W379*H379</f>
        <v>0</v>
      </c>
      <c r="AR379" s="25" t="s">
        <v>170</v>
      </c>
      <c r="AT379" s="25" t="s">
        <v>165</v>
      </c>
      <c r="AU379" s="25" t="s">
        <v>171</v>
      </c>
      <c r="AY379" s="25" t="s">
        <v>161</v>
      </c>
      <c r="BE379" s="258">
        <f>IF(O379="základní",K379,0)</f>
        <v>0</v>
      </c>
      <c r="BF379" s="258">
        <f>IF(O379="snížená",K379,0)</f>
        <v>0</v>
      </c>
      <c r="BG379" s="258">
        <f>IF(O379="zákl. přenesená",K379,0)</f>
        <v>0</v>
      </c>
      <c r="BH379" s="258">
        <f>IF(O379="sníž. přenesená",K379,0)</f>
        <v>0</v>
      </c>
      <c r="BI379" s="258">
        <f>IF(O379="nulová",K379,0)</f>
        <v>0</v>
      </c>
      <c r="BJ379" s="25" t="s">
        <v>85</v>
      </c>
      <c r="BK379" s="258">
        <f>ROUND(P379*H379,2)</f>
        <v>0</v>
      </c>
      <c r="BL379" s="25" t="s">
        <v>170</v>
      </c>
      <c r="BM379" s="25" t="s">
        <v>638</v>
      </c>
    </row>
    <row r="380" spans="2:65" s="1" customFormat="1" ht="16.5" customHeight="1">
      <c r="B380" s="47"/>
      <c r="C380" s="247" t="s">
        <v>639</v>
      </c>
      <c r="D380" s="247" t="s">
        <v>165</v>
      </c>
      <c r="E380" s="248" t="s">
        <v>640</v>
      </c>
      <c r="F380" s="249" t="s">
        <v>641</v>
      </c>
      <c r="G380" s="250" t="s">
        <v>299</v>
      </c>
      <c r="H380" s="251">
        <v>1474.443</v>
      </c>
      <c r="I380" s="252"/>
      <c r="J380" s="252"/>
      <c r="K380" s="253">
        <f>ROUND(P380*H380,2)</f>
        <v>0</v>
      </c>
      <c r="L380" s="249" t="s">
        <v>169</v>
      </c>
      <c r="M380" s="73"/>
      <c r="N380" s="254" t="s">
        <v>24</v>
      </c>
      <c r="O380" s="255" t="s">
        <v>47</v>
      </c>
      <c r="P380" s="175">
        <f>I380+J380</f>
        <v>0</v>
      </c>
      <c r="Q380" s="175">
        <f>ROUND(I380*H380,2)</f>
        <v>0</v>
      </c>
      <c r="R380" s="175">
        <f>ROUND(J380*H380,2)</f>
        <v>0</v>
      </c>
      <c r="S380" s="48"/>
      <c r="T380" s="256">
        <f>S380*H380</f>
        <v>0</v>
      </c>
      <c r="U380" s="256">
        <v>0</v>
      </c>
      <c r="V380" s="256">
        <f>U380*H380</f>
        <v>0</v>
      </c>
      <c r="W380" s="256">
        <v>0</v>
      </c>
      <c r="X380" s="257">
        <f>W380*H380</f>
        <v>0</v>
      </c>
      <c r="AR380" s="25" t="s">
        <v>170</v>
      </c>
      <c r="AT380" s="25" t="s">
        <v>165</v>
      </c>
      <c r="AU380" s="25" t="s">
        <v>171</v>
      </c>
      <c r="AY380" s="25" t="s">
        <v>161</v>
      </c>
      <c r="BE380" s="258">
        <f>IF(O380="základní",K380,0)</f>
        <v>0</v>
      </c>
      <c r="BF380" s="258">
        <f>IF(O380="snížená",K380,0)</f>
        <v>0</v>
      </c>
      <c r="BG380" s="258">
        <f>IF(O380="zákl. přenesená",K380,0)</f>
        <v>0</v>
      </c>
      <c r="BH380" s="258">
        <f>IF(O380="sníž. přenesená",K380,0)</f>
        <v>0</v>
      </c>
      <c r="BI380" s="258">
        <f>IF(O380="nulová",K380,0)</f>
        <v>0</v>
      </c>
      <c r="BJ380" s="25" t="s">
        <v>85</v>
      </c>
      <c r="BK380" s="258">
        <f>ROUND(P380*H380,2)</f>
        <v>0</v>
      </c>
      <c r="BL380" s="25" t="s">
        <v>170</v>
      </c>
      <c r="BM380" s="25" t="s">
        <v>642</v>
      </c>
    </row>
    <row r="381" spans="2:51" s="13" customFormat="1" ht="13.5">
      <c r="B381" s="270"/>
      <c r="C381" s="271"/>
      <c r="D381" s="261" t="s">
        <v>173</v>
      </c>
      <c r="E381" s="272" t="s">
        <v>24</v>
      </c>
      <c r="F381" s="273" t="s">
        <v>643</v>
      </c>
      <c r="G381" s="271"/>
      <c r="H381" s="274">
        <v>1474.443</v>
      </c>
      <c r="I381" s="275"/>
      <c r="J381" s="275"/>
      <c r="K381" s="271"/>
      <c r="L381" s="271"/>
      <c r="M381" s="276"/>
      <c r="N381" s="277"/>
      <c r="O381" s="278"/>
      <c r="P381" s="278"/>
      <c r="Q381" s="278"/>
      <c r="R381" s="278"/>
      <c r="S381" s="278"/>
      <c r="T381" s="278"/>
      <c r="U381" s="278"/>
      <c r="V381" s="278"/>
      <c r="W381" s="278"/>
      <c r="X381" s="279"/>
      <c r="AT381" s="280" t="s">
        <v>173</v>
      </c>
      <c r="AU381" s="280" t="s">
        <v>171</v>
      </c>
      <c r="AV381" s="13" t="s">
        <v>87</v>
      </c>
      <c r="AW381" s="13" t="s">
        <v>7</v>
      </c>
      <c r="AX381" s="13" t="s">
        <v>85</v>
      </c>
      <c r="AY381" s="280" t="s">
        <v>161</v>
      </c>
    </row>
    <row r="382" spans="2:65" s="1" customFormat="1" ht="16.5" customHeight="1">
      <c r="B382" s="47"/>
      <c r="C382" s="247" t="s">
        <v>644</v>
      </c>
      <c r="D382" s="247" t="s">
        <v>165</v>
      </c>
      <c r="E382" s="248" t="s">
        <v>645</v>
      </c>
      <c r="F382" s="249" t="s">
        <v>646</v>
      </c>
      <c r="G382" s="250" t="s">
        <v>299</v>
      </c>
      <c r="H382" s="251">
        <v>163.827</v>
      </c>
      <c r="I382" s="252"/>
      <c r="J382" s="252"/>
      <c r="K382" s="253">
        <f>ROUND(P382*H382,2)</f>
        <v>0</v>
      </c>
      <c r="L382" s="249" t="s">
        <v>169</v>
      </c>
      <c r="M382" s="73"/>
      <c r="N382" s="254" t="s">
        <v>24</v>
      </c>
      <c r="O382" s="255" t="s">
        <v>47</v>
      </c>
      <c r="P382" s="175">
        <f>I382+J382</f>
        <v>0</v>
      </c>
      <c r="Q382" s="175">
        <f>ROUND(I382*H382,2)</f>
        <v>0</v>
      </c>
      <c r="R382" s="175">
        <f>ROUND(J382*H382,2)</f>
        <v>0</v>
      </c>
      <c r="S382" s="48"/>
      <c r="T382" s="256">
        <f>S382*H382</f>
        <v>0</v>
      </c>
      <c r="U382" s="256">
        <v>0</v>
      </c>
      <c r="V382" s="256">
        <f>U382*H382</f>
        <v>0</v>
      </c>
      <c r="W382" s="256">
        <v>0</v>
      </c>
      <c r="X382" s="257">
        <f>W382*H382</f>
        <v>0</v>
      </c>
      <c r="AR382" s="25" t="s">
        <v>170</v>
      </c>
      <c r="AT382" s="25" t="s">
        <v>165</v>
      </c>
      <c r="AU382" s="25" t="s">
        <v>171</v>
      </c>
      <c r="AY382" s="25" t="s">
        <v>161</v>
      </c>
      <c r="BE382" s="258">
        <f>IF(O382="základní",K382,0)</f>
        <v>0</v>
      </c>
      <c r="BF382" s="258">
        <f>IF(O382="snížená",K382,0)</f>
        <v>0</v>
      </c>
      <c r="BG382" s="258">
        <f>IF(O382="zákl. přenesená",K382,0)</f>
        <v>0</v>
      </c>
      <c r="BH382" s="258">
        <f>IF(O382="sníž. přenesená",K382,0)</f>
        <v>0</v>
      </c>
      <c r="BI382" s="258">
        <f>IF(O382="nulová",K382,0)</f>
        <v>0</v>
      </c>
      <c r="BJ382" s="25" t="s">
        <v>85</v>
      </c>
      <c r="BK382" s="258">
        <f>ROUND(P382*H382,2)</f>
        <v>0</v>
      </c>
      <c r="BL382" s="25" t="s">
        <v>170</v>
      </c>
      <c r="BM382" s="25" t="s">
        <v>647</v>
      </c>
    </row>
    <row r="383" spans="2:65" s="1" customFormat="1" ht="16.5" customHeight="1">
      <c r="B383" s="47"/>
      <c r="C383" s="247" t="s">
        <v>472</v>
      </c>
      <c r="D383" s="247" t="s">
        <v>165</v>
      </c>
      <c r="E383" s="248" t="s">
        <v>648</v>
      </c>
      <c r="F383" s="249" t="s">
        <v>649</v>
      </c>
      <c r="G383" s="250" t="s">
        <v>299</v>
      </c>
      <c r="H383" s="251">
        <v>85.026</v>
      </c>
      <c r="I383" s="252"/>
      <c r="J383" s="252"/>
      <c r="K383" s="253">
        <f>ROUND(P383*H383,2)</f>
        <v>0</v>
      </c>
      <c r="L383" s="249" t="s">
        <v>169</v>
      </c>
      <c r="M383" s="73"/>
      <c r="N383" s="254" t="s">
        <v>24</v>
      </c>
      <c r="O383" s="255" t="s">
        <v>47</v>
      </c>
      <c r="P383" s="175">
        <f>I383+J383</f>
        <v>0</v>
      </c>
      <c r="Q383" s="175">
        <f>ROUND(I383*H383,2)</f>
        <v>0</v>
      </c>
      <c r="R383" s="175">
        <f>ROUND(J383*H383,2)</f>
        <v>0</v>
      </c>
      <c r="S383" s="48"/>
      <c r="T383" s="256">
        <f>S383*H383</f>
        <v>0</v>
      </c>
      <c r="U383" s="256">
        <v>0</v>
      </c>
      <c r="V383" s="256">
        <f>U383*H383</f>
        <v>0</v>
      </c>
      <c r="W383" s="256">
        <v>0</v>
      </c>
      <c r="X383" s="257">
        <f>W383*H383</f>
        <v>0</v>
      </c>
      <c r="AR383" s="25" t="s">
        <v>170</v>
      </c>
      <c r="AT383" s="25" t="s">
        <v>165</v>
      </c>
      <c r="AU383" s="25" t="s">
        <v>171</v>
      </c>
      <c r="AY383" s="25" t="s">
        <v>161</v>
      </c>
      <c r="BE383" s="258">
        <f>IF(O383="základní",K383,0)</f>
        <v>0</v>
      </c>
      <c r="BF383" s="258">
        <f>IF(O383="snížená",K383,0)</f>
        <v>0</v>
      </c>
      <c r="BG383" s="258">
        <f>IF(O383="zákl. přenesená",K383,0)</f>
        <v>0</v>
      </c>
      <c r="BH383" s="258">
        <f>IF(O383="sníž. přenesená",K383,0)</f>
        <v>0</v>
      </c>
      <c r="BI383" s="258">
        <f>IF(O383="nulová",K383,0)</f>
        <v>0</v>
      </c>
      <c r="BJ383" s="25" t="s">
        <v>85</v>
      </c>
      <c r="BK383" s="258">
        <f>ROUND(P383*H383,2)</f>
        <v>0</v>
      </c>
      <c r="BL383" s="25" t="s">
        <v>170</v>
      </c>
      <c r="BM383" s="25" t="s">
        <v>650</v>
      </c>
    </row>
    <row r="384" spans="2:51" s="13" customFormat="1" ht="13.5">
      <c r="B384" s="270"/>
      <c r="C384" s="271"/>
      <c r="D384" s="261" t="s">
        <v>173</v>
      </c>
      <c r="E384" s="272" t="s">
        <v>24</v>
      </c>
      <c r="F384" s="273" t="s">
        <v>651</v>
      </c>
      <c r="G384" s="271"/>
      <c r="H384" s="274">
        <v>85.026</v>
      </c>
      <c r="I384" s="275"/>
      <c r="J384" s="275"/>
      <c r="K384" s="271"/>
      <c r="L384" s="271"/>
      <c r="M384" s="276"/>
      <c r="N384" s="277"/>
      <c r="O384" s="278"/>
      <c r="P384" s="278"/>
      <c r="Q384" s="278"/>
      <c r="R384" s="278"/>
      <c r="S384" s="278"/>
      <c r="T384" s="278"/>
      <c r="U384" s="278"/>
      <c r="V384" s="278"/>
      <c r="W384" s="278"/>
      <c r="X384" s="279"/>
      <c r="AT384" s="280" t="s">
        <v>173</v>
      </c>
      <c r="AU384" s="280" t="s">
        <v>171</v>
      </c>
      <c r="AV384" s="13" t="s">
        <v>87</v>
      </c>
      <c r="AW384" s="13" t="s">
        <v>7</v>
      </c>
      <c r="AX384" s="13" t="s">
        <v>85</v>
      </c>
      <c r="AY384" s="280" t="s">
        <v>161</v>
      </c>
    </row>
    <row r="385" spans="2:65" s="1" customFormat="1" ht="16.5" customHeight="1">
      <c r="B385" s="47"/>
      <c r="C385" s="247" t="s">
        <v>652</v>
      </c>
      <c r="D385" s="247" t="s">
        <v>165</v>
      </c>
      <c r="E385" s="248" t="s">
        <v>653</v>
      </c>
      <c r="F385" s="249" t="s">
        <v>654</v>
      </c>
      <c r="G385" s="250" t="s">
        <v>299</v>
      </c>
      <c r="H385" s="251">
        <v>22.382</v>
      </c>
      <c r="I385" s="252"/>
      <c r="J385" s="252"/>
      <c r="K385" s="253">
        <f>ROUND(P385*H385,2)</f>
        <v>0</v>
      </c>
      <c r="L385" s="249" t="s">
        <v>169</v>
      </c>
      <c r="M385" s="73"/>
      <c r="N385" s="254" t="s">
        <v>24</v>
      </c>
      <c r="O385" s="255" t="s">
        <v>47</v>
      </c>
      <c r="P385" s="175">
        <f>I385+J385</f>
        <v>0</v>
      </c>
      <c r="Q385" s="175">
        <f>ROUND(I385*H385,2)</f>
        <v>0</v>
      </c>
      <c r="R385" s="175">
        <f>ROUND(J385*H385,2)</f>
        <v>0</v>
      </c>
      <c r="S385" s="48"/>
      <c r="T385" s="256">
        <f>S385*H385</f>
        <v>0</v>
      </c>
      <c r="U385" s="256">
        <v>0</v>
      </c>
      <c r="V385" s="256">
        <f>U385*H385</f>
        <v>0</v>
      </c>
      <c r="W385" s="256">
        <v>0</v>
      </c>
      <c r="X385" s="257">
        <f>W385*H385</f>
        <v>0</v>
      </c>
      <c r="AR385" s="25" t="s">
        <v>170</v>
      </c>
      <c r="AT385" s="25" t="s">
        <v>165</v>
      </c>
      <c r="AU385" s="25" t="s">
        <v>171</v>
      </c>
      <c r="AY385" s="25" t="s">
        <v>161</v>
      </c>
      <c r="BE385" s="258">
        <f>IF(O385="základní",K385,0)</f>
        <v>0</v>
      </c>
      <c r="BF385" s="258">
        <f>IF(O385="snížená",K385,0)</f>
        <v>0</v>
      </c>
      <c r="BG385" s="258">
        <f>IF(O385="zákl. přenesená",K385,0)</f>
        <v>0</v>
      </c>
      <c r="BH385" s="258">
        <f>IF(O385="sníž. přenesená",K385,0)</f>
        <v>0</v>
      </c>
      <c r="BI385" s="258">
        <f>IF(O385="nulová",K385,0)</f>
        <v>0</v>
      </c>
      <c r="BJ385" s="25" t="s">
        <v>85</v>
      </c>
      <c r="BK385" s="258">
        <f>ROUND(P385*H385,2)</f>
        <v>0</v>
      </c>
      <c r="BL385" s="25" t="s">
        <v>170</v>
      </c>
      <c r="BM385" s="25" t="s">
        <v>655</v>
      </c>
    </row>
    <row r="386" spans="2:51" s="13" customFormat="1" ht="13.5">
      <c r="B386" s="270"/>
      <c r="C386" s="271"/>
      <c r="D386" s="261" t="s">
        <v>173</v>
      </c>
      <c r="E386" s="272" t="s">
        <v>24</v>
      </c>
      <c r="F386" s="273" t="s">
        <v>656</v>
      </c>
      <c r="G386" s="271"/>
      <c r="H386" s="274">
        <v>22.382</v>
      </c>
      <c r="I386" s="275"/>
      <c r="J386" s="275"/>
      <c r="K386" s="271"/>
      <c r="L386" s="271"/>
      <c r="M386" s="276"/>
      <c r="N386" s="277"/>
      <c r="O386" s="278"/>
      <c r="P386" s="278"/>
      <c r="Q386" s="278"/>
      <c r="R386" s="278"/>
      <c r="S386" s="278"/>
      <c r="T386" s="278"/>
      <c r="U386" s="278"/>
      <c r="V386" s="278"/>
      <c r="W386" s="278"/>
      <c r="X386" s="279"/>
      <c r="AT386" s="280" t="s">
        <v>173</v>
      </c>
      <c r="AU386" s="280" t="s">
        <v>171</v>
      </c>
      <c r="AV386" s="13" t="s">
        <v>87</v>
      </c>
      <c r="AW386" s="13" t="s">
        <v>7</v>
      </c>
      <c r="AX386" s="13" t="s">
        <v>85</v>
      </c>
      <c r="AY386" s="280" t="s">
        <v>161</v>
      </c>
    </row>
    <row r="387" spans="2:65" s="1" customFormat="1" ht="16.5" customHeight="1">
      <c r="B387" s="47"/>
      <c r="C387" s="247" t="s">
        <v>485</v>
      </c>
      <c r="D387" s="247" t="s">
        <v>165</v>
      </c>
      <c r="E387" s="248" t="s">
        <v>657</v>
      </c>
      <c r="F387" s="249" t="s">
        <v>658</v>
      </c>
      <c r="G387" s="250" t="s">
        <v>299</v>
      </c>
      <c r="H387" s="251">
        <v>56.42</v>
      </c>
      <c r="I387" s="252"/>
      <c r="J387" s="252"/>
      <c r="K387" s="253">
        <f>ROUND(P387*H387,2)</f>
        <v>0</v>
      </c>
      <c r="L387" s="249" t="s">
        <v>169</v>
      </c>
      <c r="M387" s="73"/>
      <c r="N387" s="254" t="s">
        <v>24</v>
      </c>
      <c r="O387" s="255" t="s">
        <v>47</v>
      </c>
      <c r="P387" s="175">
        <f>I387+J387</f>
        <v>0</v>
      </c>
      <c r="Q387" s="175">
        <f>ROUND(I387*H387,2)</f>
        <v>0</v>
      </c>
      <c r="R387" s="175">
        <f>ROUND(J387*H387,2)</f>
        <v>0</v>
      </c>
      <c r="S387" s="48"/>
      <c r="T387" s="256">
        <f>S387*H387</f>
        <v>0</v>
      </c>
      <c r="U387" s="256">
        <v>0</v>
      </c>
      <c r="V387" s="256">
        <f>U387*H387</f>
        <v>0</v>
      </c>
      <c r="W387" s="256">
        <v>0</v>
      </c>
      <c r="X387" s="257">
        <f>W387*H387</f>
        <v>0</v>
      </c>
      <c r="AR387" s="25" t="s">
        <v>170</v>
      </c>
      <c r="AT387" s="25" t="s">
        <v>165</v>
      </c>
      <c r="AU387" s="25" t="s">
        <v>171</v>
      </c>
      <c r="AY387" s="25" t="s">
        <v>161</v>
      </c>
      <c r="BE387" s="258">
        <f>IF(O387="základní",K387,0)</f>
        <v>0</v>
      </c>
      <c r="BF387" s="258">
        <f>IF(O387="snížená",K387,0)</f>
        <v>0</v>
      </c>
      <c r="BG387" s="258">
        <f>IF(O387="zákl. přenesená",K387,0)</f>
        <v>0</v>
      </c>
      <c r="BH387" s="258">
        <f>IF(O387="sníž. přenesená",K387,0)</f>
        <v>0</v>
      </c>
      <c r="BI387" s="258">
        <f>IF(O387="nulová",K387,0)</f>
        <v>0</v>
      </c>
      <c r="BJ387" s="25" t="s">
        <v>85</v>
      </c>
      <c r="BK387" s="258">
        <f>ROUND(P387*H387,2)</f>
        <v>0</v>
      </c>
      <c r="BL387" s="25" t="s">
        <v>170</v>
      </c>
      <c r="BM387" s="25" t="s">
        <v>659</v>
      </c>
    </row>
    <row r="388" spans="2:51" s="13" customFormat="1" ht="13.5">
      <c r="B388" s="270"/>
      <c r="C388" s="271"/>
      <c r="D388" s="261" t="s">
        <v>173</v>
      </c>
      <c r="E388" s="272" t="s">
        <v>24</v>
      </c>
      <c r="F388" s="273" t="s">
        <v>660</v>
      </c>
      <c r="G388" s="271"/>
      <c r="H388" s="274">
        <v>56.42</v>
      </c>
      <c r="I388" s="275"/>
      <c r="J388" s="275"/>
      <c r="K388" s="271"/>
      <c r="L388" s="271"/>
      <c r="M388" s="276"/>
      <c r="N388" s="277"/>
      <c r="O388" s="278"/>
      <c r="P388" s="278"/>
      <c r="Q388" s="278"/>
      <c r="R388" s="278"/>
      <c r="S388" s="278"/>
      <c r="T388" s="278"/>
      <c r="U388" s="278"/>
      <c r="V388" s="278"/>
      <c r="W388" s="278"/>
      <c r="X388" s="279"/>
      <c r="AT388" s="280" t="s">
        <v>173</v>
      </c>
      <c r="AU388" s="280" t="s">
        <v>171</v>
      </c>
      <c r="AV388" s="13" t="s">
        <v>87</v>
      </c>
      <c r="AW388" s="13" t="s">
        <v>7</v>
      </c>
      <c r="AX388" s="13" t="s">
        <v>85</v>
      </c>
      <c r="AY388" s="280" t="s">
        <v>161</v>
      </c>
    </row>
    <row r="389" spans="2:63" s="15" customFormat="1" ht="21.6" customHeight="1">
      <c r="B389" s="302"/>
      <c r="C389" s="303"/>
      <c r="D389" s="304" t="s">
        <v>77</v>
      </c>
      <c r="E389" s="304" t="s">
        <v>661</v>
      </c>
      <c r="F389" s="304" t="s">
        <v>662</v>
      </c>
      <c r="G389" s="303"/>
      <c r="H389" s="303"/>
      <c r="I389" s="305"/>
      <c r="J389" s="305"/>
      <c r="K389" s="306">
        <f>BK389</f>
        <v>0</v>
      </c>
      <c r="L389" s="303"/>
      <c r="M389" s="307"/>
      <c r="N389" s="308"/>
      <c r="O389" s="309"/>
      <c r="P389" s="309"/>
      <c r="Q389" s="310">
        <f>Q390</f>
        <v>0</v>
      </c>
      <c r="R389" s="310">
        <f>R390</f>
        <v>0</v>
      </c>
      <c r="S389" s="309"/>
      <c r="T389" s="311">
        <f>T390</f>
        <v>0</v>
      </c>
      <c r="U389" s="309"/>
      <c r="V389" s="311">
        <f>V390</f>
        <v>0</v>
      </c>
      <c r="W389" s="309"/>
      <c r="X389" s="312">
        <f>X390</f>
        <v>0</v>
      </c>
      <c r="AR389" s="313" t="s">
        <v>85</v>
      </c>
      <c r="AT389" s="314" t="s">
        <v>77</v>
      </c>
      <c r="AU389" s="314" t="s">
        <v>171</v>
      </c>
      <c r="AY389" s="313" t="s">
        <v>161</v>
      </c>
      <c r="BK389" s="315">
        <f>BK390</f>
        <v>0</v>
      </c>
    </row>
    <row r="390" spans="2:65" s="1" customFormat="1" ht="16.5" customHeight="1">
      <c r="B390" s="47"/>
      <c r="C390" s="247" t="s">
        <v>663</v>
      </c>
      <c r="D390" s="247" t="s">
        <v>165</v>
      </c>
      <c r="E390" s="248" t="s">
        <v>664</v>
      </c>
      <c r="F390" s="249" t="s">
        <v>665</v>
      </c>
      <c r="G390" s="250" t="s">
        <v>299</v>
      </c>
      <c r="H390" s="251">
        <v>1366.682</v>
      </c>
      <c r="I390" s="252"/>
      <c r="J390" s="252"/>
      <c r="K390" s="253">
        <f>ROUND(P390*H390,2)</f>
        <v>0</v>
      </c>
      <c r="L390" s="249" t="s">
        <v>169</v>
      </c>
      <c r="M390" s="73"/>
      <c r="N390" s="254" t="s">
        <v>24</v>
      </c>
      <c r="O390" s="316" t="s">
        <v>47</v>
      </c>
      <c r="P390" s="317">
        <f>I390+J390</f>
        <v>0</v>
      </c>
      <c r="Q390" s="317">
        <f>ROUND(I390*H390,2)</f>
        <v>0</v>
      </c>
      <c r="R390" s="317">
        <f>ROUND(J390*H390,2)</f>
        <v>0</v>
      </c>
      <c r="S390" s="318"/>
      <c r="T390" s="319">
        <f>S390*H390</f>
        <v>0</v>
      </c>
      <c r="U390" s="319">
        <v>0</v>
      </c>
      <c r="V390" s="319">
        <f>U390*H390</f>
        <v>0</v>
      </c>
      <c r="W390" s="319">
        <v>0</v>
      </c>
      <c r="X390" s="320">
        <f>W390*H390</f>
        <v>0</v>
      </c>
      <c r="AR390" s="25" t="s">
        <v>170</v>
      </c>
      <c r="AT390" s="25" t="s">
        <v>165</v>
      </c>
      <c r="AU390" s="25" t="s">
        <v>170</v>
      </c>
      <c r="AY390" s="25" t="s">
        <v>161</v>
      </c>
      <c r="BE390" s="258">
        <f>IF(O390="základní",K390,0)</f>
        <v>0</v>
      </c>
      <c r="BF390" s="258">
        <f>IF(O390="snížená",K390,0)</f>
        <v>0</v>
      </c>
      <c r="BG390" s="258">
        <f>IF(O390="zákl. přenesená",K390,0)</f>
        <v>0</v>
      </c>
      <c r="BH390" s="258">
        <f>IF(O390="sníž. přenesená",K390,0)</f>
        <v>0</v>
      </c>
      <c r="BI390" s="258">
        <f>IF(O390="nulová",K390,0)</f>
        <v>0</v>
      </c>
      <c r="BJ390" s="25" t="s">
        <v>85</v>
      </c>
      <c r="BK390" s="258">
        <f>ROUND(P390*H390,2)</f>
        <v>0</v>
      </c>
      <c r="BL390" s="25" t="s">
        <v>170</v>
      </c>
      <c r="BM390" s="25" t="s">
        <v>666</v>
      </c>
    </row>
    <row r="391" spans="2:13" s="1" customFormat="1" ht="6.95" customHeight="1">
      <c r="B391" s="68"/>
      <c r="C391" s="69"/>
      <c r="D391" s="69"/>
      <c r="E391" s="69"/>
      <c r="F391" s="69"/>
      <c r="G391" s="69"/>
      <c r="H391" s="69"/>
      <c r="I391" s="184"/>
      <c r="J391" s="184"/>
      <c r="K391" s="69"/>
      <c r="L391" s="69"/>
      <c r="M391" s="73"/>
    </row>
  </sheetData>
  <sheetProtection password="CC35" sheet="1" objects="1" scenarios="1" formatColumns="0" formatRows="0" autoFilter="0"/>
  <autoFilter ref="C103:L390"/>
  <mergeCells count="13">
    <mergeCell ref="E7:H7"/>
    <mergeCell ref="E9:H9"/>
    <mergeCell ref="E11:H11"/>
    <mergeCell ref="E26:H26"/>
    <mergeCell ref="E49:H49"/>
    <mergeCell ref="E51:H51"/>
    <mergeCell ref="E53:H53"/>
    <mergeCell ref="J57:J58"/>
    <mergeCell ref="E92:H92"/>
    <mergeCell ref="E94:H94"/>
    <mergeCell ref="E96:H96"/>
    <mergeCell ref="G1:H1"/>
    <mergeCell ref="M2:Z2"/>
  </mergeCells>
  <hyperlinks>
    <hyperlink ref="F1:G1" location="C2" display="1) Krycí list soupisu"/>
    <hyperlink ref="G1:H1" location="C60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51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2"/>
      <c r="C1" s="152"/>
      <c r="D1" s="153" t="s">
        <v>1</v>
      </c>
      <c r="E1" s="152"/>
      <c r="F1" s="154" t="s">
        <v>102</v>
      </c>
      <c r="G1" s="154" t="s">
        <v>103</v>
      </c>
      <c r="H1" s="154"/>
      <c r="I1" s="155"/>
      <c r="J1" s="156" t="s">
        <v>104</v>
      </c>
      <c r="K1" s="153" t="s">
        <v>105</v>
      </c>
      <c r="L1" s="154" t="s">
        <v>106</v>
      </c>
      <c r="M1" s="154"/>
      <c r="N1" s="154"/>
      <c r="O1" s="154"/>
      <c r="P1" s="154"/>
      <c r="Q1" s="154"/>
      <c r="R1" s="154"/>
      <c r="S1" s="154"/>
      <c r="T1" s="15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96</v>
      </c>
    </row>
    <row r="3" spans="2:46" ht="6.95" customHeight="1">
      <c r="B3" s="26"/>
      <c r="C3" s="27"/>
      <c r="D3" s="27"/>
      <c r="E3" s="27"/>
      <c r="F3" s="27"/>
      <c r="G3" s="27"/>
      <c r="H3" s="27"/>
      <c r="I3" s="157"/>
      <c r="J3" s="157"/>
      <c r="K3" s="27"/>
      <c r="L3" s="28"/>
      <c r="AT3" s="25" t="s">
        <v>87</v>
      </c>
    </row>
    <row r="4" spans="2:46" ht="36.95" customHeight="1">
      <c r="B4" s="29"/>
      <c r="C4" s="30"/>
      <c r="D4" s="31" t="s">
        <v>107</v>
      </c>
      <c r="E4" s="30"/>
      <c r="F4" s="30"/>
      <c r="G4" s="30"/>
      <c r="H4" s="30"/>
      <c r="I4" s="158"/>
      <c r="J4" s="158"/>
      <c r="K4" s="30"/>
      <c r="L4" s="32"/>
      <c r="N4" s="33" t="s">
        <v>13</v>
      </c>
      <c r="AT4" s="25" t="s">
        <v>6</v>
      </c>
    </row>
    <row r="5" spans="2:12" ht="6.95" customHeight="1">
      <c r="B5" s="29"/>
      <c r="C5" s="30"/>
      <c r="D5" s="30"/>
      <c r="E5" s="30"/>
      <c r="F5" s="30"/>
      <c r="G5" s="30"/>
      <c r="H5" s="30"/>
      <c r="I5" s="158"/>
      <c r="J5" s="158"/>
      <c r="K5" s="30"/>
      <c r="L5" s="32"/>
    </row>
    <row r="6" spans="2:12" ht="13.5">
      <c r="B6" s="29"/>
      <c r="C6" s="30"/>
      <c r="D6" s="41" t="s">
        <v>19</v>
      </c>
      <c r="E6" s="30"/>
      <c r="F6" s="30"/>
      <c r="G6" s="30"/>
      <c r="H6" s="30"/>
      <c r="I6" s="158"/>
      <c r="J6" s="158"/>
      <c r="K6" s="30"/>
      <c r="L6" s="32"/>
    </row>
    <row r="7" spans="2:12" ht="16.5" customHeight="1">
      <c r="B7" s="29"/>
      <c r="C7" s="30"/>
      <c r="D7" s="30"/>
      <c r="E7" s="159" t="str">
        <f>'Rekapitulace stavby'!K6</f>
        <v>Přeshraniční Ekomuzeum, prostranství Permon v Karviné</v>
      </c>
      <c r="F7" s="41"/>
      <c r="G7" s="41"/>
      <c r="H7" s="41"/>
      <c r="I7" s="158"/>
      <c r="J7" s="158"/>
      <c r="K7" s="30"/>
      <c r="L7" s="32"/>
    </row>
    <row r="8" spans="2:12" ht="13.5">
      <c r="B8" s="29"/>
      <c r="C8" s="30"/>
      <c r="D8" s="41" t="s">
        <v>108</v>
      </c>
      <c r="E8" s="30"/>
      <c r="F8" s="30"/>
      <c r="G8" s="30"/>
      <c r="H8" s="30"/>
      <c r="I8" s="158"/>
      <c r="J8" s="158"/>
      <c r="K8" s="30"/>
      <c r="L8" s="32"/>
    </row>
    <row r="9" spans="2:12" s="1" customFormat="1" ht="16.5" customHeight="1">
      <c r="B9" s="47"/>
      <c r="C9" s="48"/>
      <c r="D9" s="48"/>
      <c r="E9" s="159" t="s">
        <v>667</v>
      </c>
      <c r="F9" s="48"/>
      <c r="G9" s="48"/>
      <c r="H9" s="48"/>
      <c r="I9" s="160"/>
      <c r="J9" s="160"/>
      <c r="K9" s="48"/>
      <c r="L9" s="52"/>
    </row>
    <row r="10" spans="2:12" s="1" customFormat="1" ht="13.5">
      <c r="B10" s="47"/>
      <c r="C10" s="48"/>
      <c r="D10" s="41" t="s">
        <v>110</v>
      </c>
      <c r="E10" s="48"/>
      <c r="F10" s="48"/>
      <c r="G10" s="48"/>
      <c r="H10" s="48"/>
      <c r="I10" s="160"/>
      <c r="J10" s="160"/>
      <c r="K10" s="48"/>
      <c r="L10" s="52"/>
    </row>
    <row r="11" spans="2:12" s="1" customFormat="1" ht="36.95" customHeight="1">
      <c r="B11" s="47"/>
      <c r="C11" s="48"/>
      <c r="D11" s="48"/>
      <c r="E11" s="161" t="s">
        <v>668</v>
      </c>
      <c r="F11" s="48"/>
      <c r="G11" s="48"/>
      <c r="H11" s="48"/>
      <c r="I11" s="160"/>
      <c r="J11" s="160"/>
      <c r="K11" s="48"/>
      <c r="L11" s="52"/>
    </row>
    <row r="12" spans="2:12" s="1" customFormat="1" ht="13.5">
      <c r="B12" s="47"/>
      <c r="C12" s="48"/>
      <c r="D12" s="48"/>
      <c r="E12" s="48"/>
      <c r="F12" s="48"/>
      <c r="G12" s="48"/>
      <c r="H12" s="48"/>
      <c r="I12" s="160"/>
      <c r="J12" s="160"/>
      <c r="K12" s="48"/>
      <c r="L12" s="52"/>
    </row>
    <row r="13" spans="2:12" s="1" customFormat="1" ht="14.4" customHeight="1">
      <c r="B13" s="47"/>
      <c r="C13" s="48"/>
      <c r="D13" s="41" t="s">
        <v>21</v>
      </c>
      <c r="E13" s="48"/>
      <c r="F13" s="36" t="s">
        <v>22</v>
      </c>
      <c r="G13" s="48"/>
      <c r="H13" s="48"/>
      <c r="I13" s="162" t="s">
        <v>23</v>
      </c>
      <c r="J13" s="163" t="s">
        <v>24</v>
      </c>
      <c r="K13" s="48"/>
      <c r="L13" s="52"/>
    </row>
    <row r="14" spans="2:12" s="1" customFormat="1" ht="14.4" customHeight="1">
      <c r="B14" s="47"/>
      <c r="C14" s="48"/>
      <c r="D14" s="41" t="s">
        <v>25</v>
      </c>
      <c r="E14" s="48"/>
      <c r="F14" s="36" t="s">
        <v>26</v>
      </c>
      <c r="G14" s="48"/>
      <c r="H14" s="48"/>
      <c r="I14" s="162" t="s">
        <v>27</v>
      </c>
      <c r="J14" s="164" t="str">
        <f>'Rekapitulace stavby'!AN8</f>
        <v>19. 5. 2018</v>
      </c>
      <c r="K14" s="48"/>
      <c r="L14" s="52"/>
    </row>
    <row r="15" spans="2:12" s="1" customFormat="1" ht="10.8" customHeight="1">
      <c r="B15" s="47"/>
      <c r="C15" s="48"/>
      <c r="D15" s="48"/>
      <c r="E15" s="48"/>
      <c r="F15" s="48"/>
      <c r="G15" s="48"/>
      <c r="H15" s="48"/>
      <c r="I15" s="160"/>
      <c r="J15" s="160"/>
      <c r="K15" s="48"/>
      <c r="L15" s="52"/>
    </row>
    <row r="16" spans="2:12" s="1" customFormat="1" ht="14.4" customHeight="1">
      <c r="B16" s="47"/>
      <c r="C16" s="48"/>
      <c r="D16" s="41" t="s">
        <v>29</v>
      </c>
      <c r="E16" s="48"/>
      <c r="F16" s="48"/>
      <c r="G16" s="48"/>
      <c r="H16" s="48"/>
      <c r="I16" s="162" t="s">
        <v>30</v>
      </c>
      <c r="J16" s="163" t="s">
        <v>31</v>
      </c>
      <c r="K16" s="48"/>
      <c r="L16" s="52"/>
    </row>
    <row r="17" spans="2:12" s="1" customFormat="1" ht="18" customHeight="1">
      <c r="B17" s="47"/>
      <c r="C17" s="48"/>
      <c r="D17" s="48"/>
      <c r="E17" s="36" t="s">
        <v>32</v>
      </c>
      <c r="F17" s="48"/>
      <c r="G17" s="48"/>
      <c r="H17" s="48"/>
      <c r="I17" s="162" t="s">
        <v>33</v>
      </c>
      <c r="J17" s="163" t="s">
        <v>34</v>
      </c>
      <c r="K17" s="48"/>
      <c r="L17" s="52"/>
    </row>
    <row r="18" spans="2:12" s="1" customFormat="1" ht="6.95" customHeight="1">
      <c r="B18" s="47"/>
      <c r="C18" s="48"/>
      <c r="D18" s="48"/>
      <c r="E18" s="48"/>
      <c r="F18" s="48"/>
      <c r="G18" s="48"/>
      <c r="H18" s="48"/>
      <c r="I18" s="160"/>
      <c r="J18" s="160"/>
      <c r="K18" s="48"/>
      <c r="L18" s="52"/>
    </row>
    <row r="19" spans="2:12" s="1" customFormat="1" ht="14.4" customHeight="1">
      <c r="B19" s="47"/>
      <c r="C19" s="48"/>
      <c r="D19" s="41" t="s">
        <v>35</v>
      </c>
      <c r="E19" s="48"/>
      <c r="F19" s="48"/>
      <c r="G19" s="48"/>
      <c r="H19" s="48"/>
      <c r="I19" s="162" t="s">
        <v>30</v>
      </c>
      <c r="J19" s="163" t="str">
        <f>IF('Rekapitulace stavby'!AN13="Vyplň údaj","",IF('Rekapitulace stavby'!AN13="","",'Rekapitulace stavby'!AN13))</f>
        <v/>
      </c>
      <c r="K19" s="48"/>
      <c r="L19" s="52"/>
    </row>
    <row r="20" spans="2:12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2" t="s">
        <v>33</v>
      </c>
      <c r="J20" s="163" t="str">
        <f>IF('Rekapitulace stavby'!AN14="Vyplň údaj","",IF('Rekapitulace stavby'!AN14="","",'Rekapitulace stavby'!AN14))</f>
        <v/>
      </c>
      <c r="K20" s="48"/>
      <c r="L20" s="52"/>
    </row>
    <row r="21" spans="2:12" s="1" customFormat="1" ht="6.95" customHeight="1">
      <c r="B21" s="47"/>
      <c r="C21" s="48"/>
      <c r="D21" s="48"/>
      <c r="E21" s="48"/>
      <c r="F21" s="48"/>
      <c r="G21" s="48"/>
      <c r="H21" s="48"/>
      <c r="I21" s="160"/>
      <c r="J21" s="160"/>
      <c r="K21" s="48"/>
      <c r="L21" s="52"/>
    </row>
    <row r="22" spans="2:12" s="1" customFormat="1" ht="14.4" customHeight="1">
      <c r="B22" s="47"/>
      <c r="C22" s="48"/>
      <c r="D22" s="41" t="s">
        <v>37</v>
      </c>
      <c r="E22" s="48"/>
      <c r="F22" s="48"/>
      <c r="G22" s="48"/>
      <c r="H22" s="48"/>
      <c r="I22" s="162" t="s">
        <v>30</v>
      </c>
      <c r="J22" s="163" t="s">
        <v>38</v>
      </c>
      <c r="K22" s="48"/>
      <c r="L22" s="52"/>
    </row>
    <row r="23" spans="2:12" s="1" customFormat="1" ht="18" customHeight="1">
      <c r="B23" s="47"/>
      <c r="C23" s="48"/>
      <c r="D23" s="48"/>
      <c r="E23" s="36" t="s">
        <v>39</v>
      </c>
      <c r="F23" s="48"/>
      <c r="G23" s="48"/>
      <c r="H23" s="48"/>
      <c r="I23" s="162" t="s">
        <v>33</v>
      </c>
      <c r="J23" s="163" t="s">
        <v>40</v>
      </c>
      <c r="K23" s="48"/>
      <c r="L23" s="52"/>
    </row>
    <row r="24" spans="2:12" s="1" customFormat="1" ht="6.95" customHeight="1">
      <c r="B24" s="47"/>
      <c r="C24" s="48"/>
      <c r="D24" s="48"/>
      <c r="E24" s="48"/>
      <c r="F24" s="48"/>
      <c r="G24" s="48"/>
      <c r="H24" s="48"/>
      <c r="I24" s="160"/>
      <c r="J24" s="160"/>
      <c r="K24" s="48"/>
      <c r="L24" s="52"/>
    </row>
    <row r="25" spans="2:12" s="1" customFormat="1" ht="14.4" customHeight="1">
      <c r="B25" s="47"/>
      <c r="C25" s="48"/>
      <c r="D25" s="41" t="s">
        <v>41</v>
      </c>
      <c r="E25" s="48"/>
      <c r="F25" s="48"/>
      <c r="G25" s="48"/>
      <c r="H25" s="48"/>
      <c r="I25" s="160"/>
      <c r="J25" s="160"/>
      <c r="K25" s="48"/>
      <c r="L25" s="52"/>
    </row>
    <row r="26" spans="2:12" s="7" customFormat="1" ht="16.5" customHeight="1">
      <c r="B26" s="165"/>
      <c r="C26" s="166"/>
      <c r="D26" s="166"/>
      <c r="E26" s="45" t="s">
        <v>24</v>
      </c>
      <c r="F26" s="45"/>
      <c r="G26" s="45"/>
      <c r="H26" s="45"/>
      <c r="I26" s="167"/>
      <c r="J26" s="167"/>
      <c r="K26" s="166"/>
      <c r="L26" s="168"/>
    </row>
    <row r="27" spans="2:12" s="1" customFormat="1" ht="6.95" customHeight="1">
      <c r="B27" s="47"/>
      <c r="C27" s="48"/>
      <c r="D27" s="48"/>
      <c r="E27" s="48"/>
      <c r="F27" s="48"/>
      <c r="G27" s="48"/>
      <c r="H27" s="48"/>
      <c r="I27" s="160"/>
      <c r="J27" s="160"/>
      <c r="K27" s="48"/>
      <c r="L27" s="52"/>
    </row>
    <row r="28" spans="2:12" s="1" customFormat="1" ht="6.95" customHeight="1">
      <c r="B28" s="47"/>
      <c r="C28" s="48"/>
      <c r="D28" s="107"/>
      <c r="E28" s="107"/>
      <c r="F28" s="107"/>
      <c r="G28" s="107"/>
      <c r="H28" s="107"/>
      <c r="I28" s="169"/>
      <c r="J28" s="169"/>
      <c r="K28" s="107"/>
      <c r="L28" s="170"/>
    </row>
    <row r="29" spans="2:12" s="1" customFormat="1" ht="13.5">
      <c r="B29" s="47"/>
      <c r="C29" s="48"/>
      <c r="D29" s="48"/>
      <c r="E29" s="41" t="s">
        <v>112</v>
      </c>
      <c r="F29" s="48"/>
      <c r="G29" s="48"/>
      <c r="H29" s="48"/>
      <c r="I29" s="160"/>
      <c r="J29" s="160"/>
      <c r="K29" s="171">
        <f>I62</f>
        <v>0</v>
      </c>
      <c r="L29" s="52"/>
    </row>
    <row r="30" spans="2:12" s="1" customFormat="1" ht="13.5">
      <c r="B30" s="47"/>
      <c r="C30" s="48"/>
      <c r="D30" s="48"/>
      <c r="E30" s="41" t="s">
        <v>113</v>
      </c>
      <c r="F30" s="48"/>
      <c r="G30" s="48"/>
      <c r="H30" s="48"/>
      <c r="I30" s="160"/>
      <c r="J30" s="160"/>
      <c r="K30" s="171">
        <f>J62</f>
        <v>0</v>
      </c>
      <c r="L30" s="52"/>
    </row>
    <row r="31" spans="2:12" s="1" customFormat="1" ht="25.4" customHeight="1">
      <c r="B31" s="47"/>
      <c r="C31" s="48"/>
      <c r="D31" s="172" t="s">
        <v>42</v>
      </c>
      <c r="E31" s="48"/>
      <c r="F31" s="48"/>
      <c r="G31" s="48"/>
      <c r="H31" s="48"/>
      <c r="I31" s="160"/>
      <c r="J31" s="160"/>
      <c r="K31" s="173">
        <f>ROUND(K110,2)</f>
        <v>0</v>
      </c>
      <c r="L31" s="52"/>
    </row>
    <row r="32" spans="2:12" s="1" customFormat="1" ht="6.95" customHeight="1">
      <c r="B32" s="47"/>
      <c r="C32" s="48"/>
      <c r="D32" s="107"/>
      <c r="E32" s="107"/>
      <c r="F32" s="107"/>
      <c r="G32" s="107"/>
      <c r="H32" s="107"/>
      <c r="I32" s="169"/>
      <c r="J32" s="169"/>
      <c r="K32" s="107"/>
      <c r="L32" s="170"/>
    </row>
    <row r="33" spans="2:12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4" t="s">
        <v>43</v>
      </c>
      <c r="J33" s="160"/>
      <c r="K33" s="53" t="s">
        <v>45</v>
      </c>
      <c r="L33" s="52"/>
    </row>
    <row r="34" spans="2:12" s="1" customFormat="1" ht="14.4" customHeight="1">
      <c r="B34" s="47"/>
      <c r="C34" s="48"/>
      <c r="D34" s="56" t="s">
        <v>46</v>
      </c>
      <c r="E34" s="56" t="s">
        <v>47</v>
      </c>
      <c r="F34" s="175">
        <f>ROUND(SUM(BE110:BE591),2)</f>
        <v>0</v>
      </c>
      <c r="G34" s="48"/>
      <c r="H34" s="48"/>
      <c r="I34" s="176">
        <v>0.21</v>
      </c>
      <c r="J34" s="160"/>
      <c r="K34" s="175">
        <f>ROUND(ROUND((SUM(BE110:BE591)),2)*I34,2)</f>
        <v>0</v>
      </c>
      <c r="L34" s="52"/>
    </row>
    <row r="35" spans="2:12" s="1" customFormat="1" ht="14.4" customHeight="1">
      <c r="B35" s="47"/>
      <c r="C35" s="48"/>
      <c r="D35" s="48"/>
      <c r="E35" s="56" t="s">
        <v>48</v>
      </c>
      <c r="F35" s="175">
        <f>ROUND(SUM(BF110:BF591),2)</f>
        <v>0</v>
      </c>
      <c r="G35" s="48"/>
      <c r="H35" s="48"/>
      <c r="I35" s="176">
        <v>0.15</v>
      </c>
      <c r="J35" s="160"/>
      <c r="K35" s="175">
        <f>ROUND(ROUND((SUM(BF110:BF591)),2)*I35,2)</f>
        <v>0</v>
      </c>
      <c r="L35" s="52"/>
    </row>
    <row r="36" spans="2:12" s="1" customFormat="1" ht="14.4" customHeight="1" hidden="1">
      <c r="B36" s="47"/>
      <c r="C36" s="48"/>
      <c r="D36" s="48"/>
      <c r="E36" s="56" t="s">
        <v>49</v>
      </c>
      <c r="F36" s="175">
        <f>ROUND(SUM(BG110:BG591),2)</f>
        <v>0</v>
      </c>
      <c r="G36" s="48"/>
      <c r="H36" s="48"/>
      <c r="I36" s="176">
        <v>0.21</v>
      </c>
      <c r="J36" s="160"/>
      <c r="K36" s="175">
        <v>0</v>
      </c>
      <c r="L36" s="52"/>
    </row>
    <row r="37" spans="2:12" s="1" customFormat="1" ht="14.4" customHeight="1" hidden="1">
      <c r="B37" s="47"/>
      <c r="C37" s="48"/>
      <c r="D37" s="48"/>
      <c r="E37" s="56" t="s">
        <v>50</v>
      </c>
      <c r="F37" s="175">
        <f>ROUND(SUM(BH110:BH591),2)</f>
        <v>0</v>
      </c>
      <c r="G37" s="48"/>
      <c r="H37" s="48"/>
      <c r="I37" s="176">
        <v>0.15</v>
      </c>
      <c r="J37" s="160"/>
      <c r="K37" s="175">
        <v>0</v>
      </c>
      <c r="L37" s="52"/>
    </row>
    <row r="38" spans="2:12" s="1" customFormat="1" ht="14.4" customHeight="1" hidden="1">
      <c r="B38" s="47"/>
      <c r="C38" s="48"/>
      <c r="D38" s="48"/>
      <c r="E38" s="56" t="s">
        <v>51</v>
      </c>
      <c r="F38" s="175">
        <f>ROUND(SUM(BI110:BI591),2)</f>
        <v>0</v>
      </c>
      <c r="G38" s="48"/>
      <c r="H38" s="48"/>
      <c r="I38" s="176">
        <v>0</v>
      </c>
      <c r="J38" s="160"/>
      <c r="K38" s="175">
        <v>0</v>
      </c>
      <c r="L38" s="52"/>
    </row>
    <row r="39" spans="2:12" s="1" customFormat="1" ht="6.95" customHeight="1">
      <c r="B39" s="47"/>
      <c r="C39" s="48"/>
      <c r="D39" s="48"/>
      <c r="E39" s="48"/>
      <c r="F39" s="48"/>
      <c r="G39" s="48"/>
      <c r="H39" s="48"/>
      <c r="I39" s="160"/>
      <c r="J39" s="160"/>
      <c r="K39" s="48"/>
      <c r="L39" s="52"/>
    </row>
    <row r="40" spans="2:12" s="1" customFormat="1" ht="25.4" customHeight="1">
      <c r="B40" s="47"/>
      <c r="C40" s="177"/>
      <c r="D40" s="178" t="s">
        <v>52</v>
      </c>
      <c r="E40" s="99"/>
      <c r="F40" s="99"/>
      <c r="G40" s="179" t="s">
        <v>53</v>
      </c>
      <c r="H40" s="180" t="s">
        <v>54</v>
      </c>
      <c r="I40" s="181"/>
      <c r="J40" s="181"/>
      <c r="K40" s="182">
        <f>SUM(K31:K38)</f>
        <v>0</v>
      </c>
      <c r="L40" s="183"/>
    </row>
    <row r="41" spans="2:12" s="1" customFormat="1" ht="14.4" customHeight="1">
      <c r="B41" s="68"/>
      <c r="C41" s="69"/>
      <c r="D41" s="69"/>
      <c r="E41" s="69"/>
      <c r="F41" s="69"/>
      <c r="G41" s="69"/>
      <c r="H41" s="69"/>
      <c r="I41" s="184"/>
      <c r="J41" s="184"/>
      <c r="K41" s="69"/>
      <c r="L41" s="70"/>
    </row>
    <row r="45" spans="2:12" s="1" customFormat="1" ht="6.95" customHeight="1">
      <c r="B45" s="185"/>
      <c r="C45" s="186"/>
      <c r="D45" s="186"/>
      <c r="E45" s="186"/>
      <c r="F45" s="186"/>
      <c r="G45" s="186"/>
      <c r="H45" s="186"/>
      <c r="I45" s="187"/>
      <c r="J45" s="187"/>
      <c r="K45" s="186"/>
      <c r="L45" s="188"/>
    </row>
    <row r="46" spans="2:12" s="1" customFormat="1" ht="36.95" customHeight="1">
      <c r="B46" s="47"/>
      <c r="C46" s="31" t="s">
        <v>114</v>
      </c>
      <c r="D46" s="48"/>
      <c r="E46" s="48"/>
      <c r="F46" s="48"/>
      <c r="G46" s="48"/>
      <c r="H46" s="48"/>
      <c r="I46" s="160"/>
      <c r="J46" s="160"/>
      <c r="K46" s="48"/>
      <c r="L46" s="52"/>
    </row>
    <row r="47" spans="2:12" s="1" customFormat="1" ht="6.95" customHeight="1">
      <c r="B47" s="47"/>
      <c r="C47" s="48"/>
      <c r="D47" s="48"/>
      <c r="E47" s="48"/>
      <c r="F47" s="48"/>
      <c r="G47" s="48"/>
      <c r="H47" s="48"/>
      <c r="I47" s="160"/>
      <c r="J47" s="160"/>
      <c r="K47" s="48"/>
      <c r="L47" s="52"/>
    </row>
    <row r="48" spans="2:12" s="1" customFormat="1" ht="14.4" customHeight="1">
      <c r="B48" s="47"/>
      <c r="C48" s="41" t="s">
        <v>19</v>
      </c>
      <c r="D48" s="48"/>
      <c r="E48" s="48"/>
      <c r="F48" s="48"/>
      <c r="G48" s="48"/>
      <c r="H48" s="48"/>
      <c r="I48" s="160"/>
      <c r="J48" s="160"/>
      <c r="K48" s="48"/>
      <c r="L48" s="52"/>
    </row>
    <row r="49" spans="2:12" s="1" customFormat="1" ht="16.5" customHeight="1">
      <c r="B49" s="47"/>
      <c r="C49" s="48"/>
      <c r="D49" s="48"/>
      <c r="E49" s="159" t="str">
        <f>E7</f>
        <v>Přeshraniční Ekomuzeum, prostranství Permon v Karviné</v>
      </c>
      <c r="F49" s="41"/>
      <c r="G49" s="41"/>
      <c r="H49" s="41"/>
      <c r="I49" s="160"/>
      <c r="J49" s="160"/>
      <c r="K49" s="48"/>
      <c r="L49" s="52"/>
    </row>
    <row r="50" spans="2:12" ht="13.5">
      <c r="B50" s="29"/>
      <c r="C50" s="41" t="s">
        <v>108</v>
      </c>
      <c r="D50" s="30"/>
      <c r="E50" s="30"/>
      <c r="F50" s="30"/>
      <c r="G50" s="30"/>
      <c r="H50" s="30"/>
      <c r="I50" s="158"/>
      <c r="J50" s="158"/>
      <c r="K50" s="30"/>
      <c r="L50" s="32"/>
    </row>
    <row r="51" spans="2:12" s="1" customFormat="1" ht="16.5" customHeight="1">
      <c r="B51" s="47"/>
      <c r="C51" s="48"/>
      <c r="D51" s="48"/>
      <c r="E51" s="159" t="s">
        <v>667</v>
      </c>
      <c r="F51" s="48"/>
      <c r="G51" s="48"/>
      <c r="H51" s="48"/>
      <c r="I51" s="160"/>
      <c r="J51" s="160"/>
      <c r="K51" s="48"/>
      <c r="L51" s="52"/>
    </row>
    <row r="52" spans="2:12" s="1" customFormat="1" ht="14.4" customHeight="1">
      <c r="B52" s="47"/>
      <c r="C52" s="41" t="s">
        <v>110</v>
      </c>
      <c r="D52" s="48"/>
      <c r="E52" s="48"/>
      <c r="F52" s="48"/>
      <c r="G52" s="48"/>
      <c r="H52" s="48"/>
      <c r="I52" s="160"/>
      <c r="J52" s="160"/>
      <c r="K52" s="48"/>
      <c r="L52" s="52"/>
    </row>
    <row r="53" spans="2:12" s="1" customFormat="1" ht="17.25" customHeight="1">
      <c r="B53" s="47"/>
      <c r="C53" s="48"/>
      <c r="D53" s="48"/>
      <c r="E53" s="161" t="str">
        <f>E11</f>
        <v>SO 02 - Soupis prací - Zpevněné pochozí plochy</v>
      </c>
      <c r="F53" s="48"/>
      <c r="G53" s="48"/>
      <c r="H53" s="48"/>
      <c r="I53" s="160"/>
      <c r="J53" s="160"/>
      <c r="K53" s="48"/>
      <c r="L53" s="52"/>
    </row>
    <row r="54" spans="2:12" s="1" customFormat="1" ht="6.95" customHeight="1">
      <c r="B54" s="47"/>
      <c r="C54" s="48"/>
      <c r="D54" s="48"/>
      <c r="E54" s="48"/>
      <c r="F54" s="48"/>
      <c r="G54" s="48"/>
      <c r="H54" s="48"/>
      <c r="I54" s="160"/>
      <c r="J54" s="160"/>
      <c r="K54" s="48"/>
      <c r="L54" s="52"/>
    </row>
    <row r="55" spans="2:12" s="1" customFormat="1" ht="18" customHeight="1">
      <c r="B55" s="47"/>
      <c r="C55" s="41" t="s">
        <v>25</v>
      </c>
      <c r="D55" s="48"/>
      <c r="E55" s="48"/>
      <c r="F55" s="36" t="str">
        <f>F14</f>
        <v>Karviná</v>
      </c>
      <c r="G55" s="48"/>
      <c r="H55" s="48"/>
      <c r="I55" s="162" t="s">
        <v>27</v>
      </c>
      <c r="J55" s="164" t="str">
        <f>IF(J14="","",J14)</f>
        <v>19. 5. 2018</v>
      </c>
      <c r="K55" s="48"/>
      <c r="L55" s="52"/>
    </row>
    <row r="56" spans="2:12" s="1" customFormat="1" ht="6.95" customHeight="1">
      <c r="B56" s="47"/>
      <c r="C56" s="48"/>
      <c r="D56" s="48"/>
      <c r="E56" s="48"/>
      <c r="F56" s="48"/>
      <c r="G56" s="48"/>
      <c r="H56" s="48"/>
      <c r="I56" s="160"/>
      <c r="J56" s="160"/>
      <c r="K56" s="48"/>
      <c r="L56" s="52"/>
    </row>
    <row r="57" spans="2:12" s="1" customFormat="1" ht="13.5">
      <c r="B57" s="47"/>
      <c r="C57" s="41" t="s">
        <v>29</v>
      </c>
      <c r="D57" s="48"/>
      <c r="E57" s="48"/>
      <c r="F57" s="36" t="str">
        <f>E17</f>
        <v>SMK, Fryštátská 72/1, Karviná</v>
      </c>
      <c r="G57" s="48"/>
      <c r="H57" s="48"/>
      <c r="I57" s="162" t="s">
        <v>37</v>
      </c>
      <c r="J57" s="189" t="str">
        <f>E23</f>
        <v>Ateliér ESO spol.s r.o., K.H.Máchy 5203/33</v>
      </c>
      <c r="K57" s="48"/>
      <c r="L57" s="52"/>
    </row>
    <row r="58" spans="2:12" s="1" customFormat="1" ht="14.4" customHeight="1">
      <c r="B58" s="47"/>
      <c r="C58" s="41" t="s">
        <v>35</v>
      </c>
      <c r="D58" s="48"/>
      <c r="E58" s="48"/>
      <c r="F58" s="36" t="str">
        <f>IF(E20="","",E20)</f>
        <v/>
      </c>
      <c r="G58" s="48"/>
      <c r="H58" s="48"/>
      <c r="I58" s="160"/>
      <c r="J58" s="190"/>
      <c r="K58" s="48"/>
      <c r="L58" s="52"/>
    </row>
    <row r="59" spans="2:12" s="1" customFormat="1" ht="10.3" customHeight="1">
      <c r="B59" s="47"/>
      <c r="C59" s="48"/>
      <c r="D59" s="48"/>
      <c r="E59" s="48"/>
      <c r="F59" s="48"/>
      <c r="G59" s="48"/>
      <c r="H59" s="48"/>
      <c r="I59" s="160"/>
      <c r="J59" s="160"/>
      <c r="K59" s="48"/>
      <c r="L59" s="52"/>
    </row>
    <row r="60" spans="2:12" s="1" customFormat="1" ht="29.25" customHeight="1">
      <c r="B60" s="47"/>
      <c r="C60" s="191" t="s">
        <v>115</v>
      </c>
      <c r="D60" s="177"/>
      <c r="E60" s="177"/>
      <c r="F60" s="177"/>
      <c r="G60" s="177"/>
      <c r="H60" s="177"/>
      <c r="I60" s="192" t="s">
        <v>116</v>
      </c>
      <c r="J60" s="192" t="s">
        <v>117</v>
      </c>
      <c r="K60" s="193" t="s">
        <v>118</v>
      </c>
      <c r="L60" s="194"/>
    </row>
    <row r="61" spans="2:12" s="1" customFormat="1" ht="10.3" customHeight="1">
      <c r="B61" s="47"/>
      <c r="C61" s="48"/>
      <c r="D61" s="48"/>
      <c r="E61" s="48"/>
      <c r="F61" s="48"/>
      <c r="G61" s="48"/>
      <c r="H61" s="48"/>
      <c r="I61" s="160"/>
      <c r="J61" s="160"/>
      <c r="K61" s="48"/>
      <c r="L61" s="52"/>
    </row>
    <row r="62" spans="2:47" s="1" customFormat="1" ht="29.25" customHeight="1">
      <c r="B62" s="47"/>
      <c r="C62" s="195" t="s">
        <v>119</v>
      </c>
      <c r="D62" s="48"/>
      <c r="E62" s="48"/>
      <c r="F62" s="48"/>
      <c r="G62" s="48"/>
      <c r="H62" s="48"/>
      <c r="I62" s="196">
        <f>Q110</f>
        <v>0</v>
      </c>
      <c r="J62" s="196">
        <f>R110</f>
        <v>0</v>
      </c>
      <c r="K62" s="173">
        <f>K110</f>
        <v>0</v>
      </c>
      <c r="L62" s="52"/>
      <c r="AU62" s="25" t="s">
        <v>120</v>
      </c>
    </row>
    <row r="63" spans="2:12" s="8" customFormat="1" ht="24.95" customHeight="1">
      <c r="B63" s="197"/>
      <c r="C63" s="198"/>
      <c r="D63" s="199" t="s">
        <v>121</v>
      </c>
      <c r="E63" s="200"/>
      <c r="F63" s="200"/>
      <c r="G63" s="200"/>
      <c r="H63" s="200"/>
      <c r="I63" s="201">
        <f>Q111</f>
        <v>0</v>
      </c>
      <c r="J63" s="201">
        <f>R111</f>
        <v>0</v>
      </c>
      <c r="K63" s="202">
        <f>K111</f>
        <v>0</v>
      </c>
      <c r="L63" s="203"/>
    </row>
    <row r="64" spans="2:12" s="9" customFormat="1" ht="19.9" customHeight="1">
      <c r="B64" s="204"/>
      <c r="C64" s="205"/>
      <c r="D64" s="206" t="s">
        <v>122</v>
      </c>
      <c r="E64" s="207"/>
      <c r="F64" s="207"/>
      <c r="G64" s="207"/>
      <c r="H64" s="207"/>
      <c r="I64" s="208">
        <f>Q112</f>
        <v>0</v>
      </c>
      <c r="J64" s="208">
        <f>R112</f>
        <v>0</v>
      </c>
      <c r="K64" s="209">
        <f>K112</f>
        <v>0</v>
      </c>
      <c r="L64" s="210"/>
    </row>
    <row r="65" spans="2:12" s="9" customFormat="1" ht="14.85" customHeight="1">
      <c r="B65" s="204"/>
      <c r="C65" s="205"/>
      <c r="D65" s="206" t="s">
        <v>123</v>
      </c>
      <c r="E65" s="207"/>
      <c r="F65" s="207"/>
      <c r="G65" s="207"/>
      <c r="H65" s="207"/>
      <c r="I65" s="208">
        <f>Q113</f>
        <v>0</v>
      </c>
      <c r="J65" s="208">
        <f>R113</f>
        <v>0</v>
      </c>
      <c r="K65" s="209">
        <f>K113</f>
        <v>0</v>
      </c>
      <c r="L65" s="210"/>
    </row>
    <row r="66" spans="2:12" s="9" customFormat="1" ht="14.85" customHeight="1">
      <c r="B66" s="204"/>
      <c r="C66" s="205"/>
      <c r="D66" s="206" t="s">
        <v>124</v>
      </c>
      <c r="E66" s="207"/>
      <c r="F66" s="207"/>
      <c r="G66" s="207"/>
      <c r="H66" s="207"/>
      <c r="I66" s="208">
        <f>Q179</f>
        <v>0</v>
      </c>
      <c r="J66" s="208">
        <f>R179</f>
        <v>0</v>
      </c>
      <c r="K66" s="209">
        <f>K179</f>
        <v>0</v>
      </c>
      <c r="L66" s="210"/>
    </row>
    <row r="67" spans="2:12" s="9" customFormat="1" ht="14.85" customHeight="1">
      <c r="B67" s="204"/>
      <c r="C67" s="205"/>
      <c r="D67" s="206" t="s">
        <v>125</v>
      </c>
      <c r="E67" s="207"/>
      <c r="F67" s="207"/>
      <c r="G67" s="207"/>
      <c r="H67" s="207"/>
      <c r="I67" s="208">
        <f>Q199</f>
        <v>0</v>
      </c>
      <c r="J67" s="208">
        <f>R199</f>
        <v>0</v>
      </c>
      <c r="K67" s="209">
        <f>K199</f>
        <v>0</v>
      </c>
      <c r="L67" s="210"/>
    </row>
    <row r="68" spans="2:12" s="9" customFormat="1" ht="14.85" customHeight="1">
      <c r="B68" s="204"/>
      <c r="C68" s="205"/>
      <c r="D68" s="206" t="s">
        <v>126</v>
      </c>
      <c r="E68" s="207"/>
      <c r="F68" s="207"/>
      <c r="G68" s="207"/>
      <c r="H68" s="207"/>
      <c r="I68" s="208">
        <f>Q232</f>
        <v>0</v>
      </c>
      <c r="J68" s="208">
        <f>R232</f>
        <v>0</v>
      </c>
      <c r="K68" s="209">
        <f>K232</f>
        <v>0</v>
      </c>
      <c r="L68" s="210"/>
    </row>
    <row r="69" spans="2:12" s="9" customFormat="1" ht="14.85" customHeight="1">
      <c r="B69" s="204"/>
      <c r="C69" s="205"/>
      <c r="D69" s="206" t="s">
        <v>669</v>
      </c>
      <c r="E69" s="207"/>
      <c r="F69" s="207"/>
      <c r="G69" s="207"/>
      <c r="H69" s="207"/>
      <c r="I69" s="208">
        <f>Q262</f>
        <v>0</v>
      </c>
      <c r="J69" s="208">
        <f>R262</f>
        <v>0</v>
      </c>
      <c r="K69" s="209">
        <f>K262</f>
        <v>0</v>
      </c>
      <c r="L69" s="210"/>
    </row>
    <row r="70" spans="2:12" s="9" customFormat="1" ht="14.85" customHeight="1">
      <c r="B70" s="204"/>
      <c r="C70" s="205"/>
      <c r="D70" s="206" t="s">
        <v>127</v>
      </c>
      <c r="E70" s="207"/>
      <c r="F70" s="207"/>
      <c r="G70" s="207"/>
      <c r="H70" s="207"/>
      <c r="I70" s="208">
        <f>Q267</f>
        <v>0</v>
      </c>
      <c r="J70" s="208">
        <f>R267</f>
        <v>0</v>
      </c>
      <c r="K70" s="209">
        <f>K267</f>
        <v>0</v>
      </c>
      <c r="L70" s="210"/>
    </row>
    <row r="71" spans="2:12" s="9" customFormat="1" ht="19.9" customHeight="1">
      <c r="B71" s="204"/>
      <c r="C71" s="205"/>
      <c r="D71" s="206" t="s">
        <v>670</v>
      </c>
      <c r="E71" s="207"/>
      <c r="F71" s="207"/>
      <c r="G71" s="207"/>
      <c r="H71" s="207"/>
      <c r="I71" s="208">
        <f>Q286</f>
        <v>0</v>
      </c>
      <c r="J71" s="208">
        <f>R286</f>
        <v>0</v>
      </c>
      <c r="K71" s="209">
        <f>K286</f>
        <v>0</v>
      </c>
      <c r="L71" s="210"/>
    </row>
    <row r="72" spans="2:12" s="9" customFormat="1" ht="19.9" customHeight="1">
      <c r="B72" s="204"/>
      <c r="C72" s="205"/>
      <c r="D72" s="206" t="s">
        <v>671</v>
      </c>
      <c r="E72" s="207"/>
      <c r="F72" s="207"/>
      <c r="G72" s="207"/>
      <c r="H72" s="207"/>
      <c r="I72" s="208">
        <f>Q317</f>
        <v>0</v>
      </c>
      <c r="J72" s="208">
        <f>R317</f>
        <v>0</v>
      </c>
      <c r="K72" s="209">
        <f>K317</f>
        <v>0</v>
      </c>
      <c r="L72" s="210"/>
    </row>
    <row r="73" spans="2:12" s="9" customFormat="1" ht="14.85" customHeight="1">
      <c r="B73" s="204"/>
      <c r="C73" s="205"/>
      <c r="D73" s="206" t="s">
        <v>672</v>
      </c>
      <c r="E73" s="207"/>
      <c r="F73" s="207"/>
      <c r="G73" s="207"/>
      <c r="H73" s="207"/>
      <c r="I73" s="208">
        <f>Q318</f>
        <v>0</v>
      </c>
      <c r="J73" s="208">
        <f>R318</f>
        <v>0</v>
      </c>
      <c r="K73" s="209">
        <f>K318</f>
        <v>0</v>
      </c>
      <c r="L73" s="210"/>
    </row>
    <row r="74" spans="2:12" s="9" customFormat="1" ht="19.9" customHeight="1">
      <c r="B74" s="204"/>
      <c r="C74" s="205"/>
      <c r="D74" s="206" t="s">
        <v>130</v>
      </c>
      <c r="E74" s="207"/>
      <c r="F74" s="207"/>
      <c r="G74" s="207"/>
      <c r="H74" s="207"/>
      <c r="I74" s="208">
        <f>Q323</f>
        <v>0</v>
      </c>
      <c r="J74" s="208">
        <f>R323</f>
        <v>0</v>
      </c>
      <c r="K74" s="209">
        <f>K323</f>
        <v>0</v>
      </c>
      <c r="L74" s="210"/>
    </row>
    <row r="75" spans="2:12" s="9" customFormat="1" ht="14.85" customHeight="1">
      <c r="B75" s="204"/>
      <c r="C75" s="205"/>
      <c r="D75" s="206" t="s">
        <v>673</v>
      </c>
      <c r="E75" s="207"/>
      <c r="F75" s="207"/>
      <c r="G75" s="207"/>
      <c r="H75" s="207"/>
      <c r="I75" s="208">
        <f>Q324</f>
        <v>0</v>
      </c>
      <c r="J75" s="208">
        <f>R324</f>
        <v>0</v>
      </c>
      <c r="K75" s="209">
        <f>K324</f>
        <v>0</v>
      </c>
      <c r="L75" s="210"/>
    </row>
    <row r="76" spans="2:12" s="9" customFormat="1" ht="14.85" customHeight="1">
      <c r="B76" s="204"/>
      <c r="C76" s="205"/>
      <c r="D76" s="206" t="s">
        <v>131</v>
      </c>
      <c r="E76" s="207"/>
      <c r="F76" s="207"/>
      <c r="G76" s="207"/>
      <c r="H76" s="207"/>
      <c r="I76" s="208">
        <f>Q352</f>
        <v>0</v>
      </c>
      <c r="J76" s="208">
        <f>R352</f>
        <v>0</v>
      </c>
      <c r="K76" s="209">
        <f>K352</f>
        <v>0</v>
      </c>
      <c r="L76" s="210"/>
    </row>
    <row r="77" spans="2:12" s="9" customFormat="1" ht="19.9" customHeight="1">
      <c r="B77" s="204"/>
      <c r="C77" s="205"/>
      <c r="D77" s="206" t="s">
        <v>132</v>
      </c>
      <c r="E77" s="207"/>
      <c r="F77" s="207"/>
      <c r="G77" s="207"/>
      <c r="H77" s="207"/>
      <c r="I77" s="208">
        <f>Q355</f>
        <v>0</v>
      </c>
      <c r="J77" s="208">
        <f>R355</f>
        <v>0</v>
      </c>
      <c r="K77" s="209">
        <f>K355</f>
        <v>0</v>
      </c>
      <c r="L77" s="210"/>
    </row>
    <row r="78" spans="2:12" s="9" customFormat="1" ht="14.85" customHeight="1">
      <c r="B78" s="204"/>
      <c r="C78" s="205"/>
      <c r="D78" s="206" t="s">
        <v>134</v>
      </c>
      <c r="E78" s="207"/>
      <c r="F78" s="207"/>
      <c r="G78" s="207"/>
      <c r="H78" s="207"/>
      <c r="I78" s="208">
        <f>Q356</f>
        <v>0</v>
      </c>
      <c r="J78" s="208">
        <f>R356</f>
        <v>0</v>
      </c>
      <c r="K78" s="209">
        <f>K356</f>
        <v>0</v>
      </c>
      <c r="L78" s="210"/>
    </row>
    <row r="79" spans="2:12" s="9" customFormat="1" ht="19.9" customHeight="1">
      <c r="B79" s="204"/>
      <c r="C79" s="205"/>
      <c r="D79" s="206" t="s">
        <v>674</v>
      </c>
      <c r="E79" s="207"/>
      <c r="F79" s="207"/>
      <c r="G79" s="207"/>
      <c r="H79" s="207"/>
      <c r="I79" s="208">
        <f>Q395</f>
        <v>0</v>
      </c>
      <c r="J79" s="208">
        <f>R395</f>
        <v>0</v>
      </c>
      <c r="K79" s="209">
        <f>K395</f>
        <v>0</v>
      </c>
      <c r="L79" s="210"/>
    </row>
    <row r="80" spans="2:12" s="9" customFormat="1" ht="14.85" customHeight="1">
      <c r="B80" s="204"/>
      <c r="C80" s="205"/>
      <c r="D80" s="206" t="s">
        <v>136</v>
      </c>
      <c r="E80" s="207"/>
      <c r="F80" s="207"/>
      <c r="G80" s="207"/>
      <c r="H80" s="207"/>
      <c r="I80" s="208">
        <f>Q424</f>
        <v>0</v>
      </c>
      <c r="J80" s="208">
        <f>R424</f>
        <v>0</v>
      </c>
      <c r="K80" s="209">
        <f>K424</f>
        <v>0</v>
      </c>
      <c r="L80" s="210"/>
    </row>
    <row r="81" spans="2:12" s="9" customFormat="1" ht="19.9" customHeight="1">
      <c r="B81" s="204"/>
      <c r="C81" s="205"/>
      <c r="D81" s="206" t="s">
        <v>675</v>
      </c>
      <c r="E81" s="207"/>
      <c r="F81" s="207"/>
      <c r="G81" s="207"/>
      <c r="H81" s="207"/>
      <c r="I81" s="208">
        <f>Q430</f>
        <v>0</v>
      </c>
      <c r="J81" s="208">
        <f>R430</f>
        <v>0</v>
      </c>
      <c r="K81" s="209">
        <f>K430</f>
        <v>0</v>
      </c>
      <c r="L81" s="210"/>
    </row>
    <row r="82" spans="2:12" s="9" customFormat="1" ht="19.9" customHeight="1">
      <c r="B82" s="204"/>
      <c r="C82" s="205"/>
      <c r="D82" s="206" t="s">
        <v>676</v>
      </c>
      <c r="E82" s="207"/>
      <c r="F82" s="207"/>
      <c r="G82" s="207"/>
      <c r="H82" s="207"/>
      <c r="I82" s="208">
        <f>Q475</f>
        <v>0</v>
      </c>
      <c r="J82" s="208">
        <f>R475</f>
        <v>0</v>
      </c>
      <c r="K82" s="209">
        <f>K475</f>
        <v>0</v>
      </c>
      <c r="L82" s="210"/>
    </row>
    <row r="83" spans="2:12" s="9" customFormat="1" ht="14.85" customHeight="1">
      <c r="B83" s="204"/>
      <c r="C83" s="205"/>
      <c r="D83" s="206" t="s">
        <v>677</v>
      </c>
      <c r="E83" s="207"/>
      <c r="F83" s="207"/>
      <c r="G83" s="207"/>
      <c r="H83" s="207"/>
      <c r="I83" s="208">
        <f>Q476</f>
        <v>0</v>
      </c>
      <c r="J83" s="208">
        <f>R476</f>
        <v>0</v>
      </c>
      <c r="K83" s="209">
        <f>K476</f>
        <v>0</v>
      </c>
      <c r="L83" s="210"/>
    </row>
    <row r="84" spans="2:12" s="9" customFormat="1" ht="19.9" customHeight="1">
      <c r="B84" s="204"/>
      <c r="C84" s="205"/>
      <c r="D84" s="206" t="s">
        <v>138</v>
      </c>
      <c r="E84" s="207"/>
      <c r="F84" s="207"/>
      <c r="G84" s="207"/>
      <c r="H84" s="207"/>
      <c r="I84" s="208">
        <f>Q486</f>
        <v>0</v>
      </c>
      <c r="J84" s="208">
        <f>R486</f>
        <v>0</v>
      </c>
      <c r="K84" s="209">
        <f>K486</f>
        <v>0</v>
      </c>
      <c r="L84" s="210"/>
    </row>
    <row r="85" spans="2:12" s="9" customFormat="1" ht="14.85" customHeight="1">
      <c r="B85" s="204"/>
      <c r="C85" s="205"/>
      <c r="D85" s="206" t="s">
        <v>139</v>
      </c>
      <c r="E85" s="207"/>
      <c r="F85" s="207"/>
      <c r="G85" s="207"/>
      <c r="H85" s="207"/>
      <c r="I85" s="208">
        <f>Q567</f>
        <v>0</v>
      </c>
      <c r="J85" s="208">
        <f>R567</f>
        <v>0</v>
      </c>
      <c r="K85" s="209">
        <f>K567</f>
        <v>0</v>
      </c>
      <c r="L85" s="210"/>
    </row>
    <row r="86" spans="2:12" s="9" customFormat="1" ht="19.9" customHeight="1">
      <c r="B86" s="204"/>
      <c r="C86" s="205"/>
      <c r="D86" s="206" t="s">
        <v>678</v>
      </c>
      <c r="E86" s="207"/>
      <c r="F86" s="207"/>
      <c r="G86" s="207"/>
      <c r="H86" s="207"/>
      <c r="I86" s="208">
        <f>Q580</f>
        <v>0</v>
      </c>
      <c r="J86" s="208">
        <f>R580</f>
        <v>0</v>
      </c>
      <c r="K86" s="209">
        <f>K580</f>
        <v>0</v>
      </c>
      <c r="L86" s="210"/>
    </row>
    <row r="87" spans="2:12" s="8" customFormat="1" ht="24.95" customHeight="1">
      <c r="B87" s="197"/>
      <c r="C87" s="198"/>
      <c r="D87" s="199" t="s">
        <v>679</v>
      </c>
      <c r="E87" s="200"/>
      <c r="F87" s="200"/>
      <c r="G87" s="200"/>
      <c r="H87" s="200"/>
      <c r="I87" s="201">
        <f>Q582</f>
        <v>0</v>
      </c>
      <c r="J87" s="201">
        <f>R582</f>
        <v>0</v>
      </c>
      <c r="K87" s="202">
        <f>K582</f>
        <v>0</v>
      </c>
      <c r="L87" s="203"/>
    </row>
    <row r="88" spans="2:12" s="9" customFormat="1" ht="19.9" customHeight="1">
      <c r="B88" s="204"/>
      <c r="C88" s="205"/>
      <c r="D88" s="206" t="s">
        <v>680</v>
      </c>
      <c r="E88" s="207"/>
      <c r="F88" s="207"/>
      <c r="G88" s="207"/>
      <c r="H88" s="207"/>
      <c r="I88" s="208">
        <f>Q583</f>
        <v>0</v>
      </c>
      <c r="J88" s="208">
        <f>R583</f>
        <v>0</v>
      </c>
      <c r="K88" s="209">
        <f>K583</f>
        <v>0</v>
      </c>
      <c r="L88" s="210"/>
    </row>
    <row r="89" spans="2:12" s="1" customFormat="1" ht="21.8" customHeight="1">
      <c r="B89" s="47"/>
      <c r="C89" s="48"/>
      <c r="D89" s="48"/>
      <c r="E89" s="48"/>
      <c r="F89" s="48"/>
      <c r="G89" s="48"/>
      <c r="H89" s="48"/>
      <c r="I89" s="160"/>
      <c r="J89" s="160"/>
      <c r="K89" s="48"/>
      <c r="L89" s="52"/>
    </row>
    <row r="90" spans="2:12" s="1" customFormat="1" ht="6.95" customHeight="1">
      <c r="B90" s="68"/>
      <c r="C90" s="69"/>
      <c r="D90" s="69"/>
      <c r="E90" s="69"/>
      <c r="F90" s="69"/>
      <c r="G90" s="69"/>
      <c r="H90" s="69"/>
      <c r="I90" s="184"/>
      <c r="J90" s="184"/>
      <c r="K90" s="69"/>
      <c r="L90" s="70"/>
    </row>
    <row r="94" spans="2:13" s="1" customFormat="1" ht="6.95" customHeight="1">
      <c r="B94" s="71"/>
      <c r="C94" s="72"/>
      <c r="D94" s="72"/>
      <c r="E94" s="72"/>
      <c r="F94" s="72"/>
      <c r="G94" s="72"/>
      <c r="H94" s="72"/>
      <c r="I94" s="187"/>
      <c r="J94" s="187"/>
      <c r="K94" s="72"/>
      <c r="L94" s="72"/>
      <c r="M94" s="73"/>
    </row>
    <row r="95" spans="2:13" s="1" customFormat="1" ht="36.95" customHeight="1">
      <c r="B95" s="47"/>
      <c r="C95" s="74" t="s">
        <v>141</v>
      </c>
      <c r="D95" s="75"/>
      <c r="E95" s="75"/>
      <c r="F95" s="75"/>
      <c r="G95" s="75"/>
      <c r="H95" s="75"/>
      <c r="I95" s="211"/>
      <c r="J95" s="211"/>
      <c r="K95" s="75"/>
      <c r="L95" s="75"/>
      <c r="M95" s="73"/>
    </row>
    <row r="96" spans="2:13" s="1" customFormat="1" ht="6.95" customHeight="1">
      <c r="B96" s="47"/>
      <c r="C96" s="75"/>
      <c r="D96" s="75"/>
      <c r="E96" s="75"/>
      <c r="F96" s="75"/>
      <c r="G96" s="75"/>
      <c r="H96" s="75"/>
      <c r="I96" s="211"/>
      <c r="J96" s="211"/>
      <c r="K96" s="75"/>
      <c r="L96" s="75"/>
      <c r="M96" s="73"/>
    </row>
    <row r="97" spans="2:13" s="1" customFormat="1" ht="14.4" customHeight="1">
      <c r="B97" s="47"/>
      <c r="C97" s="77" t="s">
        <v>19</v>
      </c>
      <c r="D97" s="75"/>
      <c r="E97" s="75"/>
      <c r="F97" s="75"/>
      <c r="G97" s="75"/>
      <c r="H97" s="75"/>
      <c r="I97" s="211"/>
      <c r="J97" s="211"/>
      <c r="K97" s="75"/>
      <c r="L97" s="75"/>
      <c r="M97" s="73"/>
    </row>
    <row r="98" spans="2:13" s="1" customFormat="1" ht="16.5" customHeight="1">
      <c r="B98" s="47"/>
      <c r="C98" s="75"/>
      <c r="D98" s="75"/>
      <c r="E98" s="212" t="str">
        <f>E7</f>
        <v>Přeshraniční Ekomuzeum, prostranství Permon v Karviné</v>
      </c>
      <c r="F98" s="77"/>
      <c r="G98" s="77"/>
      <c r="H98" s="77"/>
      <c r="I98" s="211"/>
      <c r="J98" s="211"/>
      <c r="K98" s="75"/>
      <c r="L98" s="75"/>
      <c r="M98" s="73"/>
    </row>
    <row r="99" spans="2:13" ht="13.5">
      <c r="B99" s="29"/>
      <c r="C99" s="77" t="s">
        <v>108</v>
      </c>
      <c r="D99" s="213"/>
      <c r="E99" s="213"/>
      <c r="F99" s="213"/>
      <c r="G99" s="213"/>
      <c r="H99" s="213"/>
      <c r="I99" s="151"/>
      <c r="J99" s="151"/>
      <c r="K99" s="213"/>
      <c r="L99" s="213"/>
      <c r="M99" s="214"/>
    </row>
    <row r="100" spans="2:13" s="1" customFormat="1" ht="16.5" customHeight="1">
      <c r="B100" s="47"/>
      <c r="C100" s="75"/>
      <c r="D100" s="75"/>
      <c r="E100" s="212" t="s">
        <v>667</v>
      </c>
      <c r="F100" s="75"/>
      <c r="G100" s="75"/>
      <c r="H100" s="75"/>
      <c r="I100" s="211"/>
      <c r="J100" s="211"/>
      <c r="K100" s="75"/>
      <c r="L100" s="75"/>
      <c r="M100" s="73"/>
    </row>
    <row r="101" spans="2:13" s="1" customFormat="1" ht="14.4" customHeight="1">
      <c r="B101" s="47"/>
      <c r="C101" s="77" t="s">
        <v>110</v>
      </c>
      <c r="D101" s="75"/>
      <c r="E101" s="75"/>
      <c r="F101" s="75"/>
      <c r="G101" s="75"/>
      <c r="H101" s="75"/>
      <c r="I101" s="211"/>
      <c r="J101" s="211"/>
      <c r="K101" s="75"/>
      <c r="L101" s="75"/>
      <c r="M101" s="73"/>
    </row>
    <row r="102" spans="2:13" s="1" customFormat="1" ht="17.25" customHeight="1">
      <c r="B102" s="47"/>
      <c r="C102" s="75"/>
      <c r="D102" s="75"/>
      <c r="E102" s="83" t="str">
        <f>E11</f>
        <v>SO 02 - Soupis prací - Zpevněné pochozí plochy</v>
      </c>
      <c r="F102" s="75"/>
      <c r="G102" s="75"/>
      <c r="H102" s="75"/>
      <c r="I102" s="211"/>
      <c r="J102" s="211"/>
      <c r="K102" s="75"/>
      <c r="L102" s="75"/>
      <c r="M102" s="73"/>
    </row>
    <row r="103" spans="2:13" s="1" customFormat="1" ht="6.95" customHeight="1">
      <c r="B103" s="47"/>
      <c r="C103" s="75"/>
      <c r="D103" s="75"/>
      <c r="E103" s="75"/>
      <c r="F103" s="75"/>
      <c r="G103" s="75"/>
      <c r="H103" s="75"/>
      <c r="I103" s="211"/>
      <c r="J103" s="211"/>
      <c r="K103" s="75"/>
      <c r="L103" s="75"/>
      <c r="M103" s="73"/>
    </row>
    <row r="104" spans="2:13" s="1" customFormat="1" ht="18" customHeight="1">
      <c r="B104" s="47"/>
      <c r="C104" s="77" t="s">
        <v>25</v>
      </c>
      <c r="D104" s="75"/>
      <c r="E104" s="75"/>
      <c r="F104" s="215" t="str">
        <f>F14</f>
        <v>Karviná</v>
      </c>
      <c r="G104" s="75"/>
      <c r="H104" s="75"/>
      <c r="I104" s="216" t="s">
        <v>27</v>
      </c>
      <c r="J104" s="217" t="str">
        <f>IF(J14="","",J14)</f>
        <v>19. 5. 2018</v>
      </c>
      <c r="K104" s="75"/>
      <c r="L104" s="75"/>
      <c r="M104" s="73"/>
    </row>
    <row r="105" spans="2:13" s="1" customFormat="1" ht="6.95" customHeight="1">
      <c r="B105" s="47"/>
      <c r="C105" s="75"/>
      <c r="D105" s="75"/>
      <c r="E105" s="75"/>
      <c r="F105" s="75"/>
      <c r="G105" s="75"/>
      <c r="H105" s="75"/>
      <c r="I105" s="211"/>
      <c r="J105" s="211"/>
      <c r="K105" s="75"/>
      <c r="L105" s="75"/>
      <c r="M105" s="73"/>
    </row>
    <row r="106" spans="2:13" s="1" customFormat="1" ht="13.5">
      <c r="B106" s="47"/>
      <c r="C106" s="77" t="s">
        <v>29</v>
      </c>
      <c r="D106" s="75"/>
      <c r="E106" s="75"/>
      <c r="F106" s="215" t="str">
        <f>E17</f>
        <v>SMK, Fryštátská 72/1, Karviná</v>
      </c>
      <c r="G106" s="75"/>
      <c r="H106" s="75"/>
      <c r="I106" s="216" t="s">
        <v>37</v>
      </c>
      <c r="J106" s="218" t="str">
        <f>E23</f>
        <v>Ateliér ESO spol.s r.o., K.H.Máchy 5203/33</v>
      </c>
      <c r="K106" s="75"/>
      <c r="L106" s="75"/>
      <c r="M106" s="73"/>
    </row>
    <row r="107" spans="2:13" s="1" customFormat="1" ht="14.4" customHeight="1">
      <c r="B107" s="47"/>
      <c r="C107" s="77" t="s">
        <v>35</v>
      </c>
      <c r="D107" s="75"/>
      <c r="E107" s="75"/>
      <c r="F107" s="215" t="str">
        <f>IF(E20="","",E20)</f>
        <v/>
      </c>
      <c r="G107" s="75"/>
      <c r="H107" s="75"/>
      <c r="I107" s="211"/>
      <c r="J107" s="211"/>
      <c r="K107" s="75"/>
      <c r="L107" s="75"/>
      <c r="M107" s="73"/>
    </row>
    <row r="108" spans="2:13" s="1" customFormat="1" ht="10.3" customHeight="1">
      <c r="B108" s="47"/>
      <c r="C108" s="75"/>
      <c r="D108" s="75"/>
      <c r="E108" s="75"/>
      <c r="F108" s="75"/>
      <c r="G108" s="75"/>
      <c r="H108" s="75"/>
      <c r="I108" s="211"/>
      <c r="J108" s="211"/>
      <c r="K108" s="75"/>
      <c r="L108" s="75"/>
      <c r="M108" s="73"/>
    </row>
    <row r="109" spans="2:24" s="10" customFormat="1" ht="29.25" customHeight="1">
      <c r="B109" s="219"/>
      <c r="C109" s="220" t="s">
        <v>142</v>
      </c>
      <c r="D109" s="221" t="s">
        <v>61</v>
      </c>
      <c r="E109" s="221" t="s">
        <v>57</v>
      </c>
      <c r="F109" s="221" t="s">
        <v>143</v>
      </c>
      <c r="G109" s="221" t="s">
        <v>144</v>
      </c>
      <c r="H109" s="221" t="s">
        <v>145</v>
      </c>
      <c r="I109" s="222" t="s">
        <v>146</v>
      </c>
      <c r="J109" s="222" t="s">
        <v>147</v>
      </c>
      <c r="K109" s="221" t="s">
        <v>118</v>
      </c>
      <c r="L109" s="223" t="s">
        <v>148</v>
      </c>
      <c r="M109" s="224"/>
      <c r="N109" s="103" t="s">
        <v>149</v>
      </c>
      <c r="O109" s="104" t="s">
        <v>46</v>
      </c>
      <c r="P109" s="104" t="s">
        <v>150</v>
      </c>
      <c r="Q109" s="104" t="s">
        <v>151</v>
      </c>
      <c r="R109" s="104" t="s">
        <v>152</v>
      </c>
      <c r="S109" s="104" t="s">
        <v>153</v>
      </c>
      <c r="T109" s="104" t="s">
        <v>154</v>
      </c>
      <c r="U109" s="104" t="s">
        <v>155</v>
      </c>
      <c r="V109" s="104" t="s">
        <v>156</v>
      </c>
      <c r="W109" s="104" t="s">
        <v>157</v>
      </c>
      <c r="X109" s="105" t="s">
        <v>158</v>
      </c>
    </row>
    <row r="110" spans="2:63" s="1" customFormat="1" ht="29.25" customHeight="1">
      <c r="B110" s="47"/>
      <c r="C110" s="109" t="s">
        <v>119</v>
      </c>
      <c r="D110" s="75"/>
      <c r="E110" s="75"/>
      <c r="F110" s="75"/>
      <c r="G110" s="75"/>
      <c r="H110" s="75"/>
      <c r="I110" s="211"/>
      <c r="J110" s="211"/>
      <c r="K110" s="225">
        <f>BK110</f>
        <v>0</v>
      </c>
      <c r="L110" s="75"/>
      <c r="M110" s="73"/>
      <c r="N110" s="106"/>
      <c r="O110" s="107"/>
      <c r="P110" s="107"/>
      <c r="Q110" s="226">
        <f>Q111+Q582</f>
        <v>0</v>
      </c>
      <c r="R110" s="226">
        <f>R111+R582</f>
        <v>0</v>
      </c>
      <c r="S110" s="107"/>
      <c r="T110" s="227">
        <f>T111+T582</f>
        <v>0</v>
      </c>
      <c r="U110" s="107"/>
      <c r="V110" s="227">
        <f>V111+V582</f>
        <v>5769.541954209999</v>
      </c>
      <c r="W110" s="107"/>
      <c r="X110" s="228">
        <f>X111+X582</f>
        <v>3821.8692999999994</v>
      </c>
      <c r="AT110" s="25" t="s">
        <v>77</v>
      </c>
      <c r="AU110" s="25" t="s">
        <v>120</v>
      </c>
      <c r="BK110" s="229">
        <f>BK111+BK582</f>
        <v>0</v>
      </c>
    </row>
    <row r="111" spans="2:63" s="11" customFormat="1" ht="37.4" customHeight="1">
      <c r="B111" s="230"/>
      <c r="C111" s="231"/>
      <c r="D111" s="232" t="s">
        <v>77</v>
      </c>
      <c r="E111" s="233" t="s">
        <v>159</v>
      </c>
      <c r="F111" s="233" t="s">
        <v>160</v>
      </c>
      <c r="G111" s="231"/>
      <c r="H111" s="231"/>
      <c r="I111" s="234"/>
      <c r="J111" s="234"/>
      <c r="K111" s="235">
        <f>BK111</f>
        <v>0</v>
      </c>
      <c r="L111" s="231"/>
      <c r="M111" s="236"/>
      <c r="N111" s="237"/>
      <c r="O111" s="238"/>
      <c r="P111" s="238"/>
      <c r="Q111" s="239">
        <f>Q112+Q286+Q317+Q323+Q355+Q395+Q430+Q475+Q486+Q580</f>
        <v>0</v>
      </c>
      <c r="R111" s="239">
        <f>R112+R286+R317+R323+R355+R395+R430+R475+R486+R580</f>
        <v>0</v>
      </c>
      <c r="S111" s="238"/>
      <c r="T111" s="240">
        <f>T112+T286+T317+T323+T355+T395+T430+T475+T486+T580</f>
        <v>0</v>
      </c>
      <c r="U111" s="238"/>
      <c r="V111" s="240">
        <f>V112+V286+V317+V323+V355+V395+V430+V475+V486+V580</f>
        <v>5765.915722209999</v>
      </c>
      <c r="W111" s="238"/>
      <c r="X111" s="241">
        <f>X112+X286+X317+X323+X355+X395+X430+X475+X486+X580</f>
        <v>3821.8692999999994</v>
      </c>
      <c r="AR111" s="242" t="s">
        <v>85</v>
      </c>
      <c r="AT111" s="243" t="s">
        <v>77</v>
      </c>
      <c r="AU111" s="243" t="s">
        <v>78</v>
      </c>
      <c r="AY111" s="242" t="s">
        <v>161</v>
      </c>
      <c r="BK111" s="244">
        <f>BK112+BK286+BK317+BK323+BK355+BK395+BK430+BK475+BK486+BK580</f>
        <v>0</v>
      </c>
    </row>
    <row r="112" spans="2:63" s="11" customFormat="1" ht="19.9" customHeight="1">
      <c r="B112" s="230"/>
      <c r="C112" s="231"/>
      <c r="D112" s="232" t="s">
        <v>77</v>
      </c>
      <c r="E112" s="245" t="s">
        <v>85</v>
      </c>
      <c r="F112" s="245" t="s">
        <v>162</v>
      </c>
      <c r="G112" s="231"/>
      <c r="H112" s="231"/>
      <c r="I112" s="234"/>
      <c r="J112" s="234"/>
      <c r="K112" s="246">
        <f>BK112</f>
        <v>0</v>
      </c>
      <c r="L112" s="231"/>
      <c r="M112" s="236"/>
      <c r="N112" s="237"/>
      <c r="O112" s="238"/>
      <c r="P112" s="238"/>
      <c r="Q112" s="239">
        <f>Q113+Q179+Q199+Q232+Q262+Q267</f>
        <v>0</v>
      </c>
      <c r="R112" s="239">
        <f>R113+R179+R199+R232+R262+R267</f>
        <v>0</v>
      </c>
      <c r="S112" s="238"/>
      <c r="T112" s="240">
        <f>T113+T179+T199+T232+T262+T267</f>
        <v>0</v>
      </c>
      <c r="U112" s="238"/>
      <c r="V112" s="240">
        <f>V113+V179+V199+V232+V262+V267</f>
        <v>153.390425</v>
      </c>
      <c r="W112" s="238"/>
      <c r="X112" s="241">
        <f>X113+X179+X199+X232+X262+X267</f>
        <v>3753.7092999999995</v>
      </c>
      <c r="AR112" s="242" t="s">
        <v>85</v>
      </c>
      <c r="AT112" s="243" t="s">
        <v>77</v>
      </c>
      <c r="AU112" s="243" t="s">
        <v>85</v>
      </c>
      <c r="AY112" s="242" t="s">
        <v>161</v>
      </c>
      <c r="BK112" s="244">
        <f>BK113+BK179+BK199+BK232+BK262+BK267</f>
        <v>0</v>
      </c>
    </row>
    <row r="113" spans="2:63" s="11" customFormat="1" ht="14.85" customHeight="1">
      <c r="B113" s="230"/>
      <c r="C113" s="231"/>
      <c r="D113" s="232" t="s">
        <v>77</v>
      </c>
      <c r="E113" s="245" t="s">
        <v>163</v>
      </c>
      <c r="F113" s="245" t="s">
        <v>164</v>
      </c>
      <c r="G113" s="231"/>
      <c r="H113" s="231"/>
      <c r="I113" s="234"/>
      <c r="J113" s="234"/>
      <c r="K113" s="246">
        <f>BK113</f>
        <v>0</v>
      </c>
      <c r="L113" s="231"/>
      <c r="M113" s="236"/>
      <c r="N113" s="237"/>
      <c r="O113" s="238"/>
      <c r="P113" s="238"/>
      <c r="Q113" s="239">
        <f>SUM(Q114:Q178)</f>
        <v>0</v>
      </c>
      <c r="R113" s="239">
        <f>SUM(R114:R178)</f>
        <v>0</v>
      </c>
      <c r="S113" s="238"/>
      <c r="T113" s="240">
        <f>SUM(T114:T178)</f>
        <v>0</v>
      </c>
      <c r="U113" s="238"/>
      <c r="V113" s="240">
        <f>SUM(V114:V178)</f>
        <v>0</v>
      </c>
      <c r="W113" s="238"/>
      <c r="X113" s="241">
        <f>SUM(X114:X178)</f>
        <v>3753.7092999999995</v>
      </c>
      <c r="AR113" s="242" t="s">
        <v>85</v>
      </c>
      <c r="AT113" s="243" t="s">
        <v>77</v>
      </c>
      <c r="AU113" s="243" t="s">
        <v>87</v>
      </c>
      <c r="AY113" s="242" t="s">
        <v>161</v>
      </c>
      <c r="BK113" s="244">
        <f>SUM(BK114:BK178)</f>
        <v>0</v>
      </c>
    </row>
    <row r="114" spans="2:65" s="1" customFormat="1" ht="25.5" customHeight="1">
      <c r="B114" s="47"/>
      <c r="C114" s="247" t="s">
        <v>85</v>
      </c>
      <c r="D114" s="247" t="s">
        <v>165</v>
      </c>
      <c r="E114" s="248" t="s">
        <v>681</v>
      </c>
      <c r="F114" s="249" t="s">
        <v>682</v>
      </c>
      <c r="G114" s="250" t="s">
        <v>178</v>
      </c>
      <c r="H114" s="251">
        <v>108.5</v>
      </c>
      <c r="I114" s="252"/>
      <c r="J114" s="252"/>
      <c r="K114" s="253">
        <f>ROUND(P114*H114,2)</f>
        <v>0</v>
      </c>
      <c r="L114" s="249" t="s">
        <v>169</v>
      </c>
      <c r="M114" s="73"/>
      <c r="N114" s="254" t="s">
        <v>24</v>
      </c>
      <c r="O114" s="255" t="s">
        <v>47</v>
      </c>
      <c r="P114" s="175">
        <f>I114+J114</f>
        <v>0</v>
      </c>
      <c r="Q114" s="175">
        <f>ROUND(I114*H114,2)</f>
        <v>0</v>
      </c>
      <c r="R114" s="175">
        <f>ROUND(J114*H114,2)</f>
        <v>0</v>
      </c>
      <c r="S114" s="48"/>
      <c r="T114" s="256">
        <f>S114*H114</f>
        <v>0</v>
      </c>
      <c r="U114" s="256">
        <v>0</v>
      </c>
      <c r="V114" s="256">
        <f>U114*H114</f>
        <v>0</v>
      </c>
      <c r="W114" s="256">
        <v>0</v>
      </c>
      <c r="X114" s="257">
        <f>W114*H114</f>
        <v>0</v>
      </c>
      <c r="AR114" s="25" t="s">
        <v>170</v>
      </c>
      <c r="AT114" s="25" t="s">
        <v>165</v>
      </c>
      <c r="AU114" s="25" t="s">
        <v>171</v>
      </c>
      <c r="AY114" s="25" t="s">
        <v>161</v>
      </c>
      <c r="BE114" s="258">
        <f>IF(O114="základní",K114,0)</f>
        <v>0</v>
      </c>
      <c r="BF114" s="258">
        <f>IF(O114="snížená",K114,0)</f>
        <v>0</v>
      </c>
      <c r="BG114" s="258">
        <f>IF(O114="zákl. přenesená",K114,0)</f>
        <v>0</v>
      </c>
      <c r="BH114" s="258">
        <f>IF(O114="sníž. přenesená",K114,0)</f>
        <v>0</v>
      </c>
      <c r="BI114" s="258">
        <f>IF(O114="nulová",K114,0)</f>
        <v>0</v>
      </c>
      <c r="BJ114" s="25" t="s">
        <v>85</v>
      </c>
      <c r="BK114" s="258">
        <f>ROUND(P114*H114,2)</f>
        <v>0</v>
      </c>
      <c r="BL114" s="25" t="s">
        <v>170</v>
      </c>
      <c r="BM114" s="25" t="s">
        <v>683</v>
      </c>
    </row>
    <row r="115" spans="2:51" s="12" customFormat="1" ht="13.5">
      <c r="B115" s="259"/>
      <c r="C115" s="260"/>
      <c r="D115" s="261" t="s">
        <v>173</v>
      </c>
      <c r="E115" s="262" t="s">
        <v>24</v>
      </c>
      <c r="F115" s="263" t="s">
        <v>684</v>
      </c>
      <c r="G115" s="260"/>
      <c r="H115" s="262" t="s">
        <v>24</v>
      </c>
      <c r="I115" s="264"/>
      <c r="J115" s="264"/>
      <c r="K115" s="260"/>
      <c r="L115" s="260"/>
      <c r="M115" s="265"/>
      <c r="N115" s="266"/>
      <c r="O115" s="267"/>
      <c r="P115" s="267"/>
      <c r="Q115" s="267"/>
      <c r="R115" s="267"/>
      <c r="S115" s="267"/>
      <c r="T115" s="267"/>
      <c r="U115" s="267"/>
      <c r="V115" s="267"/>
      <c r="W115" s="267"/>
      <c r="X115" s="268"/>
      <c r="AT115" s="269" t="s">
        <v>173</v>
      </c>
      <c r="AU115" s="269" t="s">
        <v>171</v>
      </c>
      <c r="AV115" s="12" t="s">
        <v>85</v>
      </c>
      <c r="AW115" s="12" t="s">
        <v>7</v>
      </c>
      <c r="AX115" s="12" t="s">
        <v>78</v>
      </c>
      <c r="AY115" s="269" t="s">
        <v>161</v>
      </c>
    </row>
    <row r="116" spans="2:51" s="13" customFormat="1" ht="13.5">
      <c r="B116" s="270"/>
      <c r="C116" s="271"/>
      <c r="D116" s="261" t="s">
        <v>173</v>
      </c>
      <c r="E116" s="272" t="s">
        <v>24</v>
      </c>
      <c r="F116" s="273" t="s">
        <v>685</v>
      </c>
      <c r="G116" s="271"/>
      <c r="H116" s="274">
        <v>108.5</v>
      </c>
      <c r="I116" s="275"/>
      <c r="J116" s="275"/>
      <c r="K116" s="271"/>
      <c r="L116" s="271"/>
      <c r="M116" s="276"/>
      <c r="N116" s="277"/>
      <c r="O116" s="278"/>
      <c r="P116" s="278"/>
      <c r="Q116" s="278"/>
      <c r="R116" s="278"/>
      <c r="S116" s="278"/>
      <c r="T116" s="278"/>
      <c r="U116" s="278"/>
      <c r="V116" s="278"/>
      <c r="W116" s="278"/>
      <c r="X116" s="279"/>
      <c r="AT116" s="280" t="s">
        <v>173</v>
      </c>
      <c r="AU116" s="280" t="s">
        <v>171</v>
      </c>
      <c r="AV116" s="13" t="s">
        <v>87</v>
      </c>
      <c r="AW116" s="13" t="s">
        <v>7</v>
      </c>
      <c r="AX116" s="13" t="s">
        <v>85</v>
      </c>
      <c r="AY116" s="280" t="s">
        <v>161</v>
      </c>
    </row>
    <row r="117" spans="2:65" s="1" customFormat="1" ht="16.5" customHeight="1">
      <c r="B117" s="47"/>
      <c r="C117" s="247" t="s">
        <v>87</v>
      </c>
      <c r="D117" s="247" t="s">
        <v>165</v>
      </c>
      <c r="E117" s="248" t="s">
        <v>686</v>
      </c>
      <c r="F117" s="249" t="s">
        <v>687</v>
      </c>
      <c r="G117" s="250" t="s">
        <v>220</v>
      </c>
      <c r="H117" s="251">
        <v>16</v>
      </c>
      <c r="I117" s="252"/>
      <c r="J117" s="252"/>
      <c r="K117" s="253">
        <f>ROUND(P117*H117,2)</f>
        <v>0</v>
      </c>
      <c r="L117" s="249" t="s">
        <v>169</v>
      </c>
      <c r="M117" s="73"/>
      <c r="N117" s="254" t="s">
        <v>24</v>
      </c>
      <c r="O117" s="255" t="s">
        <v>47</v>
      </c>
      <c r="P117" s="175">
        <f>I117+J117</f>
        <v>0</v>
      </c>
      <c r="Q117" s="175">
        <f>ROUND(I117*H117,2)</f>
        <v>0</v>
      </c>
      <c r="R117" s="175">
        <f>ROUND(J117*H117,2)</f>
        <v>0</v>
      </c>
      <c r="S117" s="48"/>
      <c r="T117" s="256">
        <f>S117*H117</f>
        <v>0</v>
      </c>
      <c r="U117" s="256">
        <v>0</v>
      </c>
      <c r="V117" s="256">
        <f>U117*H117</f>
        <v>0</v>
      </c>
      <c r="W117" s="256">
        <v>0</v>
      </c>
      <c r="X117" s="257">
        <f>W117*H117</f>
        <v>0</v>
      </c>
      <c r="AR117" s="25" t="s">
        <v>170</v>
      </c>
      <c r="AT117" s="25" t="s">
        <v>165</v>
      </c>
      <c r="AU117" s="25" t="s">
        <v>171</v>
      </c>
      <c r="AY117" s="25" t="s">
        <v>161</v>
      </c>
      <c r="BE117" s="258">
        <f>IF(O117="základní",K117,0)</f>
        <v>0</v>
      </c>
      <c r="BF117" s="258">
        <f>IF(O117="snížená",K117,0)</f>
        <v>0</v>
      </c>
      <c r="BG117" s="258">
        <f>IF(O117="zákl. přenesená",K117,0)</f>
        <v>0</v>
      </c>
      <c r="BH117" s="258">
        <f>IF(O117="sníž. přenesená",K117,0)</f>
        <v>0</v>
      </c>
      <c r="BI117" s="258">
        <f>IF(O117="nulová",K117,0)</f>
        <v>0</v>
      </c>
      <c r="BJ117" s="25" t="s">
        <v>85</v>
      </c>
      <c r="BK117" s="258">
        <f>ROUND(P117*H117,2)</f>
        <v>0</v>
      </c>
      <c r="BL117" s="25" t="s">
        <v>170</v>
      </c>
      <c r="BM117" s="25" t="s">
        <v>688</v>
      </c>
    </row>
    <row r="118" spans="2:51" s="13" customFormat="1" ht="13.5">
      <c r="B118" s="270"/>
      <c r="C118" s="271"/>
      <c r="D118" s="261" t="s">
        <v>173</v>
      </c>
      <c r="E118" s="272" t="s">
        <v>24</v>
      </c>
      <c r="F118" s="273" t="s">
        <v>256</v>
      </c>
      <c r="G118" s="271"/>
      <c r="H118" s="274">
        <v>16</v>
      </c>
      <c r="I118" s="275"/>
      <c r="J118" s="275"/>
      <c r="K118" s="271"/>
      <c r="L118" s="271"/>
      <c r="M118" s="276"/>
      <c r="N118" s="277"/>
      <c r="O118" s="278"/>
      <c r="P118" s="278"/>
      <c r="Q118" s="278"/>
      <c r="R118" s="278"/>
      <c r="S118" s="278"/>
      <c r="T118" s="278"/>
      <c r="U118" s="278"/>
      <c r="V118" s="278"/>
      <c r="W118" s="278"/>
      <c r="X118" s="279"/>
      <c r="AT118" s="280" t="s">
        <v>173</v>
      </c>
      <c r="AU118" s="280" t="s">
        <v>171</v>
      </c>
      <c r="AV118" s="13" t="s">
        <v>87</v>
      </c>
      <c r="AW118" s="13" t="s">
        <v>7</v>
      </c>
      <c r="AX118" s="13" t="s">
        <v>85</v>
      </c>
      <c r="AY118" s="280" t="s">
        <v>161</v>
      </c>
    </row>
    <row r="119" spans="2:65" s="1" customFormat="1" ht="25.5" customHeight="1">
      <c r="B119" s="47"/>
      <c r="C119" s="247" t="s">
        <v>171</v>
      </c>
      <c r="D119" s="247" t="s">
        <v>165</v>
      </c>
      <c r="E119" s="248" t="s">
        <v>689</v>
      </c>
      <c r="F119" s="249" t="s">
        <v>690</v>
      </c>
      <c r="G119" s="250" t="s">
        <v>178</v>
      </c>
      <c r="H119" s="251">
        <v>8.038</v>
      </c>
      <c r="I119" s="252"/>
      <c r="J119" s="252"/>
      <c r="K119" s="253">
        <f>ROUND(P119*H119,2)</f>
        <v>0</v>
      </c>
      <c r="L119" s="249" t="s">
        <v>169</v>
      </c>
      <c r="M119" s="73"/>
      <c r="N119" s="254" t="s">
        <v>24</v>
      </c>
      <c r="O119" s="255" t="s">
        <v>47</v>
      </c>
      <c r="P119" s="175">
        <f>I119+J119</f>
        <v>0</v>
      </c>
      <c r="Q119" s="175">
        <f>ROUND(I119*H119,2)</f>
        <v>0</v>
      </c>
      <c r="R119" s="175">
        <f>ROUND(J119*H119,2)</f>
        <v>0</v>
      </c>
      <c r="S119" s="48"/>
      <c r="T119" s="256">
        <f>S119*H119</f>
        <v>0</v>
      </c>
      <c r="U119" s="256">
        <v>0</v>
      </c>
      <c r="V119" s="256">
        <f>U119*H119</f>
        <v>0</v>
      </c>
      <c r="W119" s="256">
        <v>0</v>
      </c>
      <c r="X119" s="257">
        <f>W119*H119</f>
        <v>0</v>
      </c>
      <c r="AR119" s="25" t="s">
        <v>170</v>
      </c>
      <c r="AT119" s="25" t="s">
        <v>165</v>
      </c>
      <c r="AU119" s="25" t="s">
        <v>171</v>
      </c>
      <c r="AY119" s="25" t="s">
        <v>161</v>
      </c>
      <c r="BE119" s="258">
        <f>IF(O119="základní",K119,0)</f>
        <v>0</v>
      </c>
      <c r="BF119" s="258">
        <f>IF(O119="snížená",K119,0)</f>
        <v>0</v>
      </c>
      <c r="BG119" s="258">
        <f>IF(O119="zákl. přenesená",K119,0)</f>
        <v>0</v>
      </c>
      <c r="BH119" s="258">
        <f>IF(O119="sníž. přenesená",K119,0)</f>
        <v>0</v>
      </c>
      <c r="BI119" s="258">
        <f>IF(O119="nulová",K119,0)</f>
        <v>0</v>
      </c>
      <c r="BJ119" s="25" t="s">
        <v>85</v>
      </c>
      <c r="BK119" s="258">
        <f>ROUND(P119*H119,2)</f>
        <v>0</v>
      </c>
      <c r="BL119" s="25" t="s">
        <v>170</v>
      </c>
      <c r="BM119" s="25" t="s">
        <v>691</v>
      </c>
    </row>
    <row r="120" spans="2:51" s="13" customFormat="1" ht="13.5">
      <c r="B120" s="270"/>
      <c r="C120" s="271"/>
      <c r="D120" s="261" t="s">
        <v>173</v>
      </c>
      <c r="E120" s="272" t="s">
        <v>24</v>
      </c>
      <c r="F120" s="273" t="s">
        <v>692</v>
      </c>
      <c r="G120" s="271"/>
      <c r="H120" s="274">
        <v>8.038</v>
      </c>
      <c r="I120" s="275"/>
      <c r="J120" s="275"/>
      <c r="K120" s="271"/>
      <c r="L120" s="271"/>
      <c r="M120" s="276"/>
      <c r="N120" s="277"/>
      <c r="O120" s="278"/>
      <c r="P120" s="278"/>
      <c r="Q120" s="278"/>
      <c r="R120" s="278"/>
      <c r="S120" s="278"/>
      <c r="T120" s="278"/>
      <c r="U120" s="278"/>
      <c r="V120" s="278"/>
      <c r="W120" s="278"/>
      <c r="X120" s="279"/>
      <c r="AT120" s="280" t="s">
        <v>173</v>
      </c>
      <c r="AU120" s="280" t="s">
        <v>171</v>
      </c>
      <c r="AV120" s="13" t="s">
        <v>87</v>
      </c>
      <c r="AW120" s="13" t="s">
        <v>7</v>
      </c>
      <c r="AX120" s="13" t="s">
        <v>85</v>
      </c>
      <c r="AY120" s="280" t="s">
        <v>161</v>
      </c>
    </row>
    <row r="121" spans="2:65" s="1" customFormat="1" ht="51" customHeight="1">
      <c r="B121" s="47"/>
      <c r="C121" s="247" t="s">
        <v>170</v>
      </c>
      <c r="D121" s="247" t="s">
        <v>165</v>
      </c>
      <c r="E121" s="248" t="s">
        <v>693</v>
      </c>
      <c r="F121" s="249" t="s">
        <v>694</v>
      </c>
      <c r="G121" s="250" t="s">
        <v>178</v>
      </c>
      <c r="H121" s="251">
        <v>286.225</v>
      </c>
      <c r="I121" s="252"/>
      <c r="J121" s="252"/>
      <c r="K121" s="253">
        <f>ROUND(P121*H121,2)</f>
        <v>0</v>
      </c>
      <c r="L121" s="249" t="s">
        <v>169</v>
      </c>
      <c r="M121" s="73"/>
      <c r="N121" s="254" t="s">
        <v>24</v>
      </c>
      <c r="O121" s="255" t="s">
        <v>47</v>
      </c>
      <c r="P121" s="175">
        <f>I121+J121</f>
        <v>0</v>
      </c>
      <c r="Q121" s="175">
        <f>ROUND(I121*H121,2)</f>
        <v>0</v>
      </c>
      <c r="R121" s="175">
        <f>ROUND(J121*H121,2)</f>
        <v>0</v>
      </c>
      <c r="S121" s="48"/>
      <c r="T121" s="256">
        <f>S121*H121</f>
        <v>0</v>
      </c>
      <c r="U121" s="256">
        <v>0</v>
      </c>
      <c r="V121" s="256">
        <f>U121*H121</f>
        <v>0</v>
      </c>
      <c r="W121" s="256">
        <v>0.26</v>
      </c>
      <c r="X121" s="257">
        <f>W121*H121</f>
        <v>74.41850000000001</v>
      </c>
      <c r="AR121" s="25" t="s">
        <v>170</v>
      </c>
      <c r="AT121" s="25" t="s">
        <v>165</v>
      </c>
      <c r="AU121" s="25" t="s">
        <v>171</v>
      </c>
      <c r="AY121" s="25" t="s">
        <v>161</v>
      </c>
      <c r="BE121" s="258">
        <f>IF(O121="základní",K121,0)</f>
        <v>0</v>
      </c>
      <c r="BF121" s="258">
        <f>IF(O121="snížená",K121,0)</f>
        <v>0</v>
      </c>
      <c r="BG121" s="258">
        <f>IF(O121="zákl. přenesená",K121,0)</f>
        <v>0</v>
      </c>
      <c r="BH121" s="258">
        <f>IF(O121="sníž. přenesená",K121,0)</f>
        <v>0</v>
      </c>
      <c r="BI121" s="258">
        <f>IF(O121="nulová",K121,0)</f>
        <v>0</v>
      </c>
      <c r="BJ121" s="25" t="s">
        <v>85</v>
      </c>
      <c r="BK121" s="258">
        <f>ROUND(P121*H121,2)</f>
        <v>0</v>
      </c>
      <c r="BL121" s="25" t="s">
        <v>170</v>
      </c>
      <c r="BM121" s="25" t="s">
        <v>695</v>
      </c>
    </row>
    <row r="122" spans="2:51" s="12" customFormat="1" ht="13.5">
      <c r="B122" s="259"/>
      <c r="C122" s="260"/>
      <c r="D122" s="261" t="s">
        <v>173</v>
      </c>
      <c r="E122" s="262" t="s">
        <v>24</v>
      </c>
      <c r="F122" s="263" t="s">
        <v>696</v>
      </c>
      <c r="G122" s="260"/>
      <c r="H122" s="262" t="s">
        <v>24</v>
      </c>
      <c r="I122" s="264"/>
      <c r="J122" s="264"/>
      <c r="K122" s="260"/>
      <c r="L122" s="260"/>
      <c r="M122" s="265"/>
      <c r="N122" s="266"/>
      <c r="O122" s="267"/>
      <c r="P122" s="267"/>
      <c r="Q122" s="267"/>
      <c r="R122" s="267"/>
      <c r="S122" s="267"/>
      <c r="T122" s="267"/>
      <c r="U122" s="267"/>
      <c r="V122" s="267"/>
      <c r="W122" s="267"/>
      <c r="X122" s="268"/>
      <c r="AT122" s="269" t="s">
        <v>173</v>
      </c>
      <c r="AU122" s="269" t="s">
        <v>171</v>
      </c>
      <c r="AV122" s="12" t="s">
        <v>85</v>
      </c>
      <c r="AW122" s="12" t="s">
        <v>7</v>
      </c>
      <c r="AX122" s="12" t="s">
        <v>78</v>
      </c>
      <c r="AY122" s="269" t="s">
        <v>161</v>
      </c>
    </row>
    <row r="123" spans="2:51" s="13" customFormat="1" ht="13.5">
      <c r="B123" s="270"/>
      <c r="C123" s="271"/>
      <c r="D123" s="261" t="s">
        <v>173</v>
      </c>
      <c r="E123" s="272" t="s">
        <v>24</v>
      </c>
      <c r="F123" s="273" t="s">
        <v>697</v>
      </c>
      <c r="G123" s="271"/>
      <c r="H123" s="274">
        <v>473.9</v>
      </c>
      <c r="I123" s="275"/>
      <c r="J123" s="275"/>
      <c r="K123" s="271"/>
      <c r="L123" s="271"/>
      <c r="M123" s="276"/>
      <c r="N123" s="277"/>
      <c r="O123" s="278"/>
      <c r="P123" s="278"/>
      <c r="Q123" s="278"/>
      <c r="R123" s="278"/>
      <c r="S123" s="278"/>
      <c r="T123" s="278"/>
      <c r="U123" s="278"/>
      <c r="V123" s="278"/>
      <c r="W123" s="278"/>
      <c r="X123" s="279"/>
      <c r="AT123" s="280" t="s">
        <v>173</v>
      </c>
      <c r="AU123" s="280" t="s">
        <v>171</v>
      </c>
      <c r="AV123" s="13" t="s">
        <v>87</v>
      </c>
      <c r="AW123" s="13" t="s">
        <v>7</v>
      </c>
      <c r="AX123" s="13" t="s">
        <v>78</v>
      </c>
      <c r="AY123" s="280" t="s">
        <v>161</v>
      </c>
    </row>
    <row r="124" spans="2:51" s="12" customFormat="1" ht="13.5">
      <c r="B124" s="259"/>
      <c r="C124" s="260"/>
      <c r="D124" s="261" t="s">
        <v>173</v>
      </c>
      <c r="E124" s="262" t="s">
        <v>24</v>
      </c>
      <c r="F124" s="263" t="s">
        <v>698</v>
      </c>
      <c r="G124" s="260"/>
      <c r="H124" s="262" t="s">
        <v>24</v>
      </c>
      <c r="I124" s="264"/>
      <c r="J124" s="264"/>
      <c r="K124" s="260"/>
      <c r="L124" s="260"/>
      <c r="M124" s="265"/>
      <c r="N124" s="266"/>
      <c r="O124" s="267"/>
      <c r="P124" s="267"/>
      <c r="Q124" s="267"/>
      <c r="R124" s="267"/>
      <c r="S124" s="267"/>
      <c r="T124" s="267"/>
      <c r="U124" s="267"/>
      <c r="V124" s="267"/>
      <c r="W124" s="267"/>
      <c r="X124" s="268"/>
      <c r="AT124" s="269" t="s">
        <v>173</v>
      </c>
      <c r="AU124" s="269" t="s">
        <v>171</v>
      </c>
      <c r="AV124" s="12" t="s">
        <v>85</v>
      </c>
      <c r="AW124" s="12" t="s">
        <v>7</v>
      </c>
      <c r="AX124" s="12" t="s">
        <v>78</v>
      </c>
      <c r="AY124" s="269" t="s">
        <v>161</v>
      </c>
    </row>
    <row r="125" spans="2:51" s="13" customFormat="1" ht="13.5">
      <c r="B125" s="270"/>
      <c r="C125" s="271"/>
      <c r="D125" s="261" t="s">
        <v>173</v>
      </c>
      <c r="E125" s="272" t="s">
        <v>24</v>
      </c>
      <c r="F125" s="273" t="s">
        <v>699</v>
      </c>
      <c r="G125" s="271"/>
      <c r="H125" s="274">
        <v>-187.675</v>
      </c>
      <c r="I125" s="275"/>
      <c r="J125" s="275"/>
      <c r="K125" s="271"/>
      <c r="L125" s="271"/>
      <c r="M125" s="276"/>
      <c r="N125" s="277"/>
      <c r="O125" s="278"/>
      <c r="P125" s="278"/>
      <c r="Q125" s="278"/>
      <c r="R125" s="278"/>
      <c r="S125" s="278"/>
      <c r="T125" s="278"/>
      <c r="U125" s="278"/>
      <c r="V125" s="278"/>
      <c r="W125" s="278"/>
      <c r="X125" s="279"/>
      <c r="AT125" s="280" t="s">
        <v>173</v>
      </c>
      <c r="AU125" s="280" t="s">
        <v>171</v>
      </c>
      <c r="AV125" s="13" t="s">
        <v>87</v>
      </c>
      <c r="AW125" s="13" t="s">
        <v>7</v>
      </c>
      <c r="AX125" s="13" t="s">
        <v>78</v>
      </c>
      <c r="AY125" s="280" t="s">
        <v>161</v>
      </c>
    </row>
    <row r="126" spans="2:51" s="14" customFormat="1" ht="13.5">
      <c r="B126" s="281"/>
      <c r="C126" s="282"/>
      <c r="D126" s="261" t="s">
        <v>173</v>
      </c>
      <c r="E126" s="283" t="s">
        <v>24</v>
      </c>
      <c r="F126" s="284" t="s">
        <v>230</v>
      </c>
      <c r="G126" s="282"/>
      <c r="H126" s="285">
        <v>286.225</v>
      </c>
      <c r="I126" s="286"/>
      <c r="J126" s="286"/>
      <c r="K126" s="282"/>
      <c r="L126" s="282"/>
      <c r="M126" s="287"/>
      <c r="N126" s="288"/>
      <c r="O126" s="289"/>
      <c r="P126" s="289"/>
      <c r="Q126" s="289"/>
      <c r="R126" s="289"/>
      <c r="S126" s="289"/>
      <c r="T126" s="289"/>
      <c r="U126" s="289"/>
      <c r="V126" s="289"/>
      <c r="W126" s="289"/>
      <c r="X126" s="290"/>
      <c r="AT126" s="291" t="s">
        <v>173</v>
      </c>
      <c r="AU126" s="291" t="s">
        <v>171</v>
      </c>
      <c r="AV126" s="14" t="s">
        <v>170</v>
      </c>
      <c r="AW126" s="14" t="s">
        <v>7</v>
      </c>
      <c r="AX126" s="14" t="s">
        <v>85</v>
      </c>
      <c r="AY126" s="291" t="s">
        <v>161</v>
      </c>
    </row>
    <row r="127" spans="2:65" s="1" customFormat="1" ht="38.25" customHeight="1">
      <c r="B127" s="47"/>
      <c r="C127" s="247" t="s">
        <v>191</v>
      </c>
      <c r="D127" s="247" t="s">
        <v>165</v>
      </c>
      <c r="E127" s="248" t="s">
        <v>700</v>
      </c>
      <c r="F127" s="249" t="s">
        <v>701</v>
      </c>
      <c r="G127" s="250" t="s">
        <v>178</v>
      </c>
      <c r="H127" s="251">
        <v>4230.9</v>
      </c>
      <c r="I127" s="252"/>
      <c r="J127" s="252"/>
      <c r="K127" s="253">
        <f>ROUND(P127*H127,2)</f>
        <v>0</v>
      </c>
      <c r="L127" s="249" t="s">
        <v>169</v>
      </c>
      <c r="M127" s="73"/>
      <c r="N127" s="254" t="s">
        <v>24</v>
      </c>
      <c r="O127" s="255" t="s">
        <v>47</v>
      </c>
      <c r="P127" s="175">
        <f>I127+J127</f>
        <v>0</v>
      </c>
      <c r="Q127" s="175">
        <f>ROUND(I127*H127,2)</f>
        <v>0</v>
      </c>
      <c r="R127" s="175">
        <f>ROUND(J127*H127,2)</f>
        <v>0</v>
      </c>
      <c r="S127" s="48"/>
      <c r="T127" s="256">
        <f>S127*H127</f>
        <v>0</v>
      </c>
      <c r="U127" s="256">
        <v>0</v>
      </c>
      <c r="V127" s="256">
        <f>U127*H127</f>
        <v>0</v>
      </c>
      <c r="W127" s="256">
        <v>0.29</v>
      </c>
      <c r="X127" s="257">
        <f>W127*H127</f>
        <v>1226.9609999999998</v>
      </c>
      <c r="AR127" s="25" t="s">
        <v>170</v>
      </c>
      <c r="AT127" s="25" t="s">
        <v>165</v>
      </c>
      <c r="AU127" s="25" t="s">
        <v>171</v>
      </c>
      <c r="AY127" s="25" t="s">
        <v>161</v>
      </c>
      <c r="BE127" s="258">
        <f>IF(O127="základní",K127,0)</f>
        <v>0</v>
      </c>
      <c r="BF127" s="258">
        <f>IF(O127="snížená",K127,0)</f>
        <v>0</v>
      </c>
      <c r="BG127" s="258">
        <f>IF(O127="zákl. přenesená",K127,0)</f>
        <v>0</v>
      </c>
      <c r="BH127" s="258">
        <f>IF(O127="sníž. přenesená",K127,0)</f>
        <v>0</v>
      </c>
      <c r="BI127" s="258">
        <f>IF(O127="nulová",K127,0)</f>
        <v>0</v>
      </c>
      <c r="BJ127" s="25" t="s">
        <v>85</v>
      </c>
      <c r="BK127" s="258">
        <f>ROUND(P127*H127,2)</f>
        <v>0</v>
      </c>
      <c r="BL127" s="25" t="s">
        <v>170</v>
      </c>
      <c r="BM127" s="25" t="s">
        <v>702</v>
      </c>
    </row>
    <row r="128" spans="2:51" s="12" customFormat="1" ht="13.5">
      <c r="B128" s="259"/>
      <c r="C128" s="260"/>
      <c r="D128" s="261" t="s">
        <v>173</v>
      </c>
      <c r="E128" s="262" t="s">
        <v>24</v>
      </c>
      <c r="F128" s="263" t="s">
        <v>696</v>
      </c>
      <c r="G128" s="260"/>
      <c r="H128" s="262" t="s">
        <v>24</v>
      </c>
      <c r="I128" s="264"/>
      <c r="J128" s="264"/>
      <c r="K128" s="260"/>
      <c r="L128" s="260"/>
      <c r="M128" s="265"/>
      <c r="N128" s="266"/>
      <c r="O128" s="267"/>
      <c r="P128" s="267"/>
      <c r="Q128" s="267"/>
      <c r="R128" s="267"/>
      <c r="S128" s="267"/>
      <c r="T128" s="267"/>
      <c r="U128" s="267"/>
      <c r="V128" s="267"/>
      <c r="W128" s="267"/>
      <c r="X128" s="268"/>
      <c r="AT128" s="269" t="s">
        <v>173</v>
      </c>
      <c r="AU128" s="269" t="s">
        <v>171</v>
      </c>
      <c r="AV128" s="12" t="s">
        <v>85</v>
      </c>
      <c r="AW128" s="12" t="s">
        <v>7</v>
      </c>
      <c r="AX128" s="12" t="s">
        <v>78</v>
      </c>
      <c r="AY128" s="269" t="s">
        <v>161</v>
      </c>
    </row>
    <row r="129" spans="2:51" s="13" customFormat="1" ht="13.5">
      <c r="B129" s="270"/>
      <c r="C129" s="271"/>
      <c r="D129" s="261" t="s">
        <v>173</v>
      </c>
      <c r="E129" s="272" t="s">
        <v>24</v>
      </c>
      <c r="F129" s="273" t="s">
        <v>703</v>
      </c>
      <c r="G129" s="271"/>
      <c r="H129" s="274">
        <v>6929.9</v>
      </c>
      <c r="I129" s="275"/>
      <c r="J129" s="275"/>
      <c r="K129" s="271"/>
      <c r="L129" s="271"/>
      <c r="M129" s="276"/>
      <c r="N129" s="277"/>
      <c r="O129" s="278"/>
      <c r="P129" s="278"/>
      <c r="Q129" s="278"/>
      <c r="R129" s="278"/>
      <c r="S129" s="278"/>
      <c r="T129" s="278"/>
      <c r="U129" s="278"/>
      <c r="V129" s="278"/>
      <c r="W129" s="278"/>
      <c r="X129" s="279"/>
      <c r="AT129" s="280" t="s">
        <v>173</v>
      </c>
      <c r="AU129" s="280" t="s">
        <v>171</v>
      </c>
      <c r="AV129" s="13" t="s">
        <v>87</v>
      </c>
      <c r="AW129" s="13" t="s">
        <v>7</v>
      </c>
      <c r="AX129" s="13" t="s">
        <v>78</v>
      </c>
      <c r="AY129" s="280" t="s">
        <v>161</v>
      </c>
    </row>
    <row r="130" spans="2:51" s="12" customFormat="1" ht="13.5">
      <c r="B130" s="259"/>
      <c r="C130" s="260"/>
      <c r="D130" s="261" t="s">
        <v>173</v>
      </c>
      <c r="E130" s="262" t="s">
        <v>24</v>
      </c>
      <c r="F130" s="263" t="s">
        <v>704</v>
      </c>
      <c r="G130" s="260"/>
      <c r="H130" s="262" t="s">
        <v>24</v>
      </c>
      <c r="I130" s="264"/>
      <c r="J130" s="264"/>
      <c r="K130" s="260"/>
      <c r="L130" s="260"/>
      <c r="M130" s="265"/>
      <c r="N130" s="266"/>
      <c r="O130" s="267"/>
      <c r="P130" s="267"/>
      <c r="Q130" s="267"/>
      <c r="R130" s="267"/>
      <c r="S130" s="267"/>
      <c r="T130" s="267"/>
      <c r="U130" s="267"/>
      <c r="V130" s="267"/>
      <c r="W130" s="267"/>
      <c r="X130" s="268"/>
      <c r="AT130" s="269" t="s">
        <v>173</v>
      </c>
      <c r="AU130" s="269" t="s">
        <v>171</v>
      </c>
      <c r="AV130" s="12" t="s">
        <v>85</v>
      </c>
      <c r="AW130" s="12" t="s">
        <v>7</v>
      </c>
      <c r="AX130" s="12" t="s">
        <v>78</v>
      </c>
      <c r="AY130" s="269" t="s">
        <v>161</v>
      </c>
    </row>
    <row r="131" spans="2:51" s="13" customFormat="1" ht="13.5">
      <c r="B131" s="270"/>
      <c r="C131" s="271"/>
      <c r="D131" s="261" t="s">
        <v>173</v>
      </c>
      <c r="E131" s="272" t="s">
        <v>24</v>
      </c>
      <c r="F131" s="273" t="s">
        <v>705</v>
      </c>
      <c r="G131" s="271"/>
      <c r="H131" s="274">
        <v>-179</v>
      </c>
      <c r="I131" s="275"/>
      <c r="J131" s="275"/>
      <c r="K131" s="271"/>
      <c r="L131" s="271"/>
      <c r="M131" s="276"/>
      <c r="N131" s="277"/>
      <c r="O131" s="278"/>
      <c r="P131" s="278"/>
      <c r="Q131" s="278"/>
      <c r="R131" s="278"/>
      <c r="S131" s="278"/>
      <c r="T131" s="278"/>
      <c r="U131" s="278"/>
      <c r="V131" s="278"/>
      <c r="W131" s="278"/>
      <c r="X131" s="279"/>
      <c r="AT131" s="280" t="s">
        <v>173</v>
      </c>
      <c r="AU131" s="280" t="s">
        <v>171</v>
      </c>
      <c r="AV131" s="13" t="s">
        <v>87</v>
      </c>
      <c r="AW131" s="13" t="s">
        <v>7</v>
      </c>
      <c r="AX131" s="13" t="s">
        <v>78</v>
      </c>
      <c r="AY131" s="280" t="s">
        <v>161</v>
      </c>
    </row>
    <row r="132" spans="2:51" s="12" customFormat="1" ht="13.5">
      <c r="B132" s="259"/>
      <c r="C132" s="260"/>
      <c r="D132" s="261" t="s">
        <v>173</v>
      </c>
      <c r="E132" s="262" t="s">
        <v>24</v>
      </c>
      <c r="F132" s="263" t="s">
        <v>706</v>
      </c>
      <c r="G132" s="260"/>
      <c r="H132" s="262" t="s">
        <v>24</v>
      </c>
      <c r="I132" s="264"/>
      <c r="J132" s="264"/>
      <c r="K132" s="260"/>
      <c r="L132" s="260"/>
      <c r="M132" s="265"/>
      <c r="N132" s="266"/>
      <c r="O132" s="267"/>
      <c r="P132" s="267"/>
      <c r="Q132" s="267"/>
      <c r="R132" s="267"/>
      <c r="S132" s="267"/>
      <c r="T132" s="267"/>
      <c r="U132" s="267"/>
      <c r="V132" s="267"/>
      <c r="W132" s="267"/>
      <c r="X132" s="268"/>
      <c r="AT132" s="269" t="s">
        <v>173</v>
      </c>
      <c r="AU132" s="269" t="s">
        <v>171</v>
      </c>
      <c r="AV132" s="12" t="s">
        <v>85</v>
      </c>
      <c r="AW132" s="12" t="s">
        <v>7</v>
      </c>
      <c r="AX132" s="12" t="s">
        <v>78</v>
      </c>
      <c r="AY132" s="269" t="s">
        <v>161</v>
      </c>
    </row>
    <row r="133" spans="2:51" s="13" customFormat="1" ht="13.5">
      <c r="B133" s="270"/>
      <c r="C133" s="271"/>
      <c r="D133" s="261" t="s">
        <v>173</v>
      </c>
      <c r="E133" s="272" t="s">
        <v>24</v>
      </c>
      <c r="F133" s="273" t="s">
        <v>707</v>
      </c>
      <c r="G133" s="271"/>
      <c r="H133" s="274">
        <v>-969</v>
      </c>
      <c r="I133" s="275"/>
      <c r="J133" s="275"/>
      <c r="K133" s="271"/>
      <c r="L133" s="271"/>
      <c r="M133" s="276"/>
      <c r="N133" s="277"/>
      <c r="O133" s="278"/>
      <c r="P133" s="278"/>
      <c r="Q133" s="278"/>
      <c r="R133" s="278"/>
      <c r="S133" s="278"/>
      <c r="T133" s="278"/>
      <c r="U133" s="278"/>
      <c r="V133" s="278"/>
      <c r="W133" s="278"/>
      <c r="X133" s="279"/>
      <c r="AT133" s="280" t="s">
        <v>173</v>
      </c>
      <c r="AU133" s="280" t="s">
        <v>171</v>
      </c>
      <c r="AV133" s="13" t="s">
        <v>87</v>
      </c>
      <c r="AW133" s="13" t="s">
        <v>7</v>
      </c>
      <c r="AX133" s="13" t="s">
        <v>78</v>
      </c>
      <c r="AY133" s="280" t="s">
        <v>161</v>
      </c>
    </row>
    <row r="134" spans="2:51" s="12" customFormat="1" ht="13.5">
      <c r="B134" s="259"/>
      <c r="C134" s="260"/>
      <c r="D134" s="261" t="s">
        <v>173</v>
      </c>
      <c r="E134" s="262" t="s">
        <v>24</v>
      </c>
      <c r="F134" s="263" t="s">
        <v>698</v>
      </c>
      <c r="G134" s="260"/>
      <c r="H134" s="262" t="s">
        <v>24</v>
      </c>
      <c r="I134" s="264"/>
      <c r="J134" s="264"/>
      <c r="K134" s="260"/>
      <c r="L134" s="260"/>
      <c r="M134" s="265"/>
      <c r="N134" s="266"/>
      <c r="O134" s="267"/>
      <c r="P134" s="267"/>
      <c r="Q134" s="267"/>
      <c r="R134" s="267"/>
      <c r="S134" s="267"/>
      <c r="T134" s="267"/>
      <c r="U134" s="267"/>
      <c r="V134" s="267"/>
      <c r="W134" s="267"/>
      <c r="X134" s="268"/>
      <c r="AT134" s="269" t="s">
        <v>173</v>
      </c>
      <c r="AU134" s="269" t="s">
        <v>171</v>
      </c>
      <c r="AV134" s="12" t="s">
        <v>85</v>
      </c>
      <c r="AW134" s="12" t="s">
        <v>7</v>
      </c>
      <c r="AX134" s="12" t="s">
        <v>78</v>
      </c>
      <c r="AY134" s="269" t="s">
        <v>161</v>
      </c>
    </row>
    <row r="135" spans="2:51" s="13" customFormat="1" ht="13.5">
      <c r="B135" s="270"/>
      <c r="C135" s="271"/>
      <c r="D135" s="261" t="s">
        <v>173</v>
      </c>
      <c r="E135" s="272" t="s">
        <v>24</v>
      </c>
      <c r="F135" s="273" t="s">
        <v>708</v>
      </c>
      <c r="G135" s="271"/>
      <c r="H135" s="274">
        <v>-1551</v>
      </c>
      <c r="I135" s="275"/>
      <c r="J135" s="275"/>
      <c r="K135" s="271"/>
      <c r="L135" s="271"/>
      <c r="M135" s="276"/>
      <c r="N135" s="277"/>
      <c r="O135" s="278"/>
      <c r="P135" s="278"/>
      <c r="Q135" s="278"/>
      <c r="R135" s="278"/>
      <c r="S135" s="278"/>
      <c r="T135" s="278"/>
      <c r="U135" s="278"/>
      <c r="V135" s="278"/>
      <c r="W135" s="278"/>
      <c r="X135" s="279"/>
      <c r="AT135" s="280" t="s">
        <v>173</v>
      </c>
      <c r="AU135" s="280" t="s">
        <v>171</v>
      </c>
      <c r="AV135" s="13" t="s">
        <v>87</v>
      </c>
      <c r="AW135" s="13" t="s">
        <v>7</v>
      </c>
      <c r="AX135" s="13" t="s">
        <v>78</v>
      </c>
      <c r="AY135" s="280" t="s">
        <v>161</v>
      </c>
    </row>
    <row r="136" spans="2:51" s="14" customFormat="1" ht="13.5">
      <c r="B136" s="281"/>
      <c r="C136" s="282"/>
      <c r="D136" s="261" t="s">
        <v>173</v>
      </c>
      <c r="E136" s="283" t="s">
        <v>24</v>
      </c>
      <c r="F136" s="284" t="s">
        <v>230</v>
      </c>
      <c r="G136" s="282"/>
      <c r="H136" s="285">
        <v>4230.9</v>
      </c>
      <c r="I136" s="286"/>
      <c r="J136" s="286"/>
      <c r="K136" s="282"/>
      <c r="L136" s="282"/>
      <c r="M136" s="287"/>
      <c r="N136" s="288"/>
      <c r="O136" s="289"/>
      <c r="P136" s="289"/>
      <c r="Q136" s="289"/>
      <c r="R136" s="289"/>
      <c r="S136" s="289"/>
      <c r="T136" s="289"/>
      <c r="U136" s="289"/>
      <c r="V136" s="289"/>
      <c r="W136" s="289"/>
      <c r="X136" s="290"/>
      <c r="AT136" s="291" t="s">
        <v>173</v>
      </c>
      <c r="AU136" s="291" t="s">
        <v>171</v>
      </c>
      <c r="AV136" s="14" t="s">
        <v>170</v>
      </c>
      <c r="AW136" s="14" t="s">
        <v>7</v>
      </c>
      <c r="AX136" s="14" t="s">
        <v>85</v>
      </c>
      <c r="AY136" s="291" t="s">
        <v>161</v>
      </c>
    </row>
    <row r="137" spans="2:65" s="1" customFormat="1" ht="38.25" customHeight="1">
      <c r="B137" s="47"/>
      <c r="C137" s="247" t="s">
        <v>196</v>
      </c>
      <c r="D137" s="247" t="s">
        <v>165</v>
      </c>
      <c r="E137" s="248" t="s">
        <v>709</v>
      </c>
      <c r="F137" s="249" t="s">
        <v>710</v>
      </c>
      <c r="G137" s="250" t="s">
        <v>178</v>
      </c>
      <c r="H137" s="251">
        <v>1633.25</v>
      </c>
      <c r="I137" s="252"/>
      <c r="J137" s="252"/>
      <c r="K137" s="253">
        <f>ROUND(P137*H137,2)</f>
        <v>0</v>
      </c>
      <c r="L137" s="249" t="s">
        <v>169</v>
      </c>
      <c r="M137" s="73"/>
      <c r="N137" s="254" t="s">
        <v>24</v>
      </c>
      <c r="O137" s="255" t="s">
        <v>47</v>
      </c>
      <c r="P137" s="175">
        <f>I137+J137</f>
        <v>0</v>
      </c>
      <c r="Q137" s="175">
        <f>ROUND(I137*H137,2)</f>
        <v>0</v>
      </c>
      <c r="R137" s="175">
        <f>ROUND(J137*H137,2)</f>
        <v>0</v>
      </c>
      <c r="S137" s="48"/>
      <c r="T137" s="256">
        <f>S137*H137</f>
        <v>0</v>
      </c>
      <c r="U137" s="256">
        <v>0</v>
      </c>
      <c r="V137" s="256">
        <f>U137*H137</f>
        <v>0</v>
      </c>
      <c r="W137" s="256">
        <v>0.325</v>
      </c>
      <c r="X137" s="257">
        <f>W137*H137</f>
        <v>530.80625</v>
      </c>
      <c r="AR137" s="25" t="s">
        <v>170</v>
      </c>
      <c r="AT137" s="25" t="s">
        <v>165</v>
      </c>
      <c r="AU137" s="25" t="s">
        <v>171</v>
      </c>
      <c r="AY137" s="25" t="s">
        <v>161</v>
      </c>
      <c r="BE137" s="258">
        <f>IF(O137="základní",K137,0)</f>
        <v>0</v>
      </c>
      <c r="BF137" s="258">
        <f>IF(O137="snížená",K137,0)</f>
        <v>0</v>
      </c>
      <c r="BG137" s="258">
        <f>IF(O137="zákl. přenesená",K137,0)</f>
        <v>0</v>
      </c>
      <c r="BH137" s="258">
        <f>IF(O137="sníž. přenesená",K137,0)</f>
        <v>0</v>
      </c>
      <c r="BI137" s="258">
        <f>IF(O137="nulová",K137,0)</f>
        <v>0</v>
      </c>
      <c r="BJ137" s="25" t="s">
        <v>85</v>
      </c>
      <c r="BK137" s="258">
        <f>ROUND(P137*H137,2)</f>
        <v>0</v>
      </c>
      <c r="BL137" s="25" t="s">
        <v>170</v>
      </c>
      <c r="BM137" s="25" t="s">
        <v>711</v>
      </c>
    </row>
    <row r="138" spans="2:51" s="13" customFormat="1" ht="13.5">
      <c r="B138" s="270"/>
      <c r="C138" s="271"/>
      <c r="D138" s="261" t="s">
        <v>173</v>
      </c>
      <c r="E138" s="272" t="s">
        <v>24</v>
      </c>
      <c r="F138" s="273" t="s">
        <v>712</v>
      </c>
      <c r="G138" s="271"/>
      <c r="H138" s="274">
        <v>2905.2</v>
      </c>
      <c r="I138" s="275"/>
      <c r="J138" s="275"/>
      <c r="K138" s="271"/>
      <c r="L138" s="271"/>
      <c r="M138" s="276"/>
      <c r="N138" s="277"/>
      <c r="O138" s="278"/>
      <c r="P138" s="278"/>
      <c r="Q138" s="278"/>
      <c r="R138" s="278"/>
      <c r="S138" s="278"/>
      <c r="T138" s="278"/>
      <c r="U138" s="278"/>
      <c r="V138" s="278"/>
      <c r="W138" s="278"/>
      <c r="X138" s="279"/>
      <c r="AT138" s="280" t="s">
        <v>173</v>
      </c>
      <c r="AU138" s="280" t="s">
        <v>171</v>
      </c>
      <c r="AV138" s="13" t="s">
        <v>87</v>
      </c>
      <c r="AW138" s="13" t="s">
        <v>7</v>
      </c>
      <c r="AX138" s="13" t="s">
        <v>78</v>
      </c>
      <c r="AY138" s="280" t="s">
        <v>161</v>
      </c>
    </row>
    <row r="139" spans="2:51" s="12" customFormat="1" ht="13.5">
      <c r="B139" s="259"/>
      <c r="C139" s="260"/>
      <c r="D139" s="261" t="s">
        <v>173</v>
      </c>
      <c r="E139" s="262" t="s">
        <v>24</v>
      </c>
      <c r="F139" s="263" t="s">
        <v>704</v>
      </c>
      <c r="G139" s="260"/>
      <c r="H139" s="262" t="s">
        <v>24</v>
      </c>
      <c r="I139" s="264"/>
      <c r="J139" s="264"/>
      <c r="K139" s="260"/>
      <c r="L139" s="260"/>
      <c r="M139" s="265"/>
      <c r="N139" s="266"/>
      <c r="O139" s="267"/>
      <c r="P139" s="267"/>
      <c r="Q139" s="267"/>
      <c r="R139" s="267"/>
      <c r="S139" s="267"/>
      <c r="T139" s="267"/>
      <c r="U139" s="267"/>
      <c r="V139" s="267"/>
      <c r="W139" s="267"/>
      <c r="X139" s="268"/>
      <c r="AT139" s="269" t="s">
        <v>173</v>
      </c>
      <c r="AU139" s="269" t="s">
        <v>171</v>
      </c>
      <c r="AV139" s="12" t="s">
        <v>85</v>
      </c>
      <c r="AW139" s="12" t="s">
        <v>7</v>
      </c>
      <c r="AX139" s="12" t="s">
        <v>78</v>
      </c>
      <c r="AY139" s="269" t="s">
        <v>161</v>
      </c>
    </row>
    <row r="140" spans="2:51" s="13" customFormat="1" ht="13.5">
      <c r="B140" s="270"/>
      <c r="C140" s="271"/>
      <c r="D140" s="261" t="s">
        <v>173</v>
      </c>
      <c r="E140" s="272" t="s">
        <v>24</v>
      </c>
      <c r="F140" s="273" t="s">
        <v>713</v>
      </c>
      <c r="G140" s="271"/>
      <c r="H140" s="274">
        <v>-89.5</v>
      </c>
      <c r="I140" s="275"/>
      <c r="J140" s="275"/>
      <c r="K140" s="271"/>
      <c r="L140" s="271"/>
      <c r="M140" s="276"/>
      <c r="N140" s="277"/>
      <c r="O140" s="278"/>
      <c r="P140" s="278"/>
      <c r="Q140" s="278"/>
      <c r="R140" s="278"/>
      <c r="S140" s="278"/>
      <c r="T140" s="278"/>
      <c r="U140" s="278"/>
      <c r="V140" s="278"/>
      <c r="W140" s="278"/>
      <c r="X140" s="279"/>
      <c r="AT140" s="280" t="s">
        <v>173</v>
      </c>
      <c r="AU140" s="280" t="s">
        <v>171</v>
      </c>
      <c r="AV140" s="13" t="s">
        <v>87</v>
      </c>
      <c r="AW140" s="13" t="s">
        <v>7</v>
      </c>
      <c r="AX140" s="13" t="s">
        <v>78</v>
      </c>
      <c r="AY140" s="280" t="s">
        <v>161</v>
      </c>
    </row>
    <row r="141" spans="2:51" s="12" customFormat="1" ht="13.5">
      <c r="B141" s="259"/>
      <c r="C141" s="260"/>
      <c r="D141" s="261" t="s">
        <v>173</v>
      </c>
      <c r="E141" s="262" t="s">
        <v>24</v>
      </c>
      <c r="F141" s="263" t="s">
        <v>714</v>
      </c>
      <c r="G141" s="260"/>
      <c r="H141" s="262" t="s">
        <v>24</v>
      </c>
      <c r="I141" s="264"/>
      <c r="J141" s="264"/>
      <c r="K141" s="260"/>
      <c r="L141" s="260"/>
      <c r="M141" s="265"/>
      <c r="N141" s="266"/>
      <c r="O141" s="267"/>
      <c r="P141" s="267"/>
      <c r="Q141" s="267"/>
      <c r="R141" s="267"/>
      <c r="S141" s="267"/>
      <c r="T141" s="267"/>
      <c r="U141" s="267"/>
      <c r="V141" s="267"/>
      <c r="W141" s="267"/>
      <c r="X141" s="268"/>
      <c r="AT141" s="269" t="s">
        <v>173</v>
      </c>
      <c r="AU141" s="269" t="s">
        <v>171</v>
      </c>
      <c r="AV141" s="12" t="s">
        <v>85</v>
      </c>
      <c r="AW141" s="12" t="s">
        <v>7</v>
      </c>
      <c r="AX141" s="12" t="s">
        <v>78</v>
      </c>
      <c r="AY141" s="269" t="s">
        <v>161</v>
      </c>
    </row>
    <row r="142" spans="2:51" s="13" customFormat="1" ht="13.5">
      <c r="B142" s="270"/>
      <c r="C142" s="271"/>
      <c r="D142" s="261" t="s">
        <v>173</v>
      </c>
      <c r="E142" s="272" t="s">
        <v>24</v>
      </c>
      <c r="F142" s="273" t="s">
        <v>715</v>
      </c>
      <c r="G142" s="271"/>
      <c r="H142" s="274">
        <v>-484.5</v>
      </c>
      <c r="I142" s="275"/>
      <c r="J142" s="275"/>
      <c r="K142" s="271"/>
      <c r="L142" s="271"/>
      <c r="M142" s="276"/>
      <c r="N142" s="277"/>
      <c r="O142" s="278"/>
      <c r="P142" s="278"/>
      <c r="Q142" s="278"/>
      <c r="R142" s="278"/>
      <c r="S142" s="278"/>
      <c r="T142" s="278"/>
      <c r="U142" s="278"/>
      <c r="V142" s="278"/>
      <c r="W142" s="278"/>
      <c r="X142" s="279"/>
      <c r="AT142" s="280" t="s">
        <v>173</v>
      </c>
      <c r="AU142" s="280" t="s">
        <v>171</v>
      </c>
      <c r="AV142" s="13" t="s">
        <v>87</v>
      </c>
      <c r="AW142" s="13" t="s">
        <v>7</v>
      </c>
      <c r="AX142" s="13" t="s">
        <v>78</v>
      </c>
      <c r="AY142" s="280" t="s">
        <v>161</v>
      </c>
    </row>
    <row r="143" spans="2:51" s="12" customFormat="1" ht="13.5">
      <c r="B143" s="259"/>
      <c r="C143" s="260"/>
      <c r="D143" s="261" t="s">
        <v>173</v>
      </c>
      <c r="E143" s="262" t="s">
        <v>24</v>
      </c>
      <c r="F143" s="263" t="s">
        <v>698</v>
      </c>
      <c r="G143" s="260"/>
      <c r="H143" s="262" t="s">
        <v>24</v>
      </c>
      <c r="I143" s="264"/>
      <c r="J143" s="264"/>
      <c r="K143" s="260"/>
      <c r="L143" s="260"/>
      <c r="M143" s="265"/>
      <c r="N143" s="266"/>
      <c r="O143" s="267"/>
      <c r="P143" s="267"/>
      <c r="Q143" s="267"/>
      <c r="R143" s="267"/>
      <c r="S143" s="267"/>
      <c r="T143" s="267"/>
      <c r="U143" s="267"/>
      <c r="V143" s="267"/>
      <c r="W143" s="267"/>
      <c r="X143" s="268"/>
      <c r="AT143" s="269" t="s">
        <v>173</v>
      </c>
      <c r="AU143" s="269" t="s">
        <v>171</v>
      </c>
      <c r="AV143" s="12" t="s">
        <v>85</v>
      </c>
      <c r="AW143" s="12" t="s">
        <v>7</v>
      </c>
      <c r="AX143" s="12" t="s">
        <v>78</v>
      </c>
      <c r="AY143" s="269" t="s">
        <v>161</v>
      </c>
    </row>
    <row r="144" spans="2:51" s="13" customFormat="1" ht="13.5">
      <c r="B144" s="270"/>
      <c r="C144" s="271"/>
      <c r="D144" s="261" t="s">
        <v>173</v>
      </c>
      <c r="E144" s="272" t="s">
        <v>24</v>
      </c>
      <c r="F144" s="273" t="s">
        <v>716</v>
      </c>
      <c r="G144" s="271"/>
      <c r="H144" s="274">
        <v>-697.95</v>
      </c>
      <c r="I144" s="275"/>
      <c r="J144" s="275"/>
      <c r="K144" s="271"/>
      <c r="L144" s="271"/>
      <c r="M144" s="276"/>
      <c r="N144" s="277"/>
      <c r="O144" s="278"/>
      <c r="P144" s="278"/>
      <c r="Q144" s="278"/>
      <c r="R144" s="278"/>
      <c r="S144" s="278"/>
      <c r="T144" s="278"/>
      <c r="U144" s="278"/>
      <c r="V144" s="278"/>
      <c r="W144" s="278"/>
      <c r="X144" s="279"/>
      <c r="AT144" s="280" t="s">
        <v>173</v>
      </c>
      <c r="AU144" s="280" t="s">
        <v>171</v>
      </c>
      <c r="AV144" s="13" t="s">
        <v>87</v>
      </c>
      <c r="AW144" s="13" t="s">
        <v>7</v>
      </c>
      <c r="AX144" s="13" t="s">
        <v>78</v>
      </c>
      <c r="AY144" s="280" t="s">
        <v>161</v>
      </c>
    </row>
    <row r="145" spans="2:51" s="14" customFormat="1" ht="13.5">
      <c r="B145" s="281"/>
      <c r="C145" s="282"/>
      <c r="D145" s="261" t="s">
        <v>173</v>
      </c>
      <c r="E145" s="283" t="s">
        <v>24</v>
      </c>
      <c r="F145" s="284" t="s">
        <v>230</v>
      </c>
      <c r="G145" s="282"/>
      <c r="H145" s="285">
        <v>1633.25</v>
      </c>
      <c r="I145" s="286"/>
      <c r="J145" s="286"/>
      <c r="K145" s="282"/>
      <c r="L145" s="282"/>
      <c r="M145" s="287"/>
      <c r="N145" s="288"/>
      <c r="O145" s="289"/>
      <c r="P145" s="289"/>
      <c r="Q145" s="289"/>
      <c r="R145" s="289"/>
      <c r="S145" s="289"/>
      <c r="T145" s="289"/>
      <c r="U145" s="289"/>
      <c r="V145" s="289"/>
      <c r="W145" s="289"/>
      <c r="X145" s="290"/>
      <c r="AT145" s="291" t="s">
        <v>173</v>
      </c>
      <c r="AU145" s="291" t="s">
        <v>171</v>
      </c>
      <c r="AV145" s="14" t="s">
        <v>170</v>
      </c>
      <c r="AW145" s="14" t="s">
        <v>7</v>
      </c>
      <c r="AX145" s="14" t="s">
        <v>85</v>
      </c>
      <c r="AY145" s="291" t="s">
        <v>161</v>
      </c>
    </row>
    <row r="146" spans="2:65" s="1" customFormat="1" ht="38.25" customHeight="1">
      <c r="B146" s="47"/>
      <c r="C146" s="247" t="s">
        <v>201</v>
      </c>
      <c r="D146" s="247" t="s">
        <v>165</v>
      </c>
      <c r="E146" s="248" t="s">
        <v>717</v>
      </c>
      <c r="F146" s="249" t="s">
        <v>718</v>
      </c>
      <c r="G146" s="250" t="s">
        <v>178</v>
      </c>
      <c r="H146" s="251">
        <v>1478.15</v>
      </c>
      <c r="I146" s="252"/>
      <c r="J146" s="252"/>
      <c r="K146" s="253">
        <f>ROUND(P146*H146,2)</f>
        <v>0</v>
      </c>
      <c r="L146" s="249" t="s">
        <v>169</v>
      </c>
      <c r="M146" s="73"/>
      <c r="N146" s="254" t="s">
        <v>24</v>
      </c>
      <c r="O146" s="255" t="s">
        <v>47</v>
      </c>
      <c r="P146" s="175">
        <f>I146+J146</f>
        <v>0</v>
      </c>
      <c r="Q146" s="175">
        <f>ROUND(I146*H146,2)</f>
        <v>0</v>
      </c>
      <c r="R146" s="175">
        <f>ROUND(J146*H146,2)</f>
        <v>0</v>
      </c>
      <c r="S146" s="48"/>
      <c r="T146" s="256">
        <f>S146*H146</f>
        <v>0</v>
      </c>
      <c r="U146" s="256">
        <v>0</v>
      </c>
      <c r="V146" s="256">
        <f>U146*H146</f>
        <v>0</v>
      </c>
      <c r="W146" s="256">
        <v>0.625</v>
      </c>
      <c r="X146" s="257">
        <f>W146*H146</f>
        <v>923.84375</v>
      </c>
      <c r="AR146" s="25" t="s">
        <v>170</v>
      </c>
      <c r="AT146" s="25" t="s">
        <v>165</v>
      </c>
      <c r="AU146" s="25" t="s">
        <v>171</v>
      </c>
      <c r="AY146" s="25" t="s">
        <v>161</v>
      </c>
      <c r="BE146" s="258">
        <f>IF(O146="základní",K146,0)</f>
        <v>0</v>
      </c>
      <c r="BF146" s="258">
        <f>IF(O146="snížená",K146,0)</f>
        <v>0</v>
      </c>
      <c r="BG146" s="258">
        <f>IF(O146="zákl. přenesená",K146,0)</f>
        <v>0</v>
      </c>
      <c r="BH146" s="258">
        <f>IF(O146="sníž. přenesená",K146,0)</f>
        <v>0</v>
      </c>
      <c r="BI146" s="258">
        <f>IF(O146="nulová",K146,0)</f>
        <v>0</v>
      </c>
      <c r="BJ146" s="25" t="s">
        <v>85</v>
      </c>
      <c r="BK146" s="258">
        <f>ROUND(P146*H146,2)</f>
        <v>0</v>
      </c>
      <c r="BL146" s="25" t="s">
        <v>170</v>
      </c>
      <c r="BM146" s="25" t="s">
        <v>719</v>
      </c>
    </row>
    <row r="147" spans="2:51" s="13" customFormat="1" ht="13.5">
      <c r="B147" s="270"/>
      <c r="C147" s="271"/>
      <c r="D147" s="261" t="s">
        <v>173</v>
      </c>
      <c r="E147" s="272" t="s">
        <v>24</v>
      </c>
      <c r="F147" s="273" t="s">
        <v>712</v>
      </c>
      <c r="G147" s="271"/>
      <c r="H147" s="274">
        <v>2905.2</v>
      </c>
      <c r="I147" s="275"/>
      <c r="J147" s="275"/>
      <c r="K147" s="271"/>
      <c r="L147" s="271"/>
      <c r="M147" s="276"/>
      <c r="N147" s="277"/>
      <c r="O147" s="278"/>
      <c r="P147" s="278"/>
      <c r="Q147" s="278"/>
      <c r="R147" s="278"/>
      <c r="S147" s="278"/>
      <c r="T147" s="278"/>
      <c r="U147" s="278"/>
      <c r="V147" s="278"/>
      <c r="W147" s="278"/>
      <c r="X147" s="279"/>
      <c r="AT147" s="280" t="s">
        <v>173</v>
      </c>
      <c r="AU147" s="280" t="s">
        <v>171</v>
      </c>
      <c r="AV147" s="13" t="s">
        <v>87</v>
      </c>
      <c r="AW147" s="13" t="s">
        <v>7</v>
      </c>
      <c r="AX147" s="13" t="s">
        <v>78</v>
      </c>
      <c r="AY147" s="280" t="s">
        <v>161</v>
      </c>
    </row>
    <row r="148" spans="2:51" s="12" customFormat="1" ht="13.5">
      <c r="B148" s="259"/>
      <c r="C148" s="260"/>
      <c r="D148" s="261" t="s">
        <v>173</v>
      </c>
      <c r="E148" s="262" t="s">
        <v>24</v>
      </c>
      <c r="F148" s="263" t="s">
        <v>704</v>
      </c>
      <c r="G148" s="260"/>
      <c r="H148" s="262" t="s">
        <v>24</v>
      </c>
      <c r="I148" s="264"/>
      <c r="J148" s="264"/>
      <c r="K148" s="260"/>
      <c r="L148" s="260"/>
      <c r="M148" s="265"/>
      <c r="N148" s="266"/>
      <c r="O148" s="267"/>
      <c r="P148" s="267"/>
      <c r="Q148" s="267"/>
      <c r="R148" s="267"/>
      <c r="S148" s="267"/>
      <c r="T148" s="267"/>
      <c r="U148" s="267"/>
      <c r="V148" s="267"/>
      <c r="W148" s="267"/>
      <c r="X148" s="268"/>
      <c r="AT148" s="269" t="s">
        <v>173</v>
      </c>
      <c r="AU148" s="269" t="s">
        <v>171</v>
      </c>
      <c r="AV148" s="12" t="s">
        <v>85</v>
      </c>
      <c r="AW148" s="12" t="s">
        <v>7</v>
      </c>
      <c r="AX148" s="12" t="s">
        <v>78</v>
      </c>
      <c r="AY148" s="269" t="s">
        <v>161</v>
      </c>
    </row>
    <row r="149" spans="2:51" s="13" customFormat="1" ht="13.5">
      <c r="B149" s="270"/>
      <c r="C149" s="271"/>
      <c r="D149" s="261" t="s">
        <v>173</v>
      </c>
      <c r="E149" s="272" t="s">
        <v>24</v>
      </c>
      <c r="F149" s="273" t="s">
        <v>713</v>
      </c>
      <c r="G149" s="271"/>
      <c r="H149" s="274">
        <v>-89.5</v>
      </c>
      <c r="I149" s="275"/>
      <c r="J149" s="275"/>
      <c r="K149" s="271"/>
      <c r="L149" s="271"/>
      <c r="M149" s="276"/>
      <c r="N149" s="277"/>
      <c r="O149" s="278"/>
      <c r="P149" s="278"/>
      <c r="Q149" s="278"/>
      <c r="R149" s="278"/>
      <c r="S149" s="278"/>
      <c r="T149" s="278"/>
      <c r="U149" s="278"/>
      <c r="V149" s="278"/>
      <c r="W149" s="278"/>
      <c r="X149" s="279"/>
      <c r="AT149" s="280" t="s">
        <v>173</v>
      </c>
      <c r="AU149" s="280" t="s">
        <v>171</v>
      </c>
      <c r="AV149" s="13" t="s">
        <v>87</v>
      </c>
      <c r="AW149" s="13" t="s">
        <v>7</v>
      </c>
      <c r="AX149" s="13" t="s">
        <v>78</v>
      </c>
      <c r="AY149" s="280" t="s">
        <v>161</v>
      </c>
    </row>
    <row r="150" spans="2:51" s="12" customFormat="1" ht="13.5">
      <c r="B150" s="259"/>
      <c r="C150" s="260"/>
      <c r="D150" s="261" t="s">
        <v>173</v>
      </c>
      <c r="E150" s="262" t="s">
        <v>24</v>
      </c>
      <c r="F150" s="263" t="s">
        <v>706</v>
      </c>
      <c r="G150" s="260"/>
      <c r="H150" s="262" t="s">
        <v>24</v>
      </c>
      <c r="I150" s="264"/>
      <c r="J150" s="264"/>
      <c r="K150" s="260"/>
      <c r="L150" s="260"/>
      <c r="M150" s="265"/>
      <c r="N150" s="266"/>
      <c r="O150" s="267"/>
      <c r="P150" s="267"/>
      <c r="Q150" s="267"/>
      <c r="R150" s="267"/>
      <c r="S150" s="267"/>
      <c r="T150" s="267"/>
      <c r="U150" s="267"/>
      <c r="V150" s="267"/>
      <c r="W150" s="267"/>
      <c r="X150" s="268"/>
      <c r="AT150" s="269" t="s">
        <v>173</v>
      </c>
      <c r="AU150" s="269" t="s">
        <v>171</v>
      </c>
      <c r="AV150" s="12" t="s">
        <v>85</v>
      </c>
      <c r="AW150" s="12" t="s">
        <v>7</v>
      </c>
      <c r="AX150" s="12" t="s">
        <v>78</v>
      </c>
      <c r="AY150" s="269" t="s">
        <v>161</v>
      </c>
    </row>
    <row r="151" spans="2:51" s="13" customFormat="1" ht="13.5">
      <c r="B151" s="270"/>
      <c r="C151" s="271"/>
      <c r="D151" s="261" t="s">
        <v>173</v>
      </c>
      <c r="E151" s="272" t="s">
        <v>24</v>
      </c>
      <c r="F151" s="273" t="s">
        <v>715</v>
      </c>
      <c r="G151" s="271"/>
      <c r="H151" s="274">
        <v>-484.5</v>
      </c>
      <c r="I151" s="275"/>
      <c r="J151" s="275"/>
      <c r="K151" s="271"/>
      <c r="L151" s="271"/>
      <c r="M151" s="276"/>
      <c r="N151" s="277"/>
      <c r="O151" s="278"/>
      <c r="P151" s="278"/>
      <c r="Q151" s="278"/>
      <c r="R151" s="278"/>
      <c r="S151" s="278"/>
      <c r="T151" s="278"/>
      <c r="U151" s="278"/>
      <c r="V151" s="278"/>
      <c r="W151" s="278"/>
      <c r="X151" s="279"/>
      <c r="AT151" s="280" t="s">
        <v>173</v>
      </c>
      <c r="AU151" s="280" t="s">
        <v>171</v>
      </c>
      <c r="AV151" s="13" t="s">
        <v>87</v>
      </c>
      <c r="AW151" s="13" t="s">
        <v>7</v>
      </c>
      <c r="AX151" s="13" t="s">
        <v>78</v>
      </c>
      <c r="AY151" s="280" t="s">
        <v>161</v>
      </c>
    </row>
    <row r="152" spans="2:51" s="12" customFormat="1" ht="13.5">
      <c r="B152" s="259"/>
      <c r="C152" s="260"/>
      <c r="D152" s="261" t="s">
        <v>173</v>
      </c>
      <c r="E152" s="262" t="s">
        <v>24</v>
      </c>
      <c r="F152" s="263" t="s">
        <v>698</v>
      </c>
      <c r="G152" s="260"/>
      <c r="H152" s="262" t="s">
        <v>24</v>
      </c>
      <c r="I152" s="264"/>
      <c r="J152" s="264"/>
      <c r="K152" s="260"/>
      <c r="L152" s="260"/>
      <c r="M152" s="265"/>
      <c r="N152" s="266"/>
      <c r="O152" s="267"/>
      <c r="P152" s="267"/>
      <c r="Q152" s="267"/>
      <c r="R152" s="267"/>
      <c r="S152" s="267"/>
      <c r="T152" s="267"/>
      <c r="U152" s="267"/>
      <c r="V152" s="267"/>
      <c r="W152" s="267"/>
      <c r="X152" s="268"/>
      <c r="AT152" s="269" t="s">
        <v>173</v>
      </c>
      <c r="AU152" s="269" t="s">
        <v>171</v>
      </c>
      <c r="AV152" s="12" t="s">
        <v>85</v>
      </c>
      <c r="AW152" s="12" t="s">
        <v>7</v>
      </c>
      <c r="AX152" s="12" t="s">
        <v>78</v>
      </c>
      <c r="AY152" s="269" t="s">
        <v>161</v>
      </c>
    </row>
    <row r="153" spans="2:51" s="13" customFormat="1" ht="13.5">
      <c r="B153" s="270"/>
      <c r="C153" s="271"/>
      <c r="D153" s="261" t="s">
        <v>173</v>
      </c>
      <c r="E153" s="272" t="s">
        <v>24</v>
      </c>
      <c r="F153" s="273" t="s">
        <v>720</v>
      </c>
      <c r="G153" s="271"/>
      <c r="H153" s="274">
        <v>-853.05</v>
      </c>
      <c r="I153" s="275"/>
      <c r="J153" s="275"/>
      <c r="K153" s="271"/>
      <c r="L153" s="271"/>
      <c r="M153" s="276"/>
      <c r="N153" s="277"/>
      <c r="O153" s="278"/>
      <c r="P153" s="278"/>
      <c r="Q153" s="278"/>
      <c r="R153" s="278"/>
      <c r="S153" s="278"/>
      <c r="T153" s="278"/>
      <c r="U153" s="278"/>
      <c r="V153" s="278"/>
      <c r="W153" s="278"/>
      <c r="X153" s="279"/>
      <c r="AT153" s="280" t="s">
        <v>173</v>
      </c>
      <c r="AU153" s="280" t="s">
        <v>171</v>
      </c>
      <c r="AV153" s="13" t="s">
        <v>87</v>
      </c>
      <c r="AW153" s="13" t="s">
        <v>7</v>
      </c>
      <c r="AX153" s="13" t="s">
        <v>78</v>
      </c>
      <c r="AY153" s="280" t="s">
        <v>161</v>
      </c>
    </row>
    <row r="154" spans="2:51" s="14" customFormat="1" ht="13.5">
      <c r="B154" s="281"/>
      <c r="C154" s="282"/>
      <c r="D154" s="261" t="s">
        <v>173</v>
      </c>
      <c r="E154" s="283" t="s">
        <v>24</v>
      </c>
      <c r="F154" s="284" t="s">
        <v>230</v>
      </c>
      <c r="G154" s="282"/>
      <c r="H154" s="285">
        <v>1478.15</v>
      </c>
      <c r="I154" s="286"/>
      <c r="J154" s="286"/>
      <c r="K154" s="282"/>
      <c r="L154" s="282"/>
      <c r="M154" s="287"/>
      <c r="N154" s="288"/>
      <c r="O154" s="289"/>
      <c r="P154" s="289"/>
      <c r="Q154" s="289"/>
      <c r="R154" s="289"/>
      <c r="S154" s="289"/>
      <c r="T154" s="289"/>
      <c r="U154" s="289"/>
      <c r="V154" s="289"/>
      <c r="W154" s="289"/>
      <c r="X154" s="290"/>
      <c r="AT154" s="291" t="s">
        <v>173</v>
      </c>
      <c r="AU154" s="291" t="s">
        <v>171</v>
      </c>
      <c r="AV154" s="14" t="s">
        <v>170</v>
      </c>
      <c r="AW154" s="14" t="s">
        <v>7</v>
      </c>
      <c r="AX154" s="14" t="s">
        <v>85</v>
      </c>
      <c r="AY154" s="291" t="s">
        <v>161</v>
      </c>
    </row>
    <row r="155" spans="2:65" s="1" customFormat="1" ht="38.25" customHeight="1">
      <c r="B155" s="47"/>
      <c r="C155" s="247" t="s">
        <v>206</v>
      </c>
      <c r="D155" s="247" t="s">
        <v>165</v>
      </c>
      <c r="E155" s="248" t="s">
        <v>721</v>
      </c>
      <c r="F155" s="249" t="s">
        <v>722</v>
      </c>
      <c r="G155" s="250" t="s">
        <v>178</v>
      </c>
      <c r="H155" s="251">
        <v>645.6</v>
      </c>
      <c r="I155" s="252"/>
      <c r="J155" s="252"/>
      <c r="K155" s="253">
        <f>ROUND(P155*H155,2)</f>
        <v>0</v>
      </c>
      <c r="L155" s="249" t="s">
        <v>169</v>
      </c>
      <c r="M155" s="73"/>
      <c r="N155" s="254" t="s">
        <v>24</v>
      </c>
      <c r="O155" s="255" t="s">
        <v>47</v>
      </c>
      <c r="P155" s="175">
        <f>I155+J155</f>
        <v>0</v>
      </c>
      <c r="Q155" s="175">
        <f>ROUND(I155*H155,2)</f>
        <v>0</v>
      </c>
      <c r="R155" s="175">
        <f>ROUND(J155*H155,2)</f>
        <v>0</v>
      </c>
      <c r="S155" s="48"/>
      <c r="T155" s="256">
        <f>S155*H155</f>
        <v>0</v>
      </c>
      <c r="U155" s="256">
        <v>0</v>
      </c>
      <c r="V155" s="256">
        <f>U155*H155</f>
        <v>0</v>
      </c>
      <c r="W155" s="256">
        <v>0.63</v>
      </c>
      <c r="X155" s="257">
        <f>W155*H155</f>
        <v>406.728</v>
      </c>
      <c r="AR155" s="25" t="s">
        <v>170</v>
      </c>
      <c r="AT155" s="25" t="s">
        <v>165</v>
      </c>
      <c r="AU155" s="25" t="s">
        <v>171</v>
      </c>
      <c r="AY155" s="25" t="s">
        <v>161</v>
      </c>
      <c r="BE155" s="258">
        <f>IF(O155="základní",K155,0)</f>
        <v>0</v>
      </c>
      <c r="BF155" s="258">
        <f>IF(O155="snížená",K155,0)</f>
        <v>0</v>
      </c>
      <c r="BG155" s="258">
        <f>IF(O155="zákl. přenesená",K155,0)</f>
        <v>0</v>
      </c>
      <c r="BH155" s="258">
        <f>IF(O155="sníž. přenesená",K155,0)</f>
        <v>0</v>
      </c>
      <c r="BI155" s="258">
        <f>IF(O155="nulová",K155,0)</f>
        <v>0</v>
      </c>
      <c r="BJ155" s="25" t="s">
        <v>85</v>
      </c>
      <c r="BK155" s="258">
        <f>ROUND(P155*H155,2)</f>
        <v>0</v>
      </c>
      <c r="BL155" s="25" t="s">
        <v>170</v>
      </c>
      <c r="BM155" s="25" t="s">
        <v>723</v>
      </c>
    </row>
    <row r="156" spans="2:51" s="13" customFormat="1" ht="13.5">
      <c r="B156" s="270"/>
      <c r="C156" s="271"/>
      <c r="D156" s="261" t="s">
        <v>173</v>
      </c>
      <c r="E156" s="272" t="s">
        <v>24</v>
      </c>
      <c r="F156" s="273" t="s">
        <v>724</v>
      </c>
      <c r="G156" s="271"/>
      <c r="H156" s="274">
        <v>645.6</v>
      </c>
      <c r="I156" s="275"/>
      <c r="J156" s="275"/>
      <c r="K156" s="271"/>
      <c r="L156" s="271"/>
      <c r="M156" s="276"/>
      <c r="N156" s="277"/>
      <c r="O156" s="278"/>
      <c r="P156" s="278"/>
      <c r="Q156" s="278"/>
      <c r="R156" s="278"/>
      <c r="S156" s="278"/>
      <c r="T156" s="278"/>
      <c r="U156" s="278"/>
      <c r="V156" s="278"/>
      <c r="W156" s="278"/>
      <c r="X156" s="279"/>
      <c r="AT156" s="280" t="s">
        <v>173</v>
      </c>
      <c r="AU156" s="280" t="s">
        <v>171</v>
      </c>
      <c r="AV156" s="13" t="s">
        <v>87</v>
      </c>
      <c r="AW156" s="13" t="s">
        <v>7</v>
      </c>
      <c r="AX156" s="13" t="s">
        <v>85</v>
      </c>
      <c r="AY156" s="280" t="s">
        <v>161</v>
      </c>
    </row>
    <row r="157" spans="2:65" s="1" customFormat="1" ht="38.25" customHeight="1">
      <c r="B157" s="47"/>
      <c r="C157" s="247" t="s">
        <v>211</v>
      </c>
      <c r="D157" s="247" t="s">
        <v>165</v>
      </c>
      <c r="E157" s="248" t="s">
        <v>725</v>
      </c>
      <c r="F157" s="249" t="s">
        <v>726</v>
      </c>
      <c r="G157" s="250" t="s">
        <v>178</v>
      </c>
      <c r="H157" s="251">
        <v>3757</v>
      </c>
      <c r="I157" s="252"/>
      <c r="J157" s="252"/>
      <c r="K157" s="253">
        <f>ROUND(P157*H157,2)</f>
        <v>0</v>
      </c>
      <c r="L157" s="249" t="s">
        <v>169</v>
      </c>
      <c r="M157" s="73"/>
      <c r="N157" s="254" t="s">
        <v>24</v>
      </c>
      <c r="O157" s="255" t="s">
        <v>47</v>
      </c>
      <c r="P157" s="175">
        <f>I157+J157</f>
        <v>0</v>
      </c>
      <c r="Q157" s="175">
        <f>ROUND(I157*H157,2)</f>
        <v>0</v>
      </c>
      <c r="R157" s="175">
        <f>ROUND(J157*H157,2)</f>
        <v>0</v>
      </c>
      <c r="S157" s="48"/>
      <c r="T157" s="256">
        <f>S157*H157</f>
        <v>0</v>
      </c>
      <c r="U157" s="256">
        <v>0</v>
      </c>
      <c r="V157" s="256">
        <f>U157*H157</f>
        <v>0</v>
      </c>
      <c r="W157" s="256">
        <v>0.098</v>
      </c>
      <c r="X157" s="257">
        <f>W157*H157</f>
        <v>368.18600000000004</v>
      </c>
      <c r="AR157" s="25" t="s">
        <v>170</v>
      </c>
      <c r="AT157" s="25" t="s">
        <v>165</v>
      </c>
      <c r="AU157" s="25" t="s">
        <v>171</v>
      </c>
      <c r="AY157" s="25" t="s">
        <v>161</v>
      </c>
      <c r="BE157" s="258">
        <f>IF(O157="základní",K157,0)</f>
        <v>0</v>
      </c>
      <c r="BF157" s="258">
        <f>IF(O157="snížená",K157,0)</f>
        <v>0</v>
      </c>
      <c r="BG157" s="258">
        <f>IF(O157="zákl. přenesená",K157,0)</f>
        <v>0</v>
      </c>
      <c r="BH157" s="258">
        <f>IF(O157="sníž. přenesená",K157,0)</f>
        <v>0</v>
      </c>
      <c r="BI157" s="258">
        <f>IF(O157="nulová",K157,0)</f>
        <v>0</v>
      </c>
      <c r="BJ157" s="25" t="s">
        <v>85</v>
      </c>
      <c r="BK157" s="258">
        <f>ROUND(P157*H157,2)</f>
        <v>0</v>
      </c>
      <c r="BL157" s="25" t="s">
        <v>170</v>
      </c>
      <c r="BM157" s="25" t="s">
        <v>727</v>
      </c>
    </row>
    <row r="158" spans="2:51" s="12" customFormat="1" ht="13.5">
      <c r="B158" s="259"/>
      <c r="C158" s="260"/>
      <c r="D158" s="261" t="s">
        <v>173</v>
      </c>
      <c r="E158" s="262" t="s">
        <v>24</v>
      </c>
      <c r="F158" s="263" t="s">
        <v>728</v>
      </c>
      <c r="G158" s="260"/>
      <c r="H158" s="262" t="s">
        <v>24</v>
      </c>
      <c r="I158" s="264"/>
      <c r="J158" s="264"/>
      <c r="K158" s="260"/>
      <c r="L158" s="260"/>
      <c r="M158" s="265"/>
      <c r="N158" s="266"/>
      <c r="O158" s="267"/>
      <c r="P158" s="267"/>
      <c r="Q158" s="267"/>
      <c r="R158" s="267"/>
      <c r="S158" s="267"/>
      <c r="T158" s="267"/>
      <c r="U158" s="267"/>
      <c r="V158" s="267"/>
      <c r="W158" s="267"/>
      <c r="X158" s="268"/>
      <c r="AT158" s="269" t="s">
        <v>173</v>
      </c>
      <c r="AU158" s="269" t="s">
        <v>171</v>
      </c>
      <c r="AV158" s="12" t="s">
        <v>85</v>
      </c>
      <c r="AW158" s="12" t="s">
        <v>7</v>
      </c>
      <c r="AX158" s="12" t="s">
        <v>78</v>
      </c>
      <c r="AY158" s="269" t="s">
        <v>161</v>
      </c>
    </row>
    <row r="159" spans="2:51" s="13" customFormat="1" ht="13.5">
      <c r="B159" s="270"/>
      <c r="C159" s="271"/>
      <c r="D159" s="261" t="s">
        <v>173</v>
      </c>
      <c r="E159" s="272" t="s">
        <v>24</v>
      </c>
      <c r="F159" s="273" t="s">
        <v>729</v>
      </c>
      <c r="G159" s="271"/>
      <c r="H159" s="274">
        <v>6456</v>
      </c>
      <c r="I159" s="275"/>
      <c r="J159" s="275"/>
      <c r="K159" s="271"/>
      <c r="L159" s="271"/>
      <c r="M159" s="276"/>
      <c r="N159" s="277"/>
      <c r="O159" s="278"/>
      <c r="P159" s="278"/>
      <c r="Q159" s="278"/>
      <c r="R159" s="278"/>
      <c r="S159" s="278"/>
      <c r="T159" s="278"/>
      <c r="U159" s="278"/>
      <c r="V159" s="278"/>
      <c r="W159" s="278"/>
      <c r="X159" s="279"/>
      <c r="AT159" s="280" t="s">
        <v>173</v>
      </c>
      <c r="AU159" s="280" t="s">
        <v>171</v>
      </c>
      <c r="AV159" s="13" t="s">
        <v>87</v>
      </c>
      <c r="AW159" s="13" t="s">
        <v>7</v>
      </c>
      <c r="AX159" s="13" t="s">
        <v>78</v>
      </c>
      <c r="AY159" s="280" t="s">
        <v>161</v>
      </c>
    </row>
    <row r="160" spans="2:51" s="12" customFormat="1" ht="13.5">
      <c r="B160" s="259"/>
      <c r="C160" s="260"/>
      <c r="D160" s="261" t="s">
        <v>173</v>
      </c>
      <c r="E160" s="262" t="s">
        <v>24</v>
      </c>
      <c r="F160" s="263" t="s">
        <v>704</v>
      </c>
      <c r="G160" s="260"/>
      <c r="H160" s="262" t="s">
        <v>24</v>
      </c>
      <c r="I160" s="264"/>
      <c r="J160" s="264"/>
      <c r="K160" s="260"/>
      <c r="L160" s="260"/>
      <c r="M160" s="265"/>
      <c r="N160" s="266"/>
      <c r="O160" s="267"/>
      <c r="P160" s="267"/>
      <c r="Q160" s="267"/>
      <c r="R160" s="267"/>
      <c r="S160" s="267"/>
      <c r="T160" s="267"/>
      <c r="U160" s="267"/>
      <c r="V160" s="267"/>
      <c r="W160" s="267"/>
      <c r="X160" s="268"/>
      <c r="AT160" s="269" t="s">
        <v>173</v>
      </c>
      <c r="AU160" s="269" t="s">
        <v>171</v>
      </c>
      <c r="AV160" s="12" t="s">
        <v>85</v>
      </c>
      <c r="AW160" s="12" t="s">
        <v>7</v>
      </c>
      <c r="AX160" s="12" t="s">
        <v>78</v>
      </c>
      <c r="AY160" s="269" t="s">
        <v>161</v>
      </c>
    </row>
    <row r="161" spans="2:51" s="13" customFormat="1" ht="13.5">
      <c r="B161" s="270"/>
      <c r="C161" s="271"/>
      <c r="D161" s="261" t="s">
        <v>173</v>
      </c>
      <c r="E161" s="272" t="s">
        <v>24</v>
      </c>
      <c r="F161" s="273" t="s">
        <v>705</v>
      </c>
      <c r="G161" s="271"/>
      <c r="H161" s="274">
        <v>-179</v>
      </c>
      <c r="I161" s="275"/>
      <c r="J161" s="275"/>
      <c r="K161" s="271"/>
      <c r="L161" s="271"/>
      <c r="M161" s="276"/>
      <c r="N161" s="277"/>
      <c r="O161" s="278"/>
      <c r="P161" s="278"/>
      <c r="Q161" s="278"/>
      <c r="R161" s="278"/>
      <c r="S161" s="278"/>
      <c r="T161" s="278"/>
      <c r="U161" s="278"/>
      <c r="V161" s="278"/>
      <c r="W161" s="278"/>
      <c r="X161" s="279"/>
      <c r="AT161" s="280" t="s">
        <v>173</v>
      </c>
      <c r="AU161" s="280" t="s">
        <v>171</v>
      </c>
      <c r="AV161" s="13" t="s">
        <v>87</v>
      </c>
      <c r="AW161" s="13" t="s">
        <v>7</v>
      </c>
      <c r="AX161" s="13" t="s">
        <v>78</v>
      </c>
      <c r="AY161" s="280" t="s">
        <v>161</v>
      </c>
    </row>
    <row r="162" spans="2:51" s="12" customFormat="1" ht="13.5">
      <c r="B162" s="259"/>
      <c r="C162" s="260"/>
      <c r="D162" s="261" t="s">
        <v>173</v>
      </c>
      <c r="E162" s="262" t="s">
        <v>24</v>
      </c>
      <c r="F162" s="263" t="s">
        <v>706</v>
      </c>
      <c r="G162" s="260"/>
      <c r="H162" s="262" t="s">
        <v>24</v>
      </c>
      <c r="I162" s="264"/>
      <c r="J162" s="264"/>
      <c r="K162" s="260"/>
      <c r="L162" s="260"/>
      <c r="M162" s="265"/>
      <c r="N162" s="266"/>
      <c r="O162" s="267"/>
      <c r="P162" s="267"/>
      <c r="Q162" s="267"/>
      <c r="R162" s="267"/>
      <c r="S162" s="267"/>
      <c r="T162" s="267"/>
      <c r="U162" s="267"/>
      <c r="V162" s="267"/>
      <c r="W162" s="267"/>
      <c r="X162" s="268"/>
      <c r="AT162" s="269" t="s">
        <v>173</v>
      </c>
      <c r="AU162" s="269" t="s">
        <v>171</v>
      </c>
      <c r="AV162" s="12" t="s">
        <v>85</v>
      </c>
      <c r="AW162" s="12" t="s">
        <v>7</v>
      </c>
      <c r="AX162" s="12" t="s">
        <v>78</v>
      </c>
      <c r="AY162" s="269" t="s">
        <v>161</v>
      </c>
    </row>
    <row r="163" spans="2:51" s="13" customFormat="1" ht="13.5">
      <c r="B163" s="270"/>
      <c r="C163" s="271"/>
      <c r="D163" s="261" t="s">
        <v>173</v>
      </c>
      <c r="E163" s="272" t="s">
        <v>24</v>
      </c>
      <c r="F163" s="273" t="s">
        <v>707</v>
      </c>
      <c r="G163" s="271"/>
      <c r="H163" s="274">
        <v>-969</v>
      </c>
      <c r="I163" s="275"/>
      <c r="J163" s="275"/>
      <c r="K163" s="271"/>
      <c r="L163" s="271"/>
      <c r="M163" s="276"/>
      <c r="N163" s="277"/>
      <c r="O163" s="278"/>
      <c r="P163" s="278"/>
      <c r="Q163" s="278"/>
      <c r="R163" s="278"/>
      <c r="S163" s="278"/>
      <c r="T163" s="278"/>
      <c r="U163" s="278"/>
      <c r="V163" s="278"/>
      <c r="W163" s="278"/>
      <c r="X163" s="279"/>
      <c r="AT163" s="280" t="s">
        <v>173</v>
      </c>
      <c r="AU163" s="280" t="s">
        <v>171</v>
      </c>
      <c r="AV163" s="13" t="s">
        <v>87</v>
      </c>
      <c r="AW163" s="13" t="s">
        <v>7</v>
      </c>
      <c r="AX163" s="13" t="s">
        <v>78</v>
      </c>
      <c r="AY163" s="280" t="s">
        <v>161</v>
      </c>
    </row>
    <row r="164" spans="2:51" s="12" customFormat="1" ht="13.5">
      <c r="B164" s="259"/>
      <c r="C164" s="260"/>
      <c r="D164" s="261" t="s">
        <v>173</v>
      </c>
      <c r="E164" s="262" t="s">
        <v>24</v>
      </c>
      <c r="F164" s="263" t="s">
        <v>698</v>
      </c>
      <c r="G164" s="260"/>
      <c r="H164" s="262" t="s">
        <v>24</v>
      </c>
      <c r="I164" s="264"/>
      <c r="J164" s="264"/>
      <c r="K164" s="260"/>
      <c r="L164" s="260"/>
      <c r="M164" s="265"/>
      <c r="N164" s="266"/>
      <c r="O164" s="267"/>
      <c r="P164" s="267"/>
      <c r="Q164" s="267"/>
      <c r="R164" s="267"/>
      <c r="S164" s="267"/>
      <c r="T164" s="267"/>
      <c r="U164" s="267"/>
      <c r="V164" s="267"/>
      <c r="W164" s="267"/>
      <c r="X164" s="268"/>
      <c r="AT164" s="269" t="s">
        <v>173</v>
      </c>
      <c r="AU164" s="269" t="s">
        <v>171</v>
      </c>
      <c r="AV164" s="12" t="s">
        <v>85</v>
      </c>
      <c r="AW164" s="12" t="s">
        <v>7</v>
      </c>
      <c r="AX164" s="12" t="s">
        <v>78</v>
      </c>
      <c r="AY164" s="269" t="s">
        <v>161</v>
      </c>
    </row>
    <row r="165" spans="2:51" s="13" customFormat="1" ht="13.5">
      <c r="B165" s="270"/>
      <c r="C165" s="271"/>
      <c r="D165" s="261" t="s">
        <v>173</v>
      </c>
      <c r="E165" s="272" t="s">
        <v>24</v>
      </c>
      <c r="F165" s="273" t="s">
        <v>708</v>
      </c>
      <c r="G165" s="271"/>
      <c r="H165" s="274">
        <v>-1551</v>
      </c>
      <c r="I165" s="275"/>
      <c r="J165" s="275"/>
      <c r="K165" s="271"/>
      <c r="L165" s="271"/>
      <c r="M165" s="276"/>
      <c r="N165" s="277"/>
      <c r="O165" s="278"/>
      <c r="P165" s="278"/>
      <c r="Q165" s="278"/>
      <c r="R165" s="278"/>
      <c r="S165" s="278"/>
      <c r="T165" s="278"/>
      <c r="U165" s="278"/>
      <c r="V165" s="278"/>
      <c r="W165" s="278"/>
      <c r="X165" s="279"/>
      <c r="AT165" s="280" t="s">
        <v>173</v>
      </c>
      <c r="AU165" s="280" t="s">
        <v>171</v>
      </c>
      <c r="AV165" s="13" t="s">
        <v>87</v>
      </c>
      <c r="AW165" s="13" t="s">
        <v>7</v>
      </c>
      <c r="AX165" s="13" t="s">
        <v>78</v>
      </c>
      <c r="AY165" s="280" t="s">
        <v>161</v>
      </c>
    </row>
    <row r="166" spans="2:51" s="14" customFormat="1" ht="13.5">
      <c r="B166" s="281"/>
      <c r="C166" s="282"/>
      <c r="D166" s="261" t="s">
        <v>173</v>
      </c>
      <c r="E166" s="283" t="s">
        <v>24</v>
      </c>
      <c r="F166" s="284" t="s">
        <v>230</v>
      </c>
      <c r="G166" s="282"/>
      <c r="H166" s="285">
        <v>3757</v>
      </c>
      <c r="I166" s="286"/>
      <c r="J166" s="286"/>
      <c r="K166" s="282"/>
      <c r="L166" s="282"/>
      <c r="M166" s="287"/>
      <c r="N166" s="288"/>
      <c r="O166" s="289"/>
      <c r="P166" s="289"/>
      <c r="Q166" s="289"/>
      <c r="R166" s="289"/>
      <c r="S166" s="289"/>
      <c r="T166" s="289"/>
      <c r="U166" s="289"/>
      <c r="V166" s="289"/>
      <c r="W166" s="289"/>
      <c r="X166" s="290"/>
      <c r="AT166" s="291" t="s">
        <v>173</v>
      </c>
      <c r="AU166" s="291" t="s">
        <v>171</v>
      </c>
      <c r="AV166" s="14" t="s">
        <v>170</v>
      </c>
      <c r="AW166" s="14" t="s">
        <v>7</v>
      </c>
      <c r="AX166" s="14" t="s">
        <v>85</v>
      </c>
      <c r="AY166" s="291" t="s">
        <v>161</v>
      </c>
    </row>
    <row r="167" spans="2:65" s="1" customFormat="1" ht="16.5" customHeight="1">
      <c r="B167" s="47"/>
      <c r="C167" s="247" t="s">
        <v>217</v>
      </c>
      <c r="D167" s="247" t="s">
        <v>165</v>
      </c>
      <c r="E167" s="248" t="s">
        <v>202</v>
      </c>
      <c r="F167" s="249" t="s">
        <v>203</v>
      </c>
      <c r="G167" s="250" t="s">
        <v>204</v>
      </c>
      <c r="H167" s="251">
        <v>1036.12</v>
      </c>
      <c r="I167" s="252"/>
      <c r="J167" s="252"/>
      <c r="K167" s="253">
        <f>ROUND(P167*H167,2)</f>
        <v>0</v>
      </c>
      <c r="L167" s="249" t="s">
        <v>169</v>
      </c>
      <c r="M167" s="73"/>
      <c r="N167" s="254" t="s">
        <v>24</v>
      </c>
      <c r="O167" s="255" t="s">
        <v>47</v>
      </c>
      <c r="P167" s="175">
        <f>I167+J167</f>
        <v>0</v>
      </c>
      <c r="Q167" s="175">
        <f>ROUND(I167*H167,2)</f>
        <v>0</v>
      </c>
      <c r="R167" s="175">
        <f>ROUND(J167*H167,2)</f>
        <v>0</v>
      </c>
      <c r="S167" s="48"/>
      <c r="T167" s="256">
        <f>S167*H167</f>
        <v>0</v>
      </c>
      <c r="U167" s="256">
        <v>0</v>
      </c>
      <c r="V167" s="256">
        <f>U167*H167</f>
        <v>0</v>
      </c>
      <c r="W167" s="256">
        <v>0.205</v>
      </c>
      <c r="X167" s="257">
        <f>W167*H167</f>
        <v>212.40459999999996</v>
      </c>
      <c r="AR167" s="25" t="s">
        <v>170</v>
      </c>
      <c r="AT167" s="25" t="s">
        <v>165</v>
      </c>
      <c r="AU167" s="25" t="s">
        <v>171</v>
      </c>
      <c r="AY167" s="25" t="s">
        <v>161</v>
      </c>
      <c r="BE167" s="258">
        <f>IF(O167="základní",K167,0)</f>
        <v>0</v>
      </c>
      <c r="BF167" s="258">
        <f>IF(O167="snížená",K167,0)</f>
        <v>0</v>
      </c>
      <c r="BG167" s="258">
        <f>IF(O167="zákl. přenesená",K167,0)</f>
        <v>0</v>
      </c>
      <c r="BH167" s="258">
        <f>IF(O167="sníž. přenesená",K167,0)</f>
        <v>0</v>
      </c>
      <c r="BI167" s="258">
        <f>IF(O167="nulová",K167,0)</f>
        <v>0</v>
      </c>
      <c r="BJ167" s="25" t="s">
        <v>85</v>
      </c>
      <c r="BK167" s="258">
        <f>ROUND(P167*H167,2)</f>
        <v>0</v>
      </c>
      <c r="BL167" s="25" t="s">
        <v>170</v>
      </c>
      <c r="BM167" s="25" t="s">
        <v>730</v>
      </c>
    </row>
    <row r="168" spans="2:51" s="12" customFormat="1" ht="13.5">
      <c r="B168" s="259"/>
      <c r="C168" s="260"/>
      <c r="D168" s="261" t="s">
        <v>173</v>
      </c>
      <c r="E168" s="262" t="s">
        <v>24</v>
      </c>
      <c r="F168" s="263" t="s">
        <v>180</v>
      </c>
      <c r="G168" s="260"/>
      <c r="H168" s="262" t="s">
        <v>24</v>
      </c>
      <c r="I168" s="264"/>
      <c r="J168" s="264"/>
      <c r="K168" s="260"/>
      <c r="L168" s="260"/>
      <c r="M168" s="265"/>
      <c r="N168" s="266"/>
      <c r="O168" s="267"/>
      <c r="P168" s="267"/>
      <c r="Q168" s="267"/>
      <c r="R168" s="267"/>
      <c r="S168" s="267"/>
      <c r="T168" s="267"/>
      <c r="U168" s="267"/>
      <c r="V168" s="267"/>
      <c r="W168" s="267"/>
      <c r="X168" s="268"/>
      <c r="AT168" s="269" t="s">
        <v>173</v>
      </c>
      <c r="AU168" s="269" t="s">
        <v>171</v>
      </c>
      <c r="AV168" s="12" t="s">
        <v>85</v>
      </c>
      <c r="AW168" s="12" t="s">
        <v>7</v>
      </c>
      <c r="AX168" s="12" t="s">
        <v>78</v>
      </c>
      <c r="AY168" s="269" t="s">
        <v>161</v>
      </c>
    </row>
    <row r="169" spans="2:51" s="13" customFormat="1" ht="13.5">
      <c r="B169" s="270"/>
      <c r="C169" s="271"/>
      <c r="D169" s="261" t="s">
        <v>173</v>
      </c>
      <c r="E169" s="272" t="s">
        <v>24</v>
      </c>
      <c r="F169" s="273" t="s">
        <v>731</v>
      </c>
      <c r="G169" s="271"/>
      <c r="H169" s="274">
        <v>1423.6</v>
      </c>
      <c r="I169" s="275"/>
      <c r="J169" s="275"/>
      <c r="K169" s="271"/>
      <c r="L169" s="271"/>
      <c r="M169" s="276"/>
      <c r="N169" s="277"/>
      <c r="O169" s="278"/>
      <c r="P169" s="278"/>
      <c r="Q169" s="278"/>
      <c r="R169" s="278"/>
      <c r="S169" s="278"/>
      <c r="T169" s="278"/>
      <c r="U169" s="278"/>
      <c r="V169" s="278"/>
      <c r="W169" s="278"/>
      <c r="X169" s="279"/>
      <c r="AT169" s="280" t="s">
        <v>173</v>
      </c>
      <c r="AU169" s="280" t="s">
        <v>171</v>
      </c>
      <c r="AV169" s="13" t="s">
        <v>87</v>
      </c>
      <c r="AW169" s="13" t="s">
        <v>7</v>
      </c>
      <c r="AX169" s="13" t="s">
        <v>78</v>
      </c>
      <c r="AY169" s="280" t="s">
        <v>161</v>
      </c>
    </row>
    <row r="170" spans="2:51" s="12" customFormat="1" ht="13.5">
      <c r="B170" s="259"/>
      <c r="C170" s="260"/>
      <c r="D170" s="261" t="s">
        <v>173</v>
      </c>
      <c r="E170" s="262" t="s">
        <v>24</v>
      </c>
      <c r="F170" s="263" t="s">
        <v>698</v>
      </c>
      <c r="G170" s="260"/>
      <c r="H170" s="262" t="s">
        <v>24</v>
      </c>
      <c r="I170" s="264"/>
      <c r="J170" s="264"/>
      <c r="K170" s="260"/>
      <c r="L170" s="260"/>
      <c r="M170" s="265"/>
      <c r="N170" s="266"/>
      <c r="O170" s="267"/>
      <c r="P170" s="267"/>
      <c r="Q170" s="267"/>
      <c r="R170" s="267"/>
      <c r="S170" s="267"/>
      <c r="T170" s="267"/>
      <c r="U170" s="267"/>
      <c r="V170" s="267"/>
      <c r="W170" s="267"/>
      <c r="X170" s="268"/>
      <c r="AT170" s="269" t="s">
        <v>173</v>
      </c>
      <c r="AU170" s="269" t="s">
        <v>171</v>
      </c>
      <c r="AV170" s="12" t="s">
        <v>85</v>
      </c>
      <c r="AW170" s="12" t="s">
        <v>7</v>
      </c>
      <c r="AX170" s="12" t="s">
        <v>78</v>
      </c>
      <c r="AY170" s="269" t="s">
        <v>161</v>
      </c>
    </row>
    <row r="171" spans="2:51" s="13" customFormat="1" ht="13.5">
      <c r="B171" s="270"/>
      <c r="C171" s="271"/>
      <c r="D171" s="261" t="s">
        <v>173</v>
      </c>
      <c r="E171" s="272" t="s">
        <v>24</v>
      </c>
      <c r="F171" s="273" t="s">
        <v>732</v>
      </c>
      <c r="G171" s="271"/>
      <c r="H171" s="274">
        <v>-387.48</v>
      </c>
      <c r="I171" s="275"/>
      <c r="J171" s="275"/>
      <c r="K171" s="271"/>
      <c r="L171" s="271"/>
      <c r="M171" s="276"/>
      <c r="N171" s="277"/>
      <c r="O171" s="278"/>
      <c r="P171" s="278"/>
      <c r="Q171" s="278"/>
      <c r="R171" s="278"/>
      <c r="S171" s="278"/>
      <c r="T171" s="278"/>
      <c r="U171" s="278"/>
      <c r="V171" s="278"/>
      <c r="W171" s="278"/>
      <c r="X171" s="279"/>
      <c r="AT171" s="280" t="s">
        <v>173</v>
      </c>
      <c r="AU171" s="280" t="s">
        <v>171</v>
      </c>
      <c r="AV171" s="13" t="s">
        <v>87</v>
      </c>
      <c r="AW171" s="13" t="s">
        <v>7</v>
      </c>
      <c r="AX171" s="13" t="s">
        <v>78</v>
      </c>
      <c r="AY171" s="280" t="s">
        <v>161</v>
      </c>
    </row>
    <row r="172" spans="2:51" s="14" customFormat="1" ht="13.5">
      <c r="B172" s="281"/>
      <c r="C172" s="282"/>
      <c r="D172" s="261" t="s">
        <v>173</v>
      </c>
      <c r="E172" s="283" t="s">
        <v>24</v>
      </c>
      <c r="F172" s="284" t="s">
        <v>230</v>
      </c>
      <c r="G172" s="282"/>
      <c r="H172" s="285">
        <v>1036.12</v>
      </c>
      <c r="I172" s="286"/>
      <c r="J172" s="286"/>
      <c r="K172" s="282"/>
      <c r="L172" s="282"/>
      <c r="M172" s="287"/>
      <c r="N172" s="288"/>
      <c r="O172" s="289"/>
      <c r="P172" s="289"/>
      <c r="Q172" s="289"/>
      <c r="R172" s="289"/>
      <c r="S172" s="289"/>
      <c r="T172" s="289"/>
      <c r="U172" s="289"/>
      <c r="V172" s="289"/>
      <c r="W172" s="289"/>
      <c r="X172" s="290"/>
      <c r="AT172" s="291" t="s">
        <v>173</v>
      </c>
      <c r="AU172" s="291" t="s">
        <v>171</v>
      </c>
      <c r="AV172" s="14" t="s">
        <v>170</v>
      </c>
      <c r="AW172" s="14" t="s">
        <v>7</v>
      </c>
      <c r="AX172" s="14" t="s">
        <v>85</v>
      </c>
      <c r="AY172" s="291" t="s">
        <v>161</v>
      </c>
    </row>
    <row r="173" spans="2:65" s="1" customFormat="1" ht="16.5" customHeight="1">
      <c r="B173" s="47"/>
      <c r="C173" s="247" t="s">
        <v>163</v>
      </c>
      <c r="D173" s="247" t="s">
        <v>165</v>
      </c>
      <c r="E173" s="248" t="s">
        <v>733</v>
      </c>
      <c r="F173" s="249" t="s">
        <v>734</v>
      </c>
      <c r="G173" s="250" t="s">
        <v>204</v>
      </c>
      <c r="H173" s="251">
        <v>259.03</v>
      </c>
      <c r="I173" s="252"/>
      <c r="J173" s="252"/>
      <c r="K173" s="253">
        <f>ROUND(P173*H173,2)</f>
        <v>0</v>
      </c>
      <c r="L173" s="249" t="s">
        <v>169</v>
      </c>
      <c r="M173" s="73"/>
      <c r="N173" s="254" t="s">
        <v>24</v>
      </c>
      <c r="O173" s="255" t="s">
        <v>47</v>
      </c>
      <c r="P173" s="175">
        <f>I173+J173</f>
        <v>0</v>
      </c>
      <c r="Q173" s="175">
        <f>ROUND(I173*H173,2)</f>
        <v>0</v>
      </c>
      <c r="R173" s="175">
        <f>ROUND(J173*H173,2)</f>
        <v>0</v>
      </c>
      <c r="S173" s="48"/>
      <c r="T173" s="256">
        <f>S173*H173</f>
        <v>0</v>
      </c>
      <c r="U173" s="256">
        <v>0</v>
      </c>
      <c r="V173" s="256">
        <f>U173*H173</f>
        <v>0</v>
      </c>
      <c r="W173" s="256">
        <v>0.04</v>
      </c>
      <c r="X173" s="257">
        <f>W173*H173</f>
        <v>10.361199999999998</v>
      </c>
      <c r="AR173" s="25" t="s">
        <v>170</v>
      </c>
      <c r="AT173" s="25" t="s">
        <v>165</v>
      </c>
      <c r="AU173" s="25" t="s">
        <v>171</v>
      </c>
      <c r="AY173" s="25" t="s">
        <v>161</v>
      </c>
      <c r="BE173" s="258">
        <f>IF(O173="základní",K173,0)</f>
        <v>0</v>
      </c>
      <c r="BF173" s="258">
        <f>IF(O173="snížená",K173,0)</f>
        <v>0</v>
      </c>
      <c r="BG173" s="258">
        <f>IF(O173="zákl. přenesená",K173,0)</f>
        <v>0</v>
      </c>
      <c r="BH173" s="258">
        <f>IF(O173="sníž. přenesená",K173,0)</f>
        <v>0</v>
      </c>
      <c r="BI173" s="258">
        <f>IF(O173="nulová",K173,0)</f>
        <v>0</v>
      </c>
      <c r="BJ173" s="25" t="s">
        <v>85</v>
      </c>
      <c r="BK173" s="258">
        <f>ROUND(P173*H173,2)</f>
        <v>0</v>
      </c>
      <c r="BL173" s="25" t="s">
        <v>170</v>
      </c>
      <c r="BM173" s="25" t="s">
        <v>735</v>
      </c>
    </row>
    <row r="174" spans="2:51" s="12" customFormat="1" ht="13.5">
      <c r="B174" s="259"/>
      <c r="C174" s="260"/>
      <c r="D174" s="261" t="s">
        <v>173</v>
      </c>
      <c r="E174" s="262" t="s">
        <v>24</v>
      </c>
      <c r="F174" s="263" t="s">
        <v>180</v>
      </c>
      <c r="G174" s="260"/>
      <c r="H174" s="262" t="s">
        <v>24</v>
      </c>
      <c r="I174" s="264"/>
      <c r="J174" s="264"/>
      <c r="K174" s="260"/>
      <c r="L174" s="260"/>
      <c r="M174" s="265"/>
      <c r="N174" s="266"/>
      <c r="O174" s="267"/>
      <c r="P174" s="267"/>
      <c r="Q174" s="267"/>
      <c r="R174" s="267"/>
      <c r="S174" s="267"/>
      <c r="T174" s="267"/>
      <c r="U174" s="267"/>
      <c r="V174" s="267"/>
      <c r="W174" s="267"/>
      <c r="X174" s="268"/>
      <c r="AT174" s="269" t="s">
        <v>173</v>
      </c>
      <c r="AU174" s="269" t="s">
        <v>171</v>
      </c>
      <c r="AV174" s="12" t="s">
        <v>85</v>
      </c>
      <c r="AW174" s="12" t="s">
        <v>7</v>
      </c>
      <c r="AX174" s="12" t="s">
        <v>78</v>
      </c>
      <c r="AY174" s="269" t="s">
        <v>161</v>
      </c>
    </row>
    <row r="175" spans="2:51" s="13" customFormat="1" ht="13.5">
      <c r="B175" s="270"/>
      <c r="C175" s="271"/>
      <c r="D175" s="261" t="s">
        <v>173</v>
      </c>
      <c r="E175" s="272" t="s">
        <v>24</v>
      </c>
      <c r="F175" s="273" t="s">
        <v>736</v>
      </c>
      <c r="G175" s="271"/>
      <c r="H175" s="274">
        <v>355.9</v>
      </c>
      <c r="I175" s="275"/>
      <c r="J175" s="275"/>
      <c r="K175" s="271"/>
      <c r="L175" s="271"/>
      <c r="M175" s="276"/>
      <c r="N175" s="277"/>
      <c r="O175" s="278"/>
      <c r="P175" s="278"/>
      <c r="Q175" s="278"/>
      <c r="R175" s="278"/>
      <c r="S175" s="278"/>
      <c r="T175" s="278"/>
      <c r="U175" s="278"/>
      <c r="V175" s="278"/>
      <c r="W175" s="278"/>
      <c r="X175" s="279"/>
      <c r="AT175" s="280" t="s">
        <v>173</v>
      </c>
      <c r="AU175" s="280" t="s">
        <v>171</v>
      </c>
      <c r="AV175" s="13" t="s">
        <v>87</v>
      </c>
      <c r="AW175" s="13" t="s">
        <v>7</v>
      </c>
      <c r="AX175" s="13" t="s">
        <v>78</v>
      </c>
      <c r="AY175" s="280" t="s">
        <v>161</v>
      </c>
    </row>
    <row r="176" spans="2:51" s="12" customFormat="1" ht="13.5">
      <c r="B176" s="259"/>
      <c r="C176" s="260"/>
      <c r="D176" s="261" t="s">
        <v>173</v>
      </c>
      <c r="E176" s="262" t="s">
        <v>24</v>
      </c>
      <c r="F176" s="263" t="s">
        <v>698</v>
      </c>
      <c r="G176" s="260"/>
      <c r="H176" s="262" t="s">
        <v>24</v>
      </c>
      <c r="I176" s="264"/>
      <c r="J176" s="264"/>
      <c r="K176" s="260"/>
      <c r="L176" s="260"/>
      <c r="M176" s="265"/>
      <c r="N176" s="266"/>
      <c r="O176" s="267"/>
      <c r="P176" s="267"/>
      <c r="Q176" s="267"/>
      <c r="R176" s="267"/>
      <c r="S176" s="267"/>
      <c r="T176" s="267"/>
      <c r="U176" s="267"/>
      <c r="V176" s="267"/>
      <c r="W176" s="267"/>
      <c r="X176" s="268"/>
      <c r="AT176" s="269" t="s">
        <v>173</v>
      </c>
      <c r="AU176" s="269" t="s">
        <v>171</v>
      </c>
      <c r="AV176" s="12" t="s">
        <v>85</v>
      </c>
      <c r="AW176" s="12" t="s">
        <v>7</v>
      </c>
      <c r="AX176" s="12" t="s">
        <v>78</v>
      </c>
      <c r="AY176" s="269" t="s">
        <v>161</v>
      </c>
    </row>
    <row r="177" spans="2:51" s="13" customFormat="1" ht="13.5">
      <c r="B177" s="270"/>
      <c r="C177" s="271"/>
      <c r="D177" s="261" t="s">
        <v>173</v>
      </c>
      <c r="E177" s="272" t="s">
        <v>24</v>
      </c>
      <c r="F177" s="273" t="s">
        <v>737</v>
      </c>
      <c r="G177" s="271"/>
      <c r="H177" s="274">
        <v>-96.87</v>
      </c>
      <c r="I177" s="275"/>
      <c r="J177" s="275"/>
      <c r="K177" s="271"/>
      <c r="L177" s="271"/>
      <c r="M177" s="276"/>
      <c r="N177" s="277"/>
      <c r="O177" s="278"/>
      <c r="P177" s="278"/>
      <c r="Q177" s="278"/>
      <c r="R177" s="278"/>
      <c r="S177" s="278"/>
      <c r="T177" s="278"/>
      <c r="U177" s="278"/>
      <c r="V177" s="278"/>
      <c r="W177" s="278"/>
      <c r="X177" s="279"/>
      <c r="AT177" s="280" t="s">
        <v>173</v>
      </c>
      <c r="AU177" s="280" t="s">
        <v>171</v>
      </c>
      <c r="AV177" s="13" t="s">
        <v>87</v>
      </c>
      <c r="AW177" s="13" t="s">
        <v>7</v>
      </c>
      <c r="AX177" s="13" t="s">
        <v>78</v>
      </c>
      <c r="AY177" s="280" t="s">
        <v>161</v>
      </c>
    </row>
    <row r="178" spans="2:51" s="14" customFormat="1" ht="13.5">
      <c r="B178" s="281"/>
      <c r="C178" s="282"/>
      <c r="D178" s="261" t="s">
        <v>173</v>
      </c>
      <c r="E178" s="283" t="s">
        <v>24</v>
      </c>
      <c r="F178" s="284" t="s">
        <v>230</v>
      </c>
      <c r="G178" s="282"/>
      <c r="H178" s="285">
        <v>259.03</v>
      </c>
      <c r="I178" s="286"/>
      <c r="J178" s="286"/>
      <c r="K178" s="282"/>
      <c r="L178" s="282"/>
      <c r="M178" s="287"/>
      <c r="N178" s="288"/>
      <c r="O178" s="289"/>
      <c r="P178" s="289"/>
      <c r="Q178" s="289"/>
      <c r="R178" s="289"/>
      <c r="S178" s="289"/>
      <c r="T178" s="289"/>
      <c r="U178" s="289"/>
      <c r="V178" s="289"/>
      <c r="W178" s="289"/>
      <c r="X178" s="290"/>
      <c r="AT178" s="291" t="s">
        <v>173</v>
      </c>
      <c r="AU178" s="291" t="s">
        <v>171</v>
      </c>
      <c r="AV178" s="14" t="s">
        <v>170</v>
      </c>
      <c r="AW178" s="14" t="s">
        <v>7</v>
      </c>
      <c r="AX178" s="14" t="s">
        <v>85</v>
      </c>
      <c r="AY178" s="291" t="s">
        <v>161</v>
      </c>
    </row>
    <row r="179" spans="2:63" s="11" customFormat="1" ht="22.3" customHeight="1">
      <c r="B179" s="230"/>
      <c r="C179" s="231"/>
      <c r="D179" s="232" t="s">
        <v>77</v>
      </c>
      <c r="E179" s="245" t="s">
        <v>215</v>
      </c>
      <c r="F179" s="245" t="s">
        <v>216</v>
      </c>
      <c r="G179" s="231"/>
      <c r="H179" s="231"/>
      <c r="I179" s="234"/>
      <c r="J179" s="234"/>
      <c r="K179" s="246">
        <f>BK179</f>
        <v>0</v>
      </c>
      <c r="L179" s="231"/>
      <c r="M179" s="236"/>
      <c r="N179" s="237"/>
      <c r="O179" s="238"/>
      <c r="P179" s="238"/>
      <c r="Q179" s="239">
        <f>SUM(Q180:Q198)</f>
        <v>0</v>
      </c>
      <c r="R179" s="239">
        <f>SUM(R180:R198)</f>
        <v>0</v>
      </c>
      <c r="S179" s="238"/>
      <c r="T179" s="240">
        <f>SUM(T180:T198)</f>
        <v>0</v>
      </c>
      <c r="U179" s="238"/>
      <c r="V179" s="240">
        <f>SUM(V180:V198)</f>
        <v>0</v>
      </c>
      <c r="W179" s="238"/>
      <c r="X179" s="241">
        <f>SUM(X180:X198)</f>
        <v>0</v>
      </c>
      <c r="AR179" s="242" t="s">
        <v>85</v>
      </c>
      <c r="AT179" s="243" t="s">
        <v>77</v>
      </c>
      <c r="AU179" s="243" t="s">
        <v>87</v>
      </c>
      <c r="AY179" s="242" t="s">
        <v>161</v>
      </c>
      <c r="BK179" s="244">
        <f>SUM(BK180:BK198)</f>
        <v>0</v>
      </c>
    </row>
    <row r="180" spans="2:65" s="1" customFormat="1" ht="38.25" customHeight="1">
      <c r="B180" s="47"/>
      <c r="C180" s="247" t="s">
        <v>215</v>
      </c>
      <c r="D180" s="247" t="s">
        <v>165</v>
      </c>
      <c r="E180" s="248" t="s">
        <v>738</v>
      </c>
      <c r="F180" s="249" t="s">
        <v>739</v>
      </c>
      <c r="G180" s="250" t="s">
        <v>220</v>
      </c>
      <c r="H180" s="251">
        <v>461.25</v>
      </c>
      <c r="I180" s="252"/>
      <c r="J180" s="252"/>
      <c r="K180" s="253">
        <f>ROUND(P180*H180,2)</f>
        <v>0</v>
      </c>
      <c r="L180" s="249" t="s">
        <v>169</v>
      </c>
      <c r="M180" s="73"/>
      <c r="N180" s="254" t="s">
        <v>24</v>
      </c>
      <c r="O180" s="255" t="s">
        <v>47</v>
      </c>
      <c r="P180" s="175">
        <f>I180+J180</f>
        <v>0</v>
      </c>
      <c r="Q180" s="175">
        <f>ROUND(I180*H180,2)</f>
        <v>0</v>
      </c>
      <c r="R180" s="175">
        <f>ROUND(J180*H180,2)</f>
        <v>0</v>
      </c>
      <c r="S180" s="48"/>
      <c r="T180" s="256">
        <f>S180*H180</f>
        <v>0</v>
      </c>
      <c r="U180" s="256">
        <v>0</v>
      </c>
      <c r="V180" s="256">
        <f>U180*H180</f>
        <v>0</v>
      </c>
      <c r="W180" s="256">
        <v>0</v>
      </c>
      <c r="X180" s="257">
        <f>W180*H180</f>
        <v>0</v>
      </c>
      <c r="AR180" s="25" t="s">
        <v>170</v>
      </c>
      <c r="AT180" s="25" t="s">
        <v>165</v>
      </c>
      <c r="AU180" s="25" t="s">
        <v>171</v>
      </c>
      <c r="AY180" s="25" t="s">
        <v>161</v>
      </c>
      <c r="BE180" s="258">
        <f>IF(O180="základní",K180,0)</f>
        <v>0</v>
      </c>
      <c r="BF180" s="258">
        <f>IF(O180="snížená",K180,0)</f>
        <v>0</v>
      </c>
      <c r="BG180" s="258">
        <f>IF(O180="zákl. přenesená",K180,0)</f>
        <v>0</v>
      </c>
      <c r="BH180" s="258">
        <f>IF(O180="sníž. přenesená",K180,0)</f>
        <v>0</v>
      </c>
      <c r="BI180" s="258">
        <f>IF(O180="nulová",K180,0)</f>
        <v>0</v>
      </c>
      <c r="BJ180" s="25" t="s">
        <v>85</v>
      </c>
      <c r="BK180" s="258">
        <f>ROUND(P180*H180,2)</f>
        <v>0</v>
      </c>
      <c r="BL180" s="25" t="s">
        <v>170</v>
      </c>
      <c r="BM180" s="25" t="s">
        <v>740</v>
      </c>
    </row>
    <row r="181" spans="2:51" s="12" customFormat="1" ht="13.5">
      <c r="B181" s="259"/>
      <c r="C181" s="260"/>
      <c r="D181" s="261" t="s">
        <v>173</v>
      </c>
      <c r="E181" s="262" t="s">
        <v>24</v>
      </c>
      <c r="F181" s="263" t="s">
        <v>741</v>
      </c>
      <c r="G181" s="260"/>
      <c r="H181" s="262" t="s">
        <v>24</v>
      </c>
      <c r="I181" s="264"/>
      <c r="J181" s="264"/>
      <c r="K181" s="260"/>
      <c r="L181" s="260"/>
      <c r="M181" s="265"/>
      <c r="N181" s="266"/>
      <c r="O181" s="267"/>
      <c r="P181" s="267"/>
      <c r="Q181" s="267"/>
      <c r="R181" s="267"/>
      <c r="S181" s="267"/>
      <c r="T181" s="267"/>
      <c r="U181" s="267"/>
      <c r="V181" s="267"/>
      <c r="W181" s="267"/>
      <c r="X181" s="268"/>
      <c r="AT181" s="269" t="s">
        <v>173</v>
      </c>
      <c r="AU181" s="269" t="s">
        <v>171</v>
      </c>
      <c r="AV181" s="12" t="s">
        <v>85</v>
      </c>
      <c r="AW181" s="12" t="s">
        <v>7</v>
      </c>
      <c r="AX181" s="12" t="s">
        <v>78</v>
      </c>
      <c r="AY181" s="269" t="s">
        <v>161</v>
      </c>
    </row>
    <row r="182" spans="2:51" s="13" customFormat="1" ht="13.5">
      <c r="B182" s="270"/>
      <c r="C182" s="271"/>
      <c r="D182" s="261" t="s">
        <v>173</v>
      </c>
      <c r="E182" s="272" t="s">
        <v>24</v>
      </c>
      <c r="F182" s="273" t="s">
        <v>742</v>
      </c>
      <c r="G182" s="271"/>
      <c r="H182" s="274">
        <v>461.25</v>
      </c>
      <c r="I182" s="275"/>
      <c r="J182" s="275"/>
      <c r="K182" s="271"/>
      <c r="L182" s="271"/>
      <c r="M182" s="276"/>
      <c r="N182" s="277"/>
      <c r="O182" s="278"/>
      <c r="P182" s="278"/>
      <c r="Q182" s="278"/>
      <c r="R182" s="278"/>
      <c r="S182" s="278"/>
      <c r="T182" s="278"/>
      <c r="U182" s="278"/>
      <c r="V182" s="278"/>
      <c r="W182" s="278"/>
      <c r="X182" s="279"/>
      <c r="AT182" s="280" t="s">
        <v>173</v>
      </c>
      <c r="AU182" s="280" t="s">
        <v>171</v>
      </c>
      <c r="AV182" s="13" t="s">
        <v>87</v>
      </c>
      <c r="AW182" s="13" t="s">
        <v>7</v>
      </c>
      <c r="AX182" s="13" t="s">
        <v>85</v>
      </c>
      <c r="AY182" s="280" t="s">
        <v>161</v>
      </c>
    </row>
    <row r="183" spans="2:65" s="1" customFormat="1" ht="38.25" customHeight="1">
      <c r="B183" s="47"/>
      <c r="C183" s="247" t="s">
        <v>235</v>
      </c>
      <c r="D183" s="247" t="s">
        <v>165</v>
      </c>
      <c r="E183" s="248" t="s">
        <v>743</v>
      </c>
      <c r="F183" s="249" t="s">
        <v>744</v>
      </c>
      <c r="G183" s="250" t="s">
        <v>220</v>
      </c>
      <c r="H183" s="251">
        <v>1268.06</v>
      </c>
      <c r="I183" s="252"/>
      <c r="J183" s="252"/>
      <c r="K183" s="253">
        <f>ROUND(P183*H183,2)</f>
        <v>0</v>
      </c>
      <c r="L183" s="249" t="s">
        <v>169</v>
      </c>
      <c r="M183" s="73"/>
      <c r="N183" s="254" t="s">
        <v>24</v>
      </c>
      <c r="O183" s="255" t="s">
        <v>47</v>
      </c>
      <c r="P183" s="175">
        <f>I183+J183</f>
        <v>0</v>
      </c>
      <c r="Q183" s="175">
        <f>ROUND(I183*H183,2)</f>
        <v>0</v>
      </c>
      <c r="R183" s="175">
        <f>ROUND(J183*H183,2)</f>
        <v>0</v>
      </c>
      <c r="S183" s="48"/>
      <c r="T183" s="256">
        <f>S183*H183</f>
        <v>0</v>
      </c>
      <c r="U183" s="256">
        <v>0</v>
      </c>
      <c r="V183" s="256">
        <f>U183*H183</f>
        <v>0</v>
      </c>
      <c r="W183" s="256">
        <v>0</v>
      </c>
      <c r="X183" s="257">
        <f>W183*H183</f>
        <v>0</v>
      </c>
      <c r="AR183" s="25" t="s">
        <v>170</v>
      </c>
      <c r="AT183" s="25" t="s">
        <v>165</v>
      </c>
      <c r="AU183" s="25" t="s">
        <v>171</v>
      </c>
      <c r="AY183" s="25" t="s">
        <v>161</v>
      </c>
      <c r="BE183" s="258">
        <f>IF(O183="základní",K183,0)</f>
        <v>0</v>
      </c>
      <c r="BF183" s="258">
        <f>IF(O183="snížená",K183,0)</f>
        <v>0</v>
      </c>
      <c r="BG183" s="258">
        <f>IF(O183="zákl. přenesená",K183,0)</f>
        <v>0</v>
      </c>
      <c r="BH183" s="258">
        <f>IF(O183="sníž. přenesená",K183,0)</f>
        <v>0</v>
      </c>
      <c r="BI183" s="258">
        <f>IF(O183="nulová",K183,0)</f>
        <v>0</v>
      </c>
      <c r="BJ183" s="25" t="s">
        <v>85</v>
      </c>
      <c r="BK183" s="258">
        <f>ROUND(P183*H183,2)</f>
        <v>0</v>
      </c>
      <c r="BL183" s="25" t="s">
        <v>170</v>
      </c>
      <c r="BM183" s="25" t="s">
        <v>745</v>
      </c>
    </row>
    <row r="184" spans="2:51" s="12" customFormat="1" ht="13.5">
      <c r="B184" s="259"/>
      <c r="C184" s="260"/>
      <c r="D184" s="261" t="s">
        <v>173</v>
      </c>
      <c r="E184" s="262" t="s">
        <v>24</v>
      </c>
      <c r="F184" s="263" t="s">
        <v>746</v>
      </c>
      <c r="G184" s="260"/>
      <c r="H184" s="262" t="s">
        <v>24</v>
      </c>
      <c r="I184" s="264"/>
      <c r="J184" s="264"/>
      <c r="K184" s="260"/>
      <c r="L184" s="260"/>
      <c r="M184" s="265"/>
      <c r="N184" s="266"/>
      <c r="O184" s="267"/>
      <c r="P184" s="267"/>
      <c r="Q184" s="267"/>
      <c r="R184" s="267"/>
      <c r="S184" s="267"/>
      <c r="T184" s="267"/>
      <c r="U184" s="267"/>
      <c r="V184" s="267"/>
      <c r="W184" s="267"/>
      <c r="X184" s="268"/>
      <c r="AT184" s="269" t="s">
        <v>173</v>
      </c>
      <c r="AU184" s="269" t="s">
        <v>171</v>
      </c>
      <c r="AV184" s="12" t="s">
        <v>85</v>
      </c>
      <c r="AW184" s="12" t="s">
        <v>7</v>
      </c>
      <c r="AX184" s="12" t="s">
        <v>78</v>
      </c>
      <c r="AY184" s="269" t="s">
        <v>161</v>
      </c>
    </row>
    <row r="185" spans="2:51" s="13" customFormat="1" ht="13.5">
      <c r="B185" s="270"/>
      <c r="C185" s="271"/>
      <c r="D185" s="261" t="s">
        <v>173</v>
      </c>
      <c r="E185" s="272" t="s">
        <v>24</v>
      </c>
      <c r="F185" s="273" t="s">
        <v>747</v>
      </c>
      <c r="G185" s="271"/>
      <c r="H185" s="274">
        <v>2705.01</v>
      </c>
      <c r="I185" s="275"/>
      <c r="J185" s="275"/>
      <c r="K185" s="271"/>
      <c r="L185" s="271"/>
      <c r="M185" s="276"/>
      <c r="N185" s="277"/>
      <c r="O185" s="278"/>
      <c r="P185" s="278"/>
      <c r="Q185" s="278"/>
      <c r="R185" s="278"/>
      <c r="S185" s="278"/>
      <c r="T185" s="278"/>
      <c r="U185" s="278"/>
      <c r="V185" s="278"/>
      <c r="W185" s="278"/>
      <c r="X185" s="279"/>
      <c r="AT185" s="280" t="s">
        <v>173</v>
      </c>
      <c r="AU185" s="280" t="s">
        <v>171</v>
      </c>
      <c r="AV185" s="13" t="s">
        <v>87</v>
      </c>
      <c r="AW185" s="13" t="s">
        <v>7</v>
      </c>
      <c r="AX185" s="13" t="s">
        <v>78</v>
      </c>
      <c r="AY185" s="280" t="s">
        <v>161</v>
      </c>
    </row>
    <row r="186" spans="2:51" s="12" customFormat="1" ht="13.5">
      <c r="B186" s="259"/>
      <c r="C186" s="260"/>
      <c r="D186" s="261" t="s">
        <v>173</v>
      </c>
      <c r="E186" s="262" t="s">
        <v>24</v>
      </c>
      <c r="F186" s="263" t="s">
        <v>748</v>
      </c>
      <c r="G186" s="260"/>
      <c r="H186" s="262" t="s">
        <v>24</v>
      </c>
      <c r="I186" s="264"/>
      <c r="J186" s="264"/>
      <c r="K186" s="260"/>
      <c r="L186" s="260"/>
      <c r="M186" s="265"/>
      <c r="N186" s="266"/>
      <c r="O186" s="267"/>
      <c r="P186" s="267"/>
      <c r="Q186" s="267"/>
      <c r="R186" s="267"/>
      <c r="S186" s="267"/>
      <c r="T186" s="267"/>
      <c r="U186" s="267"/>
      <c r="V186" s="267"/>
      <c r="W186" s="267"/>
      <c r="X186" s="268"/>
      <c r="AT186" s="269" t="s">
        <v>173</v>
      </c>
      <c r="AU186" s="269" t="s">
        <v>171</v>
      </c>
      <c r="AV186" s="12" t="s">
        <v>85</v>
      </c>
      <c r="AW186" s="12" t="s">
        <v>7</v>
      </c>
      <c r="AX186" s="12" t="s">
        <v>78</v>
      </c>
      <c r="AY186" s="269" t="s">
        <v>161</v>
      </c>
    </row>
    <row r="187" spans="2:51" s="13" customFormat="1" ht="13.5">
      <c r="B187" s="270"/>
      <c r="C187" s="271"/>
      <c r="D187" s="261" t="s">
        <v>173</v>
      </c>
      <c r="E187" s="272" t="s">
        <v>24</v>
      </c>
      <c r="F187" s="273" t="s">
        <v>749</v>
      </c>
      <c r="G187" s="271"/>
      <c r="H187" s="274">
        <v>-2031.58</v>
      </c>
      <c r="I187" s="275"/>
      <c r="J187" s="275"/>
      <c r="K187" s="271"/>
      <c r="L187" s="271"/>
      <c r="M187" s="276"/>
      <c r="N187" s="277"/>
      <c r="O187" s="278"/>
      <c r="P187" s="278"/>
      <c r="Q187" s="278"/>
      <c r="R187" s="278"/>
      <c r="S187" s="278"/>
      <c r="T187" s="278"/>
      <c r="U187" s="278"/>
      <c r="V187" s="278"/>
      <c r="W187" s="278"/>
      <c r="X187" s="279"/>
      <c r="AT187" s="280" t="s">
        <v>173</v>
      </c>
      <c r="AU187" s="280" t="s">
        <v>171</v>
      </c>
      <c r="AV187" s="13" t="s">
        <v>87</v>
      </c>
      <c r="AW187" s="13" t="s">
        <v>7</v>
      </c>
      <c r="AX187" s="13" t="s">
        <v>78</v>
      </c>
      <c r="AY187" s="280" t="s">
        <v>161</v>
      </c>
    </row>
    <row r="188" spans="2:51" s="12" customFormat="1" ht="13.5">
      <c r="B188" s="259"/>
      <c r="C188" s="260"/>
      <c r="D188" s="261" t="s">
        <v>173</v>
      </c>
      <c r="E188" s="262" t="s">
        <v>24</v>
      </c>
      <c r="F188" s="263" t="s">
        <v>750</v>
      </c>
      <c r="G188" s="260"/>
      <c r="H188" s="262" t="s">
        <v>24</v>
      </c>
      <c r="I188" s="264"/>
      <c r="J188" s="264"/>
      <c r="K188" s="260"/>
      <c r="L188" s="260"/>
      <c r="M188" s="265"/>
      <c r="N188" s="266"/>
      <c r="O188" s="267"/>
      <c r="P188" s="267"/>
      <c r="Q188" s="267"/>
      <c r="R188" s="267"/>
      <c r="S188" s="267"/>
      <c r="T188" s="267"/>
      <c r="U188" s="267"/>
      <c r="V188" s="267"/>
      <c r="W188" s="267"/>
      <c r="X188" s="268"/>
      <c r="AT188" s="269" t="s">
        <v>173</v>
      </c>
      <c r="AU188" s="269" t="s">
        <v>171</v>
      </c>
      <c r="AV188" s="12" t="s">
        <v>85</v>
      </c>
      <c r="AW188" s="12" t="s">
        <v>7</v>
      </c>
      <c r="AX188" s="12" t="s">
        <v>78</v>
      </c>
      <c r="AY188" s="269" t="s">
        <v>161</v>
      </c>
    </row>
    <row r="189" spans="2:51" s="13" customFormat="1" ht="13.5">
      <c r="B189" s="270"/>
      <c r="C189" s="271"/>
      <c r="D189" s="261" t="s">
        <v>173</v>
      </c>
      <c r="E189" s="272" t="s">
        <v>24</v>
      </c>
      <c r="F189" s="273" t="s">
        <v>751</v>
      </c>
      <c r="G189" s="271"/>
      <c r="H189" s="274">
        <v>827.28</v>
      </c>
      <c r="I189" s="275"/>
      <c r="J189" s="275"/>
      <c r="K189" s="271"/>
      <c r="L189" s="271"/>
      <c r="M189" s="276"/>
      <c r="N189" s="277"/>
      <c r="O189" s="278"/>
      <c r="P189" s="278"/>
      <c r="Q189" s="278"/>
      <c r="R189" s="278"/>
      <c r="S189" s="278"/>
      <c r="T189" s="278"/>
      <c r="U189" s="278"/>
      <c r="V189" s="278"/>
      <c r="W189" s="278"/>
      <c r="X189" s="279"/>
      <c r="AT189" s="280" t="s">
        <v>173</v>
      </c>
      <c r="AU189" s="280" t="s">
        <v>171</v>
      </c>
      <c r="AV189" s="13" t="s">
        <v>87</v>
      </c>
      <c r="AW189" s="13" t="s">
        <v>7</v>
      </c>
      <c r="AX189" s="13" t="s">
        <v>78</v>
      </c>
      <c r="AY189" s="280" t="s">
        <v>161</v>
      </c>
    </row>
    <row r="190" spans="2:51" s="12" customFormat="1" ht="13.5">
      <c r="B190" s="259"/>
      <c r="C190" s="260"/>
      <c r="D190" s="261" t="s">
        <v>173</v>
      </c>
      <c r="E190" s="262" t="s">
        <v>24</v>
      </c>
      <c r="F190" s="263" t="s">
        <v>698</v>
      </c>
      <c r="G190" s="260"/>
      <c r="H190" s="262" t="s">
        <v>24</v>
      </c>
      <c r="I190" s="264"/>
      <c r="J190" s="264"/>
      <c r="K190" s="260"/>
      <c r="L190" s="260"/>
      <c r="M190" s="265"/>
      <c r="N190" s="266"/>
      <c r="O190" s="267"/>
      <c r="P190" s="267"/>
      <c r="Q190" s="267"/>
      <c r="R190" s="267"/>
      <c r="S190" s="267"/>
      <c r="T190" s="267"/>
      <c r="U190" s="267"/>
      <c r="V190" s="267"/>
      <c r="W190" s="267"/>
      <c r="X190" s="268"/>
      <c r="AT190" s="269" t="s">
        <v>173</v>
      </c>
      <c r="AU190" s="269" t="s">
        <v>171</v>
      </c>
      <c r="AV190" s="12" t="s">
        <v>85</v>
      </c>
      <c r="AW190" s="12" t="s">
        <v>7</v>
      </c>
      <c r="AX190" s="12" t="s">
        <v>78</v>
      </c>
      <c r="AY190" s="269" t="s">
        <v>161</v>
      </c>
    </row>
    <row r="191" spans="2:51" s="13" customFormat="1" ht="13.5">
      <c r="B191" s="270"/>
      <c r="C191" s="271"/>
      <c r="D191" s="261" t="s">
        <v>173</v>
      </c>
      <c r="E191" s="272" t="s">
        <v>24</v>
      </c>
      <c r="F191" s="273" t="s">
        <v>752</v>
      </c>
      <c r="G191" s="271"/>
      <c r="H191" s="274">
        <v>-232.65</v>
      </c>
      <c r="I191" s="275"/>
      <c r="J191" s="275"/>
      <c r="K191" s="271"/>
      <c r="L191" s="271"/>
      <c r="M191" s="276"/>
      <c r="N191" s="277"/>
      <c r="O191" s="278"/>
      <c r="P191" s="278"/>
      <c r="Q191" s="278"/>
      <c r="R191" s="278"/>
      <c r="S191" s="278"/>
      <c r="T191" s="278"/>
      <c r="U191" s="278"/>
      <c r="V191" s="278"/>
      <c r="W191" s="278"/>
      <c r="X191" s="279"/>
      <c r="AT191" s="280" t="s">
        <v>173</v>
      </c>
      <c r="AU191" s="280" t="s">
        <v>171</v>
      </c>
      <c r="AV191" s="13" t="s">
        <v>87</v>
      </c>
      <c r="AW191" s="13" t="s">
        <v>7</v>
      </c>
      <c r="AX191" s="13" t="s">
        <v>78</v>
      </c>
      <c r="AY191" s="280" t="s">
        <v>161</v>
      </c>
    </row>
    <row r="192" spans="2:51" s="14" customFormat="1" ht="13.5">
      <c r="B192" s="281"/>
      <c r="C192" s="282"/>
      <c r="D192" s="261" t="s">
        <v>173</v>
      </c>
      <c r="E192" s="283" t="s">
        <v>24</v>
      </c>
      <c r="F192" s="284" t="s">
        <v>230</v>
      </c>
      <c r="G192" s="282"/>
      <c r="H192" s="285">
        <v>1268.06</v>
      </c>
      <c r="I192" s="286"/>
      <c r="J192" s="286"/>
      <c r="K192" s="282"/>
      <c r="L192" s="282"/>
      <c r="M192" s="287"/>
      <c r="N192" s="288"/>
      <c r="O192" s="289"/>
      <c r="P192" s="289"/>
      <c r="Q192" s="289"/>
      <c r="R192" s="289"/>
      <c r="S192" s="289"/>
      <c r="T192" s="289"/>
      <c r="U192" s="289"/>
      <c r="V192" s="289"/>
      <c r="W192" s="289"/>
      <c r="X192" s="290"/>
      <c r="AT192" s="291" t="s">
        <v>173</v>
      </c>
      <c r="AU192" s="291" t="s">
        <v>171</v>
      </c>
      <c r="AV192" s="14" t="s">
        <v>170</v>
      </c>
      <c r="AW192" s="14" t="s">
        <v>7</v>
      </c>
      <c r="AX192" s="14" t="s">
        <v>85</v>
      </c>
      <c r="AY192" s="291" t="s">
        <v>161</v>
      </c>
    </row>
    <row r="193" spans="2:65" s="1" customFormat="1" ht="38.25" customHeight="1">
      <c r="B193" s="47"/>
      <c r="C193" s="247" t="s">
        <v>244</v>
      </c>
      <c r="D193" s="247" t="s">
        <v>165</v>
      </c>
      <c r="E193" s="248" t="s">
        <v>753</v>
      </c>
      <c r="F193" s="249" t="s">
        <v>754</v>
      </c>
      <c r="G193" s="250" t="s">
        <v>220</v>
      </c>
      <c r="H193" s="251">
        <v>634.03</v>
      </c>
      <c r="I193" s="252"/>
      <c r="J193" s="252"/>
      <c r="K193" s="253">
        <f>ROUND(P193*H193,2)</f>
        <v>0</v>
      </c>
      <c r="L193" s="249" t="s">
        <v>169</v>
      </c>
      <c r="M193" s="73"/>
      <c r="N193" s="254" t="s">
        <v>24</v>
      </c>
      <c r="O193" s="255" t="s">
        <v>47</v>
      </c>
      <c r="P193" s="175">
        <f>I193+J193</f>
        <v>0</v>
      </c>
      <c r="Q193" s="175">
        <f>ROUND(I193*H193,2)</f>
        <v>0</v>
      </c>
      <c r="R193" s="175">
        <f>ROUND(J193*H193,2)</f>
        <v>0</v>
      </c>
      <c r="S193" s="48"/>
      <c r="T193" s="256">
        <f>S193*H193</f>
        <v>0</v>
      </c>
      <c r="U193" s="256">
        <v>0</v>
      </c>
      <c r="V193" s="256">
        <f>U193*H193</f>
        <v>0</v>
      </c>
      <c r="W193" s="256">
        <v>0</v>
      </c>
      <c r="X193" s="257">
        <f>W193*H193</f>
        <v>0</v>
      </c>
      <c r="AR193" s="25" t="s">
        <v>170</v>
      </c>
      <c r="AT193" s="25" t="s">
        <v>165</v>
      </c>
      <c r="AU193" s="25" t="s">
        <v>171</v>
      </c>
      <c r="AY193" s="25" t="s">
        <v>161</v>
      </c>
      <c r="BE193" s="258">
        <f>IF(O193="základní",K193,0)</f>
        <v>0</v>
      </c>
      <c r="BF193" s="258">
        <f>IF(O193="snížená",K193,0)</f>
        <v>0</v>
      </c>
      <c r="BG193" s="258">
        <f>IF(O193="zákl. přenesená",K193,0)</f>
        <v>0</v>
      </c>
      <c r="BH193" s="258">
        <f>IF(O193="sníž. přenesená",K193,0)</f>
        <v>0</v>
      </c>
      <c r="BI193" s="258">
        <f>IF(O193="nulová",K193,0)</f>
        <v>0</v>
      </c>
      <c r="BJ193" s="25" t="s">
        <v>85</v>
      </c>
      <c r="BK193" s="258">
        <f>ROUND(P193*H193,2)</f>
        <v>0</v>
      </c>
      <c r="BL193" s="25" t="s">
        <v>170</v>
      </c>
      <c r="BM193" s="25" t="s">
        <v>755</v>
      </c>
    </row>
    <row r="194" spans="2:51" s="13" customFormat="1" ht="13.5">
      <c r="B194" s="270"/>
      <c r="C194" s="271"/>
      <c r="D194" s="261" t="s">
        <v>173</v>
      </c>
      <c r="E194" s="272" t="s">
        <v>24</v>
      </c>
      <c r="F194" s="273" t="s">
        <v>756</v>
      </c>
      <c r="G194" s="271"/>
      <c r="H194" s="274">
        <v>634.03</v>
      </c>
      <c r="I194" s="275"/>
      <c r="J194" s="275"/>
      <c r="K194" s="271"/>
      <c r="L194" s="271"/>
      <c r="M194" s="276"/>
      <c r="N194" s="277"/>
      <c r="O194" s="278"/>
      <c r="P194" s="278"/>
      <c r="Q194" s="278"/>
      <c r="R194" s="278"/>
      <c r="S194" s="278"/>
      <c r="T194" s="278"/>
      <c r="U194" s="278"/>
      <c r="V194" s="278"/>
      <c r="W194" s="278"/>
      <c r="X194" s="279"/>
      <c r="AT194" s="280" t="s">
        <v>173</v>
      </c>
      <c r="AU194" s="280" t="s">
        <v>171</v>
      </c>
      <c r="AV194" s="13" t="s">
        <v>87</v>
      </c>
      <c r="AW194" s="13" t="s">
        <v>7</v>
      </c>
      <c r="AX194" s="13" t="s">
        <v>85</v>
      </c>
      <c r="AY194" s="280" t="s">
        <v>161</v>
      </c>
    </row>
    <row r="195" spans="2:65" s="1" customFormat="1" ht="25.5" customHeight="1">
      <c r="B195" s="47"/>
      <c r="C195" s="247" t="s">
        <v>11</v>
      </c>
      <c r="D195" s="247" t="s">
        <v>165</v>
      </c>
      <c r="E195" s="248" t="s">
        <v>757</v>
      </c>
      <c r="F195" s="249" t="s">
        <v>758</v>
      </c>
      <c r="G195" s="250" t="s">
        <v>178</v>
      </c>
      <c r="H195" s="251">
        <v>8.038</v>
      </c>
      <c r="I195" s="252"/>
      <c r="J195" s="252"/>
      <c r="K195" s="253">
        <f>ROUND(P195*H195,2)</f>
        <v>0</v>
      </c>
      <c r="L195" s="249" t="s">
        <v>169</v>
      </c>
      <c r="M195" s="73"/>
      <c r="N195" s="254" t="s">
        <v>24</v>
      </c>
      <c r="O195" s="255" t="s">
        <v>47</v>
      </c>
      <c r="P195" s="175">
        <f>I195+J195</f>
        <v>0</v>
      </c>
      <c r="Q195" s="175">
        <f>ROUND(I195*H195,2)</f>
        <v>0</v>
      </c>
      <c r="R195" s="175">
        <f>ROUND(J195*H195,2)</f>
        <v>0</v>
      </c>
      <c r="S195" s="48"/>
      <c r="T195" s="256">
        <f>S195*H195</f>
        <v>0</v>
      </c>
      <c r="U195" s="256">
        <v>0</v>
      </c>
      <c r="V195" s="256">
        <f>U195*H195</f>
        <v>0</v>
      </c>
      <c r="W195" s="256">
        <v>0</v>
      </c>
      <c r="X195" s="257">
        <f>W195*H195</f>
        <v>0</v>
      </c>
      <c r="AR195" s="25" t="s">
        <v>170</v>
      </c>
      <c r="AT195" s="25" t="s">
        <v>165</v>
      </c>
      <c r="AU195" s="25" t="s">
        <v>171</v>
      </c>
      <c r="AY195" s="25" t="s">
        <v>161</v>
      </c>
      <c r="BE195" s="258">
        <f>IF(O195="základní",K195,0)</f>
        <v>0</v>
      </c>
      <c r="BF195" s="258">
        <f>IF(O195="snížená",K195,0)</f>
        <v>0</v>
      </c>
      <c r="BG195" s="258">
        <f>IF(O195="zákl. přenesená",K195,0)</f>
        <v>0</v>
      </c>
      <c r="BH195" s="258">
        <f>IF(O195="sníž. přenesená",K195,0)</f>
        <v>0</v>
      </c>
      <c r="BI195" s="258">
        <f>IF(O195="nulová",K195,0)</f>
        <v>0</v>
      </c>
      <c r="BJ195" s="25" t="s">
        <v>85</v>
      </c>
      <c r="BK195" s="258">
        <f>ROUND(P195*H195,2)</f>
        <v>0</v>
      </c>
      <c r="BL195" s="25" t="s">
        <v>170</v>
      </c>
      <c r="BM195" s="25" t="s">
        <v>759</v>
      </c>
    </row>
    <row r="196" spans="2:51" s="13" customFormat="1" ht="13.5">
      <c r="B196" s="270"/>
      <c r="C196" s="271"/>
      <c r="D196" s="261" t="s">
        <v>173</v>
      </c>
      <c r="E196" s="272" t="s">
        <v>24</v>
      </c>
      <c r="F196" s="273" t="s">
        <v>760</v>
      </c>
      <c r="G196" s="271"/>
      <c r="H196" s="274">
        <v>8.038</v>
      </c>
      <c r="I196" s="275"/>
      <c r="J196" s="275"/>
      <c r="K196" s="271"/>
      <c r="L196" s="271"/>
      <c r="M196" s="276"/>
      <c r="N196" s="277"/>
      <c r="O196" s="278"/>
      <c r="P196" s="278"/>
      <c r="Q196" s="278"/>
      <c r="R196" s="278"/>
      <c r="S196" s="278"/>
      <c r="T196" s="278"/>
      <c r="U196" s="278"/>
      <c r="V196" s="278"/>
      <c r="W196" s="278"/>
      <c r="X196" s="279"/>
      <c r="AT196" s="280" t="s">
        <v>173</v>
      </c>
      <c r="AU196" s="280" t="s">
        <v>171</v>
      </c>
      <c r="AV196" s="13" t="s">
        <v>87</v>
      </c>
      <c r="AW196" s="13" t="s">
        <v>7</v>
      </c>
      <c r="AX196" s="13" t="s">
        <v>85</v>
      </c>
      <c r="AY196" s="280" t="s">
        <v>161</v>
      </c>
    </row>
    <row r="197" spans="2:65" s="1" customFormat="1" ht="25.5" customHeight="1">
      <c r="B197" s="47"/>
      <c r="C197" s="247" t="s">
        <v>256</v>
      </c>
      <c r="D197" s="247" t="s">
        <v>165</v>
      </c>
      <c r="E197" s="248" t="s">
        <v>761</v>
      </c>
      <c r="F197" s="249" t="s">
        <v>762</v>
      </c>
      <c r="G197" s="250" t="s">
        <v>178</v>
      </c>
      <c r="H197" s="251">
        <v>8.038</v>
      </c>
      <c r="I197" s="252"/>
      <c r="J197" s="252"/>
      <c r="K197" s="253">
        <f>ROUND(P197*H197,2)</f>
        <v>0</v>
      </c>
      <c r="L197" s="249" t="s">
        <v>169</v>
      </c>
      <c r="M197" s="73"/>
      <c r="N197" s="254" t="s">
        <v>24</v>
      </c>
      <c r="O197" s="255" t="s">
        <v>47</v>
      </c>
      <c r="P197" s="175">
        <f>I197+J197</f>
        <v>0</v>
      </c>
      <c r="Q197" s="175">
        <f>ROUND(I197*H197,2)</f>
        <v>0</v>
      </c>
      <c r="R197" s="175">
        <f>ROUND(J197*H197,2)</f>
        <v>0</v>
      </c>
      <c r="S197" s="48"/>
      <c r="T197" s="256">
        <f>S197*H197</f>
        <v>0</v>
      </c>
      <c r="U197" s="256">
        <v>0</v>
      </c>
      <c r="V197" s="256">
        <f>U197*H197</f>
        <v>0</v>
      </c>
      <c r="W197" s="256">
        <v>0</v>
      </c>
      <c r="X197" s="257">
        <f>W197*H197</f>
        <v>0</v>
      </c>
      <c r="AR197" s="25" t="s">
        <v>170</v>
      </c>
      <c r="AT197" s="25" t="s">
        <v>165</v>
      </c>
      <c r="AU197" s="25" t="s">
        <v>171</v>
      </c>
      <c r="AY197" s="25" t="s">
        <v>161</v>
      </c>
      <c r="BE197" s="258">
        <f>IF(O197="základní",K197,0)</f>
        <v>0</v>
      </c>
      <c r="BF197" s="258">
        <f>IF(O197="snížená",K197,0)</f>
        <v>0</v>
      </c>
      <c r="BG197" s="258">
        <f>IF(O197="zákl. přenesená",K197,0)</f>
        <v>0</v>
      </c>
      <c r="BH197" s="258">
        <f>IF(O197="sníž. přenesená",K197,0)</f>
        <v>0</v>
      </c>
      <c r="BI197" s="258">
        <f>IF(O197="nulová",K197,0)</f>
        <v>0</v>
      </c>
      <c r="BJ197" s="25" t="s">
        <v>85</v>
      </c>
      <c r="BK197" s="258">
        <f>ROUND(P197*H197,2)</f>
        <v>0</v>
      </c>
      <c r="BL197" s="25" t="s">
        <v>170</v>
      </c>
      <c r="BM197" s="25" t="s">
        <v>763</v>
      </c>
    </row>
    <row r="198" spans="2:51" s="13" customFormat="1" ht="13.5">
      <c r="B198" s="270"/>
      <c r="C198" s="271"/>
      <c r="D198" s="261" t="s">
        <v>173</v>
      </c>
      <c r="E198" s="272" t="s">
        <v>24</v>
      </c>
      <c r="F198" s="273" t="s">
        <v>760</v>
      </c>
      <c r="G198" s="271"/>
      <c r="H198" s="274">
        <v>8.038</v>
      </c>
      <c r="I198" s="275"/>
      <c r="J198" s="275"/>
      <c r="K198" s="271"/>
      <c r="L198" s="271"/>
      <c r="M198" s="276"/>
      <c r="N198" s="277"/>
      <c r="O198" s="278"/>
      <c r="P198" s="278"/>
      <c r="Q198" s="278"/>
      <c r="R198" s="278"/>
      <c r="S198" s="278"/>
      <c r="T198" s="278"/>
      <c r="U198" s="278"/>
      <c r="V198" s="278"/>
      <c r="W198" s="278"/>
      <c r="X198" s="279"/>
      <c r="AT198" s="280" t="s">
        <v>173</v>
      </c>
      <c r="AU198" s="280" t="s">
        <v>171</v>
      </c>
      <c r="AV198" s="13" t="s">
        <v>87</v>
      </c>
      <c r="AW198" s="13" t="s">
        <v>7</v>
      </c>
      <c r="AX198" s="13" t="s">
        <v>85</v>
      </c>
      <c r="AY198" s="280" t="s">
        <v>161</v>
      </c>
    </row>
    <row r="199" spans="2:63" s="11" customFormat="1" ht="22.3" customHeight="1">
      <c r="B199" s="230"/>
      <c r="C199" s="231"/>
      <c r="D199" s="232" t="s">
        <v>77</v>
      </c>
      <c r="E199" s="245" t="s">
        <v>235</v>
      </c>
      <c r="F199" s="245" t="s">
        <v>236</v>
      </c>
      <c r="G199" s="231"/>
      <c r="H199" s="231"/>
      <c r="I199" s="234"/>
      <c r="J199" s="234"/>
      <c r="K199" s="246">
        <f>BK199</f>
        <v>0</v>
      </c>
      <c r="L199" s="231"/>
      <c r="M199" s="236"/>
      <c r="N199" s="237"/>
      <c r="O199" s="238"/>
      <c r="P199" s="238"/>
      <c r="Q199" s="239">
        <f>SUM(Q200:Q231)</f>
        <v>0</v>
      </c>
      <c r="R199" s="239">
        <f>SUM(R200:R231)</f>
        <v>0</v>
      </c>
      <c r="S199" s="238"/>
      <c r="T199" s="240">
        <f>SUM(T200:T231)</f>
        <v>0</v>
      </c>
      <c r="U199" s="238"/>
      <c r="V199" s="240">
        <f>SUM(V200:V231)</f>
        <v>0</v>
      </c>
      <c r="W199" s="238"/>
      <c r="X199" s="241">
        <f>SUM(X200:X231)</f>
        <v>0</v>
      </c>
      <c r="AR199" s="242" t="s">
        <v>85</v>
      </c>
      <c r="AT199" s="243" t="s">
        <v>77</v>
      </c>
      <c r="AU199" s="243" t="s">
        <v>87</v>
      </c>
      <c r="AY199" s="242" t="s">
        <v>161</v>
      </c>
      <c r="BK199" s="244">
        <f>SUM(BK200:BK231)</f>
        <v>0</v>
      </c>
    </row>
    <row r="200" spans="2:65" s="1" customFormat="1" ht="16.5" customHeight="1">
      <c r="B200" s="47"/>
      <c r="C200" s="247" t="s">
        <v>261</v>
      </c>
      <c r="D200" s="247" t="s">
        <v>165</v>
      </c>
      <c r="E200" s="248" t="s">
        <v>237</v>
      </c>
      <c r="F200" s="249" t="s">
        <v>238</v>
      </c>
      <c r="G200" s="250" t="s">
        <v>220</v>
      </c>
      <c r="H200" s="251">
        <v>49.28</v>
      </c>
      <c r="I200" s="252"/>
      <c r="J200" s="252"/>
      <c r="K200" s="253">
        <f>ROUND(P200*H200,2)</f>
        <v>0</v>
      </c>
      <c r="L200" s="249" t="s">
        <v>169</v>
      </c>
      <c r="M200" s="73"/>
      <c r="N200" s="254" t="s">
        <v>24</v>
      </c>
      <c r="O200" s="255" t="s">
        <v>47</v>
      </c>
      <c r="P200" s="175">
        <f>I200+J200</f>
        <v>0</v>
      </c>
      <c r="Q200" s="175">
        <f>ROUND(I200*H200,2)</f>
        <v>0</v>
      </c>
      <c r="R200" s="175">
        <f>ROUND(J200*H200,2)</f>
        <v>0</v>
      </c>
      <c r="S200" s="48"/>
      <c r="T200" s="256">
        <f>S200*H200</f>
        <v>0</v>
      </c>
      <c r="U200" s="256">
        <v>0</v>
      </c>
      <c r="V200" s="256">
        <f>U200*H200</f>
        <v>0</v>
      </c>
      <c r="W200" s="256">
        <v>0</v>
      </c>
      <c r="X200" s="257">
        <f>W200*H200</f>
        <v>0</v>
      </c>
      <c r="AR200" s="25" t="s">
        <v>170</v>
      </c>
      <c r="AT200" s="25" t="s">
        <v>165</v>
      </c>
      <c r="AU200" s="25" t="s">
        <v>171</v>
      </c>
      <c r="AY200" s="25" t="s">
        <v>161</v>
      </c>
      <c r="BE200" s="258">
        <f>IF(O200="základní",K200,0)</f>
        <v>0</v>
      </c>
      <c r="BF200" s="258">
        <f>IF(O200="snížená",K200,0)</f>
        <v>0</v>
      </c>
      <c r="BG200" s="258">
        <f>IF(O200="zákl. přenesená",K200,0)</f>
        <v>0</v>
      </c>
      <c r="BH200" s="258">
        <f>IF(O200="sníž. přenesená",K200,0)</f>
        <v>0</v>
      </c>
      <c r="BI200" s="258">
        <f>IF(O200="nulová",K200,0)</f>
        <v>0</v>
      </c>
      <c r="BJ200" s="25" t="s">
        <v>85</v>
      </c>
      <c r="BK200" s="258">
        <f>ROUND(P200*H200,2)</f>
        <v>0</v>
      </c>
      <c r="BL200" s="25" t="s">
        <v>170</v>
      </c>
      <c r="BM200" s="25" t="s">
        <v>764</v>
      </c>
    </row>
    <row r="201" spans="2:51" s="12" customFormat="1" ht="13.5">
      <c r="B201" s="259"/>
      <c r="C201" s="260"/>
      <c r="D201" s="261" t="s">
        <v>173</v>
      </c>
      <c r="E201" s="262" t="s">
        <v>24</v>
      </c>
      <c r="F201" s="263" t="s">
        <v>765</v>
      </c>
      <c r="G201" s="260"/>
      <c r="H201" s="262" t="s">
        <v>24</v>
      </c>
      <c r="I201" s="264"/>
      <c r="J201" s="264"/>
      <c r="K201" s="260"/>
      <c r="L201" s="260"/>
      <c r="M201" s="265"/>
      <c r="N201" s="266"/>
      <c r="O201" s="267"/>
      <c r="P201" s="267"/>
      <c r="Q201" s="267"/>
      <c r="R201" s="267"/>
      <c r="S201" s="267"/>
      <c r="T201" s="267"/>
      <c r="U201" s="267"/>
      <c r="V201" s="267"/>
      <c r="W201" s="267"/>
      <c r="X201" s="268"/>
      <c r="AT201" s="269" t="s">
        <v>173</v>
      </c>
      <c r="AU201" s="269" t="s">
        <v>171</v>
      </c>
      <c r="AV201" s="12" t="s">
        <v>85</v>
      </c>
      <c r="AW201" s="12" t="s">
        <v>7</v>
      </c>
      <c r="AX201" s="12" t="s">
        <v>78</v>
      </c>
      <c r="AY201" s="269" t="s">
        <v>161</v>
      </c>
    </row>
    <row r="202" spans="2:51" s="13" customFormat="1" ht="13.5">
      <c r="B202" s="270"/>
      <c r="C202" s="271"/>
      <c r="D202" s="261" t="s">
        <v>173</v>
      </c>
      <c r="E202" s="272" t="s">
        <v>24</v>
      </c>
      <c r="F202" s="273" t="s">
        <v>766</v>
      </c>
      <c r="G202" s="271"/>
      <c r="H202" s="274">
        <v>48</v>
      </c>
      <c r="I202" s="275"/>
      <c r="J202" s="275"/>
      <c r="K202" s="271"/>
      <c r="L202" s="271"/>
      <c r="M202" s="276"/>
      <c r="N202" s="277"/>
      <c r="O202" s="278"/>
      <c r="P202" s="278"/>
      <c r="Q202" s="278"/>
      <c r="R202" s="278"/>
      <c r="S202" s="278"/>
      <c r="T202" s="278"/>
      <c r="U202" s="278"/>
      <c r="V202" s="278"/>
      <c r="W202" s="278"/>
      <c r="X202" s="279"/>
      <c r="AT202" s="280" t="s">
        <v>173</v>
      </c>
      <c r="AU202" s="280" t="s">
        <v>171</v>
      </c>
      <c r="AV202" s="13" t="s">
        <v>87</v>
      </c>
      <c r="AW202" s="13" t="s">
        <v>7</v>
      </c>
      <c r="AX202" s="13" t="s">
        <v>78</v>
      </c>
      <c r="AY202" s="280" t="s">
        <v>161</v>
      </c>
    </row>
    <row r="203" spans="2:51" s="12" customFormat="1" ht="13.5">
      <c r="B203" s="259"/>
      <c r="C203" s="260"/>
      <c r="D203" s="261" t="s">
        <v>173</v>
      </c>
      <c r="E203" s="262" t="s">
        <v>24</v>
      </c>
      <c r="F203" s="263" t="s">
        <v>767</v>
      </c>
      <c r="G203" s="260"/>
      <c r="H203" s="262" t="s">
        <v>24</v>
      </c>
      <c r="I203" s="264"/>
      <c r="J203" s="264"/>
      <c r="K203" s="260"/>
      <c r="L203" s="260"/>
      <c r="M203" s="265"/>
      <c r="N203" s="266"/>
      <c r="O203" s="267"/>
      <c r="P203" s="267"/>
      <c r="Q203" s="267"/>
      <c r="R203" s="267"/>
      <c r="S203" s="267"/>
      <c r="T203" s="267"/>
      <c r="U203" s="267"/>
      <c r="V203" s="267"/>
      <c r="W203" s="267"/>
      <c r="X203" s="268"/>
      <c r="AT203" s="269" t="s">
        <v>173</v>
      </c>
      <c r="AU203" s="269" t="s">
        <v>171</v>
      </c>
      <c r="AV203" s="12" t="s">
        <v>85</v>
      </c>
      <c r="AW203" s="12" t="s">
        <v>7</v>
      </c>
      <c r="AX203" s="12" t="s">
        <v>78</v>
      </c>
      <c r="AY203" s="269" t="s">
        <v>161</v>
      </c>
    </row>
    <row r="204" spans="2:51" s="13" customFormat="1" ht="13.5">
      <c r="B204" s="270"/>
      <c r="C204" s="271"/>
      <c r="D204" s="261" t="s">
        <v>173</v>
      </c>
      <c r="E204" s="272" t="s">
        <v>24</v>
      </c>
      <c r="F204" s="273" t="s">
        <v>768</v>
      </c>
      <c r="G204" s="271"/>
      <c r="H204" s="274">
        <v>0.128</v>
      </c>
      <c r="I204" s="275"/>
      <c r="J204" s="275"/>
      <c r="K204" s="271"/>
      <c r="L204" s="271"/>
      <c r="M204" s="276"/>
      <c r="N204" s="277"/>
      <c r="O204" s="278"/>
      <c r="P204" s="278"/>
      <c r="Q204" s="278"/>
      <c r="R204" s="278"/>
      <c r="S204" s="278"/>
      <c r="T204" s="278"/>
      <c r="U204" s="278"/>
      <c r="V204" s="278"/>
      <c r="W204" s="278"/>
      <c r="X204" s="279"/>
      <c r="AT204" s="280" t="s">
        <v>173</v>
      </c>
      <c r="AU204" s="280" t="s">
        <v>171</v>
      </c>
      <c r="AV204" s="13" t="s">
        <v>87</v>
      </c>
      <c r="AW204" s="13" t="s">
        <v>7</v>
      </c>
      <c r="AX204" s="13" t="s">
        <v>78</v>
      </c>
      <c r="AY204" s="280" t="s">
        <v>161</v>
      </c>
    </row>
    <row r="205" spans="2:51" s="12" customFormat="1" ht="13.5">
      <c r="B205" s="259"/>
      <c r="C205" s="260"/>
      <c r="D205" s="261" t="s">
        <v>173</v>
      </c>
      <c r="E205" s="262" t="s">
        <v>24</v>
      </c>
      <c r="F205" s="263" t="s">
        <v>769</v>
      </c>
      <c r="G205" s="260"/>
      <c r="H205" s="262" t="s">
        <v>24</v>
      </c>
      <c r="I205" s="264"/>
      <c r="J205" s="264"/>
      <c r="K205" s="260"/>
      <c r="L205" s="260"/>
      <c r="M205" s="265"/>
      <c r="N205" s="266"/>
      <c r="O205" s="267"/>
      <c r="P205" s="267"/>
      <c r="Q205" s="267"/>
      <c r="R205" s="267"/>
      <c r="S205" s="267"/>
      <c r="T205" s="267"/>
      <c r="U205" s="267"/>
      <c r="V205" s="267"/>
      <c r="W205" s="267"/>
      <c r="X205" s="268"/>
      <c r="AT205" s="269" t="s">
        <v>173</v>
      </c>
      <c r="AU205" s="269" t="s">
        <v>171</v>
      </c>
      <c r="AV205" s="12" t="s">
        <v>85</v>
      </c>
      <c r="AW205" s="12" t="s">
        <v>7</v>
      </c>
      <c r="AX205" s="12" t="s">
        <v>78</v>
      </c>
      <c r="AY205" s="269" t="s">
        <v>161</v>
      </c>
    </row>
    <row r="206" spans="2:51" s="13" customFormat="1" ht="13.5">
      <c r="B206" s="270"/>
      <c r="C206" s="271"/>
      <c r="D206" s="261" t="s">
        <v>173</v>
      </c>
      <c r="E206" s="272" t="s">
        <v>24</v>
      </c>
      <c r="F206" s="273" t="s">
        <v>770</v>
      </c>
      <c r="G206" s="271"/>
      <c r="H206" s="274">
        <v>1.152</v>
      </c>
      <c r="I206" s="275"/>
      <c r="J206" s="275"/>
      <c r="K206" s="271"/>
      <c r="L206" s="271"/>
      <c r="M206" s="276"/>
      <c r="N206" s="277"/>
      <c r="O206" s="278"/>
      <c r="P206" s="278"/>
      <c r="Q206" s="278"/>
      <c r="R206" s="278"/>
      <c r="S206" s="278"/>
      <c r="T206" s="278"/>
      <c r="U206" s="278"/>
      <c r="V206" s="278"/>
      <c r="W206" s="278"/>
      <c r="X206" s="279"/>
      <c r="AT206" s="280" t="s">
        <v>173</v>
      </c>
      <c r="AU206" s="280" t="s">
        <v>171</v>
      </c>
      <c r="AV206" s="13" t="s">
        <v>87</v>
      </c>
      <c r="AW206" s="13" t="s">
        <v>7</v>
      </c>
      <c r="AX206" s="13" t="s">
        <v>78</v>
      </c>
      <c r="AY206" s="280" t="s">
        <v>161</v>
      </c>
    </row>
    <row r="207" spans="2:51" s="14" customFormat="1" ht="13.5">
      <c r="B207" s="281"/>
      <c r="C207" s="282"/>
      <c r="D207" s="261" t="s">
        <v>173</v>
      </c>
      <c r="E207" s="283" t="s">
        <v>24</v>
      </c>
      <c r="F207" s="284" t="s">
        <v>230</v>
      </c>
      <c r="G207" s="282"/>
      <c r="H207" s="285">
        <v>49.28</v>
      </c>
      <c r="I207" s="286"/>
      <c r="J207" s="286"/>
      <c r="K207" s="282"/>
      <c r="L207" s="282"/>
      <c r="M207" s="287"/>
      <c r="N207" s="288"/>
      <c r="O207" s="289"/>
      <c r="P207" s="289"/>
      <c r="Q207" s="289"/>
      <c r="R207" s="289"/>
      <c r="S207" s="289"/>
      <c r="T207" s="289"/>
      <c r="U207" s="289"/>
      <c r="V207" s="289"/>
      <c r="W207" s="289"/>
      <c r="X207" s="290"/>
      <c r="AT207" s="291" t="s">
        <v>173</v>
      </c>
      <c r="AU207" s="291" t="s">
        <v>171</v>
      </c>
      <c r="AV207" s="14" t="s">
        <v>170</v>
      </c>
      <c r="AW207" s="14" t="s">
        <v>7</v>
      </c>
      <c r="AX207" s="14" t="s">
        <v>85</v>
      </c>
      <c r="AY207" s="291" t="s">
        <v>161</v>
      </c>
    </row>
    <row r="208" spans="2:65" s="1" customFormat="1" ht="16.5" customHeight="1">
      <c r="B208" s="47"/>
      <c r="C208" s="247" t="s">
        <v>271</v>
      </c>
      <c r="D208" s="247" t="s">
        <v>165</v>
      </c>
      <c r="E208" s="248" t="s">
        <v>245</v>
      </c>
      <c r="F208" s="249" t="s">
        <v>771</v>
      </c>
      <c r="G208" s="250" t="s">
        <v>220</v>
      </c>
      <c r="H208" s="251">
        <v>24.64</v>
      </c>
      <c r="I208" s="252"/>
      <c r="J208" s="252"/>
      <c r="K208" s="253">
        <f>ROUND(P208*H208,2)</f>
        <v>0</v>
      </c>
      <c r="L208" s="249" t="s">
        <v>169</v>
      </c>
      <c r="M208" s="73"/>
      <c r="N208" s="254" t="s">
        <v>24</v>
      </c>
      <c r="O208" s="255" t="s">
        <v>47</v>
      </c>
      <c r="P208" s="175">
        <f>I208+J208</f>
        <v>0</v>
      </c>
      <c r="Q208" s="175">
        <f>ROUND(I208*H208,2)</f>
        <v>0</v>
      </c>
      <c r="R208" s="175">
        <f>ROUND(J208*H208,2)</f>
        <v>0</v>
      </c>
      <c r="S208" s="48"/>
      <c r="T208" s="256">
        <f>S208*H208</f>
        <v>0</v>
      </c>
      <c r="U208" s="256">
        <v>0</v>
      </c>
      <c r="V208" s="256">
        <f>U208*H208</f>
        <v>0</v>
      </c>
      <c r="W208" s="256">
        <v>0</v>
      </c>
      <c r="X208" s="257">
        <f>W208*H208</f>
        <v>0</v>
      </c>
      <c r="AR208" s="25" t="s">
        <v>170</v>
      </c>
      <c r="AT208" s="25" t="s">
        <v>165</v>
      </c>
      <c r="AU208" s="25" t="s">
        <v>171</v>
      </c>
      <c r="AY208" s="25" t="s">
        <v>161</v>
      </c>
      <c r="BE208" s="258">
        <f>IF(O208="základní",K208,0)</f>
        <v>0</v>
      </c>
      <c r="BF208" s="258">
        <f>IF(O208="snížená",K208,0)</f>
        <v>0</v>
      </c>
      <c r="BG208" s="258">
        <f>IF(O208="zákl. přenesená",K208,0)</f>
        <v>0</v>
      </c>
      <c r="BH208" s="258">
        <f>IF(O208="sníž. přenesená",K208,0)</f>
        <v>0</v>
      </c>
      <c r="BI208" s="258">
        <f>IF(O208="nulová",K208,0)</f>
        <v>0</v>
      </c>
      <c r="BJ208" s="25" t="s">
        <v>85</v>
      </c>
      <c r="BK208" s="258">
        <f>ROUND(P208*H208,2)</f>
        <v>0</v>
      </c>
      <c r="BL208" s="25" t="s">
        <v>170</v>
      </c>
      <c r="BM208" s="25" t="s">
        <v>772</v>
      </c>
    </row>
    <row r="209" spans="2:51" s="13" customFormat="1" ht="13.5">
      <c r="B209" s="270"/>
      <c r="C209" s="271"/>
      <c r="D209" s="261" t="s">
        <v>173</v>
      </c>
      <c r="E209" s="272" t="s">
        <v>24</v>
      </c>
      <c r="F209" s="273" t="s">
        <v>773</v>
      </c>
      <c r="G209" s="271"/>
      <c r="H209" s="274">
        <v>24.64</v>
      </c>
      <c r="I209" s="275"/>
      <c r="J209" s="275"/>
      <c r="K209" s="271"/>
      <c r="L209" s="271"/>
      <c r="M209" s="276"/>
      <c r="N209" s="277"/>
      <c r="O209" s="278"/>
      <c r="P209" s="278"/>
      <c r="Q209" s="278"/>
      <c r="R209" s="278"/>
      <c r="S209" s="278"/>
      <c r="T209" s="278"/>
      <c r="U209" s="278"/>
      <c r="V209" s="278"/>
      <c r="W209" s="278"/>
      <c r="X209" s="279"/>
      <c r="AT209" s="280" t="s">
        <v>173</v>
      </c>
      <c r="AU209" s="280" t="s">
        <v>171</v>
      </c>
      <c r="AV209" s="13" t="s">
        <v>87</v>
      </c>
      <c r="AW209" s="13" t="s">
        <v>7</v>
      </c>
      <c r="AX209" s="13" t="s">
        <v>85</v>
      </c>
      <c r="AY209" s="280" t="s">
        <v>161</v>
      </c>
    </row>
    <row r="210" spans="2:65" s="1" customFormat="1" ht="16.5" customHeight="1">
      <c r="B210" s="47"/>
      <c r="C210" s="247" t="s">
        <v>277</v>
      </c>
      <c r="D210" s="247" t="s">
        <v>165</v>
      </c>
      <c r="E210" s="248" t="s">
        <v>774</v>
      </c>
      <c r="F210" s="249" t="s">
        <v>775</v>
      </c>
      <c r="G210" s="250" t="s">
        <v>220</v>
      </c>
      <c r="H210" s="251">
        <v>141.511</v>
      </c>
      <c r="I210" s="252"/>
      <c r="J210" s="252"/>
      <c r="K210" s="253">
        <f>ROUND(P210*H210,2)</f>
        <v>0</v>
      </c>
      <c r="L210" s="249" t="s">
        <v>169</v>
      </c>
      <c r="M210" s="73"/>
      <c r="N210" s="254" t="s">
        <v>24</v>
      </c>
      <c r="O210" s="255" t="s">
        <v>47</v>
      </c>
      <c r="P210" s="175">
        <f>I210+J210</f>
        <v>0</v>
      </c>
      <c r="Q210" s="175">
        <f>ROUND(I210*H210,2)</f>
        <v>0</v>
      </c>
      <c r="R210" s="175">
        <f>ROUND(J210*H210,2)</f>
        <v>0</v>
      </c>
      <c r="S210" s="48"/>
      <c r="T210" s="256">
        <f>S210*H210</f>
        <v>0</v>
      </c>
      <c r="U210" s="256">
        <v>0</v>
      </c>
      <c r="V210" s="256">
        <f>U210*H210</f>
        <v>0</v>
      </c>
      <c r="W210" s="256">
        <v>0</v>
      </c>
      <c r="X210" s="257">
        <f>W210*H210</f>
        <v>0</v>
      </c>
      <c r="AR210" s="25" t="s">
        <v>170</v>
      </c>
      <c r="AT210" s="25" t="s">
        <v>165</v>
      </c>
      <c r="AU210" s="25" t="s">
        <v>171</v>
      </c>
      <c r="AY210" s="25" t="s">
        <v>161</v>
      </c>
      <c r="BE210" s="258">
        <f>IF(O210="základní",K210,0)</f>
        <v>0</v>
      </c>
      <c r="BF210" s="258">
        <f>IF(O210="snížená",K210,0)</f>
        <v>0</v>
      </c>
      <c r="BG210" s="258">
        <f>IF(O210="zákl. přenesená",K210,0)</f>
        <v>0</v>
      </c>
      <c r="BH210" s="258">
        <f>IF(O210="sníž. přenesená",K210,0)</f>
        <v>0</v>
      </c>
      <c r="BI210" s="258">
        <f>IF(O210="nulová",K210,0)</f>
        <v>0</v>
      </c>
      <c r="BJ210" s="25" t="s">
        <v>85</v>
      </c>
      <c r="BK210" s="258">
        <f>ROUND(P210*H210,2)</f>
        <v>0</v>
      </c>
      <c r="BL210" s="25" t="s">
        <v>170</v>
      </c>
      <c r="BM210" s="25" t="s">
        <v>776</v>
      </c>
    </row>
    <row r="211" spans="2:51" s="12" customFormat="1" ht="13.5">
      <c r="B211" s="259"/>
      <c r="C211" s="260"/>
      <c r="D211" s="261" t="s">
        <v>173</v>
      </c>
      <c r="E211" s="262" t="s">
        <v>24</v>
      </c>
      <c r="F211" s="263" t="s">
        <v>777</v>
      </c>
      <c r="G211" s="260"/>
      <c r="H211" s="262" t="s">
        <v>24</v>
      </c>
      <c r="I211" s="264"/>
      <c r="J211" s="264"/>
      <c r="K211" s="260"/>
      <c r="L211" s="260"/>
      <c r="M211" s="265"/>
      <c r="N211" s="266"/>
      <c r="O211" s="267"/>
      <c r="P211" s="267"/>
      <c r="Q211" s="267"/>
      <c r="R211" s="267"/>
      <c r="S211" s="267"/>
      <c r="T211" s="267"/>
      <c r="U211" s="267"/>
      <c r="V211" s="267"/>
      <c r="W211" s="267"/>
      <c r="X211" s="268"/>
      <c r="AT211" s="269" t="s">
        <v>173</v>
      </c>
      <c r="AU211" s="269" t="s">
        <v>171</v>
      </c>
      <c r="AV211" s="12" t="s">
        <v>85</v>
      </c>
      <c r="AW211" s="12" t="s">
        <v>7</v>
      </c>
      <c r="AX211" s="12" t="s">
        <v>78</v>
      </c>
      <c r="AY211" s="269" t="s">
        <v>161</v>
      </c>
    </row>
    <row r="212" spans="2:51" s="13" customFormat="1" ht="13.5">
      <c r="B212" s="270"/>
      <c r="C212" s="271"/>
      <c r="D212" s="261" t="s">
        <v>173</v>
      </c>
      <c r="E212" s="272" t="s">
        <v>24</v>
      </c>
      <c r="F212" s="273" t="s">
        <v>778</v>
      </c>
      <c r="G212" s="271"/>
      <c r="H212" s="274">
        <v>3.6</v>
      </c>
      <c r="I212" s="275"/>
      <c r="J212" s="275"/>
      <c r="K212" s="271"/>
      <c r="L212" s="271"/>
      <c r="M212" s="276"/>
      <c r="N212" s="277"/>
      <c r="O212" s="278"/>
      <c r="P212" s="278"/>
      <c r="Q212" s="278"/>
      <c r="R212" s="278"/>
      <c r="S212" s="278"/>
      <c r="T212" s="278"/>
      <c r="U212" s="278"/>
      <c r="V212" s="278"/>
      <c r="W212" s="278"/>
      <c r="X212" s="279"/>
      <c r="AT212" s="280" t="s">
        <v>173</v>
      </c>
      <c r="AU212" s="280" t="s">
        <v>171</v>
      </c>
      <c r="AV212" s="13" t="s">
        <v>87</v>
      </c>
      <c r="AW212" s="13" t="s">
        <v>7</v>
      </c>
      <c r="AX212" s="13" t="s">
        <v>78</v>
      </c>
      <c r="AY212" s="280" t="s">
        <v>161</v>
      </c>
    </row>
    <row r="213" spans="2:51" s="12" customFormat="1" ht="13.5">
      <c r="B213" s="259"/>
      <c r="C213" s="260"/>
      <c r="D213" s="261" t="s">
        <v>173</v>
      </c>
      <c r="E213" s="262" t="s">
        <v>24</v>
      </c>
      <c r="F213" s="263" t="s">
        <v>779</v>
      </c>
      <c r="G213" s="260"/>
      <c r="H213" s="262" t="s">
        <v>24</v>
      </c>
      <c r="I213" s="264"/>
      <c r="J213" s="264"/>
      <c r="K213" s="260"/>
      <c r="L213" s="260"/>
      <c r="M213" s="265"/>
      <c r="N213" s="266"/>
      <c r="O213" s="267"/>
      <c r="P213" s="267"/>
      <c r="Q213" s="267"/>
      <c r="R213" s="267"/>
      <c r="S213" s="267"/>
      <c r="T213" s="267"/>
      <c r="U213" s="267"/>
      <c r="V213" s="267"/>
      <c r="W213" s="267"/>
      <c r="X213" s="268"/>
      <c r="AT213" s="269" t="s">
        <v>173</v>
      </c>
      <c r="AU213" s="269" t="s">
        <v>171</v>
      </c>
      <c r="AV213" s="12" t="s">
        <v>85</v>
      </c>
      <c r="AW213" s="12" t="s">
        <v>7</v>
      </c>
      <c r="AX213" s="12" t="s">
        <v>78</v>
      </c>
      <c r="AY213" s="269" t="s">
        <v>161</v>
      </c>
    </row>
    <row r="214" spans="2:51" s="13" customFormat="1" ht="13.5">
      <c r="B214" s="270"/>
      <c r="C214" s="271"/>
      <c r="D214" s="261" t="s">
        <v>173</v>
      </c>
      <c r="E214" s="272" t="s">
        <v>24</v>
      </c>
      <c r="F214" s="273" t="s">
        <v>780</v>
      </c>
      <c r="G214" s="271"/>
      <c r="H214" s="274">
        <v>23</v>
      </c>
      <c r="I214" s="275"/>
      <c r="J214" s="275"/>
      <c r="K214" s="271"/>
      <c r="L214" s="271"/>
      <c r="M214" s="276"/>
      <c r="N214" s="277"/>
      <c r="O214" s="278"/>
      <c r="P214" s="278"/>
      <c r="Q214" s="278"/>
      <c r="R214" s="278"/>
      <c r="S214" s="278"/>
      <c r="T214" s="278"/>
      <c r="U214" s="278"/>
      <c r="V214" s="278"/>
      <c r="W214" s="278"/>
      <c r="X214" s="279"/>
      <c r="AT214" s="280" t="s">
        <v>173</v>
      </c>
      <c r="AU214" s="280" t="s">
        <v>171</v>
      </c>
      <c r="AV214" s="13" t="s">
        <v>87</v>
      </c>
      <c r="AW214" s="13" t="s">
        <v>7</v>
      </c>
      <c r="AX214" s="13" t="s">
        <v>78</v>
      </c>
      <c r="AY214" s="280" t="s">
        <v>161</v>
      </c>
    </row>
    <row r="215" spans="2:51" s="12" customFormat="1" ht="13.5">
      <c r="B215" s="259"/>
      <c r="C215" s="260"/>
      <c r="D215" s="261" t="s">
        <v>173</v>
      </c>
      <c r="E215" s="262" t="s">
        <v>24</v>
      </c>
      <c r="F215" s="263" t="s">
        <v>781</v>
      </c>
      <c r="G215" s="260"/>
      <c r="H215" s="262" t="s">
        <v>24</v>
      </c>
      <c r="I215" s="264"/>
      <c r="J215" s="264"/>
      <c r="K215" s="260"/>
      <c r="L215" s="260"/>
      <c r="M215" s="265"/>
      <c r="N215" s="266"/>
      <c r="O215" s="267"/>
      <c r="P215" s="267"/>
      <c r="Q215" s="267"/>
      <c r="R215" s="267"/>
      <c r="S215" s="267"/>
      <c r="T215" s="267"/>
      <c r="U215" s="267"/>
      <c r="V215" s="267"/>
      <c r="W215" s="267"/>
      <c r="X215" s="268"/>
      <c r="AT215" s="269" t="s">
        <v>173</v>
      </c>
      <c r="AU215" s="269" t="s">
        <v>171</v>
      </c>
      <c r="AV215" s="12" t="s">
        <v>85</v>
      </c>
      <c r="AW215" s="12" t="s">
        <v>7</v>
      </c>
      <c r="AX215" s="12" t="s">
        <v>78</v>
      </c>
      <c r="AY215" s="269" t="s">
        <v>161</v>
      </c>
    </row>
    <row r="216" spans="2:51" s="13" customFormat="1" ht="13.5">
      <c r="B216" s="270"/>
      <c r="C216" s="271"/>
      <c r="D216" s="261" t="s">
        <v>173</v>
      </c>
      <c r="E216" s="272" t="s">
        <v>24</v>
      </c>
      <c r="F216" s="273" t="s">
        <v>782</v>
      </c>
      <c r="G216" s="271"/>
      <c r="H216" s="274">
        <v>9.48</v>
      </c>
      <c r="I216" s="275"/>
      <c r="J216" s="275"/>
      <c r="K216" s="271"/>
      <c r="L216" s="271"/>
      <c r="M216" s="276"/>
      <c r="N216" s="277"/>
      <c r="O216" s="278"/>
      <c r="P216" s="278"/>
      <c r="Q216" s="278"/>
      <c r="R216" s="278"/>
      <c r="S216" s="278"/>
      <c r="T216" s="278"/>
      <c r="U216" s="278"/>
      <c r="V216" s="278"/>
      <c r="W216" s="278"/>
      <c r="X216" s="279"/>
      <c r="AT216" s="280" t="s">
        <v>173</v>
      </c>
      <c r="AU216" s="280" t="s">
        <v>171</v>
      </c>
      <c r="AV216" s="13" t="s">
        <v>87</v>
      </c>
      <c r="AW216" s="13" t="s">
        <v>7</v>
      </c>
      <c r="AX216" s="13" t="s">
        <v>78</v>
      </c>
      <c r="AY216" s="280" t="s">
        <v>161</v>
      </c>
    </row>
    <row r="217" spans="2:51" s="13" customFormat="1" ht="13.5">
      <c r="B217" s="270"/>
      <c r="C217" s="271"/>
      <c r="D217" s="261" t="s">
        <v>173</v>
      </c>
      <c r="E217" s="272" t="s">
        <v>24</v>
      </c>
      <c r="F217" s="273" t="s">
        <v>783</v>
      </c>
      <c r="G217" s="271"/>
      <c r="H217" s="274">
        <v>2.1</v>
      </c>
      <c r="I217" s="275"/>
      <c r="J217" s="275"/>
      <c r="K217" s="271"/>
      <c r="L217" s="271"/>
      <c r="M217" s="276"/>
      <c r="N217" s="277"/>
      <c r="O217" s="278"/>
      <c r="P217" s="278"/>
      <c r="Q217" s="278"/>
      <c r="R217" s="278"/>
      <c r="S217" s="278"/>
      <c r="T217" s="278"/>
      <c r="U217" s="278"/>
      <c r="V217" s="278"/>
      <c r="W217" s="278"/>
      <c r="X217" s="279"/>
      <c r="AT217" s="280" t="s">
        <v>173</v>
      </c>
      <c r="AU217" s="280" t="s">
        <v>171</v>
      </c>
      <c r="AV217" s="13" t="s">
        <v>87</v>
      </c>
      <c r="AW217" s="13" t="s">
        <v>7</v>
      </c>
      <c r="AX217" s="13" t="s">
        <v>78</v>
      </c>
      <c r="AY217" s="280" t="s">
        <v>161</v>
      </c>
    </row>
    <row r="218" spans="2:51" s="12" customFormat="1" ht="13.5">
      <c r="B218" s="259"/>
      <c r="C218" s="260"/>
      <c r="D218" s="261" t="s">
        <v>173</v>
      </c>
      <c r="E218" s="262" t="s">
        <v>24</v>
      </c>
      <c r="F218" s="263" t="s">
        <v>784</v>
      </c>
      <c r="G218" s="260"/>
      <c r="H218" s="262" t="s">
        <v>24</v>
      </c>
      <c r="I218" s="264"/>
      <c r="J218" s="264"/>
      <c r="K218" s="260"/>
      <c r="L218" s="260"/>
      <c r="M218" s="265"/>
      <c r="N218" s="266"/>
      <c r="O218" s="267"/>
      <c r="P218" s="267"/>
      <c r="Q218" s="267"/>
      <c r="R218" s="267"/>
      <c r="S218" s="267"/>
      <c r="T218" s="267"/>
      <c r="U218" s="267"/>
      <c r="V218" s="267"/>
      <c r="W218" s="267"/>
      <c r="X218" s="268"/>
      <c r="AT218" s="269" t="s">
        <v>173</v>
      </c>
      <c r="AU218" s="269" t="s">
        <v>171</v>
      </c>
      <c r="AV218" s="12" t="s">
        <v>85</v>
      </c>
      <c r="AW218" s="12" t="s">
        <v>7</v>
      </c>
      <c r="AX218" s="12" t="s">
        <v>78</v>
      </c>
      <c r="AY218" s="269" t="s">
        <v>161</v>
      </c>
    </row>
    <row r="219" spans="2:51" s="13" customFormat="1" ht="13.5">
      <c r="B219" s="270"/>
      <c r="C219" s="271"/>
      <c r="D219" s="261" t="s">
        <v>173</v>
      </c>
      <c r="E219" s="272" t="s">
        <v>24</v>
      </c>
      <c r="F219" s="273" t="s">
        <v>785</v>
      </c>
      <c r="G219" s="271"/>
      <c r="H219" s="274">
        <v>85.016</v>
      </c>
      <c r="I219" s="275"/>
      <c r="J219" s="275"/>
      <c r="K219" s="271"/>
      <c r="L219" s="271"/>
      <c r="M219" s="276"/>
      <c r="N219" s="277"/>
      <c r="O219" s="278"/>
      <c r="P219" s="278"/>
      <c r="Q219" s="278"/>
      <c r="R219" s="278"/>
      <c r="S219" s="278"/>
      <c r="T219" s="278"/>
      <c r="U219" s="278"/>
      <c r="V219" s="278"/>
      <c r="W219" s="278"/>
      <c r="X219" s="279"/>
      <c r="AT219" s="280" t="s">
        <v>173</v>
      </c>
      <c r="AU219" s="280" t="s">
        <v>171</v>
      </c>
      <c r="AV219" s="13" t="s">
        <v>87</v>
      </c>
      <c r="AW219" s="13" t="s">
        <v>7</v>
      </c>
      <c r="AX219" s="13" t="s">
        <v>78</v>
      </c>
      <c r="AY219" s="280" t="s">
        <v>161</v>
      </c>
    </row>
    <row r="220" spans="2:51" s="12" customFormat="1" ht="13.5">
      <c r="B220" s="259"/>
      <c r="C220" s="260"/>
      <c r="D220" s="261" t="s">
        <v>173</v>
      </c>
      <c r="E220" s="262" t="s">
        <v>24</v>
      </c>
      <c r="F220" s="263" t="s">
        <v>786</v>
      </c>
      <c r="G220" s="260"/>
      <c r="H220" s="262" t="s">
        <v>24</v>
      </c>
      <c r="I220" s="264"/>
      <c r="J220" s="264"/>
      <c r="K220" s="260"/>
      <c r="L220" s="260"/>
      <c r="M220" s="265"/>
      <c r="N220" s="266"/>
      <c r="O220" s="267"/>
      <c r="P220" s="267"/>
      <c r="Q220" s="267"/>
      <c r="R220" s="267"/>
      <c r="S220" s="267"/>
      <c r="T220" s="267"/>
      <c r="U220" s="267"/>
      <c r="V220" s="267"/>
      <c r="W220" s="267"/>
      <c r="X220" s="268"/>
      <c r="AT220" s="269" t="s">
        <v>173</v>
      </c>
      <c r="AU220" s="269" t="s">
        <v>171</v>
      </c>
      <c r="AV220" s="12" t="s">
        <v>85</v>
      </c>
      <c r="AW220" s="12" t="s">
        <v>7</v>
      </c>
      <c r="AX220" s="12" t="s">
        <v>78</v>
      </c>
      <c r="AY220" s="269" t="s">
        <v>161</v>
      </c>
    </row>
    <row r="221" spans="2:51" s="13" customFormat="1" ht="13.5">
      <c r="B221" s="270"/>
      <c r="C221" s="271"/>
      <c r="D221" s="261" t="s">
        <v>173</v>
      </c>
      <c r="E221" s="272" t="s">
        <v>24</v>
      </c>
      <c r="F221" s="273" t="s">
        <v>787</v>
      </c>
      <c r="G221" s="271"/>
      <c r="H221" s="274">
        <v>14.355</v>
      </c>
      <c r="I221" s="275"/>
      <c r="J221" s="275"/>
      <c r="K221" s="271"/>
      <c r="L221" s="271"/>
      <c r="M221" s="276"/>
      <c r="N221" s="277"/>
      <c r="O221" s="278"/>
      <c r="P221" s="278"/>
      <c r="Q221" s="278"/>
      <c r="R221" s="278"/>
      <c r="S221" s="278"/>
      <c r="T221" s="278"/>
      <c r="U221" s="278"/>
      <c r="V221" s="278"/>
      <c r="W221" s="278"/>
      <c r="X221" s="279"/>
      <c r="AT221" s="280" t="s">
        <v>173</v>
      </c>
      <c r="AU221" s="280" t="s">
        <v>171</v>
      </c>
      <c r="AV221" s="13" t="s">
        <v>87</v>
      </c>
      <c r="AW221" s="13" t="s">
        <v>7</v>
      </c>
      <c r="AX221" s="13" t="s">
        <v>78</v>
      </c>
      <c r="AY221" s="280" t="s">
        <v>161</v>
      </c>
    </row>
    <row r="222" spans="2:51" s="12" customFormat="1" ht="13.5">
      <c r="B222" s="259"/>
      <c r="C222" s="260"/>
      <c r="D222" s="261" t="s">
        <v>173</v>
      </c>
      <c r="E222" s="262" t="s">
        <v>24</v>
      </c>
      <c r="F222" s="263" t="s">
        <v>788</v>
      </c>
      <c r="G222" s="260"/>
      <c r="H222" s="262" t="s">
        <v>24</v>
      </c>
      <c r="I222" s="264"/>
      <c r="J222" s="264"/>
      <c r="K222" s="260"/>
      <c r="L222" s="260"/>
      <c r="M222" s="265"/>
      <c r="N222" s="266"/>
      <c r="O222" s="267"/>
      <c r="P222" s="267"/>
      <c r="Q222" s="267"/>
      <c r="R222" s="267"/>
      <c r="S222" s="267"/>
      <c r="T222" s="267"/>
      <c r="U222" s="267"/>
      <c r="V222" s="267"/>
      <c r="W222" s="267"/>
      <c r="X222" s="268"/>
      <c r="AT222" s="269" t="s">
        <v>173</v>
      </c>
      <c r="AU222" s="269" t="s">
        <v>171</v>
      </c>
      <c r="AV222" s="12" t="s">
        <v>85</v>
      </c>
      <c r="AW222" s="12" t="s">
        <v>7</v>
      </c>
      <c r="AX222" s="12" t="s">
        <v>78</v>
      </c>
      <c r="AY222" s="269" t="s">
        <v>161</v>
      </c>
    </row>
    <row r="223" spans="2:51" s="13" customFormat="1" ht="13.5">
      <c r="B223" s="270"/>
      <c r="C223" s="271"/>
      <c r="D223" s="261" t="s">
        <v>173</v>
      </c>
      <c r="E223" s="272" t="s">
        <v>24</v>
      </c>
      <c r="F223" s="273" t="s">
        <v>789</v>
      </c>
      <c r="G223" s="271"/>
      <c r="H223" s="274">
        <v>3.96</v>
      </c>
      <c r="I223" s="275"/>
      <c r="J223" s="275"/>
      <c r="K223" s="271"/>
      <c r="L223" s="271"/>
      <c r="M223" s="276"/>
      <c r="N223" s="277"/>
      <c r="O223" s="278"/>
      <c r="P223" s="278"/>
      <c r="Q223" s="278"/>
      <c r="R223" s="278"/>
      <c r="S223" s="278"/>
      <c r="T223" s="278"/>
      <c r="U223" s="278"/>
      <c r="V223" s="278"/>
      <c r="W223" s="278"/>
      <c r="X223" s="279"/>
      <c r="AT223" s="280" t="s">
        <v>173</v>
      </c>
      <c r="AU223" s="280" t="s">
        <v>171</v>
      </c>
      <c r="AV223" s="13" t="s">
        <v>87</v>
      </c>
      <c r="AW223" s="13" t="s">
        <v>7</v>
      </c>
      <c r="AX223" s="13" t="s">
        <v>78</v>
      </c>
      <c r="AY223" s="280" t="s">
        <v>161</v>
      </c>
    </row>
    <row r="224" spans="2:51" s="14" customFormat="1" ht="13.5">
      <c r="B224" s="281"/>
      <c r="C224" s="282"/>
      <c r="D224" s="261" t="s">
        <v>173</v>
      </c>
      <c r="E224" s="283" t="s">
        <v>24</v>
      </c>
      <c r="F224" s="284" t="s">
        <v>230</v>
      </c>
      <c r="G224" s="282"/>
      <c r="H224" s="285">
        <v>141.511</v>
      </c>
      <c r="I224" s="286"/>
      <c r="J224" s="286"/>
      <c r="K224" s="282"/>
      <c r="L224" s="282"/>
      <c r="M224" s="287"/>
      <c r="N224" s="288"/>
      <c r="O224" s="289"/>
      <c r="P224" s="289"/>
      <c r="Q224" s="289"/>
      <c r="R224" s="289"/>
      <c r="S224" s="289"/>
      <c r="T224" s="289"/>
      <c r="U224" s="289"/>
      <c r="V224" s="289"/>
      <c r="W224" s="289"/>
      <c r="X224" s="290"/>
      <c r="AT224" s="291" t="s">
        <v>173</v>
      </c>
      <c r="AU224" s="291" t="s">
        <v>171</v>
      </c>
      <c r="AV224" s="14" t="s">
        <v>170</v>
      </c>
      <c r="AW224" s="14" t="s">
        <v>7</v>
      </c>
      <c r="AX224" s="14" t="s">
        <v>85</v>
      </c>
      <c r="AY224" s="291" t="s">
        <v>161</v>
      </c>
    </row>
    <row r="225" spans="2:65" s="1" customFormat="1" ht="16.5" customHeight="1">
      <c r="B225" s="47"/>
      <c r="C225" s="247" t="s">
        <v>283</v>
      </c>
      <c r="D225" s="247" t="s">
        <v>165</v>
      </c>
      <c r="E225" s="248" t="s">
        <v>257</v>
      </c>
      <c r="F225" s="249" t="s">
        <v>790</v>
      </c>
      <c r="G225" s="250" t="s">
        <v>220</v>
      </c>
      <c r="H225" s="251">
        <v>70.756</v>
      </c>
      <c r="I225" s="252"/>
      <c r="J225" s="252"/>
      <c r="K225" s="253">
        <f>ROUND(P225*H225,2)</f>
        <v>0</v>
      </c>
      <c r="L225" s="249" t="s">
        <v>169</v>
      </c>
      <c r="M225" s="73"/>
      <c r="N225" s="254" t="s">
        <v>24</v>
      </c>
      <c r="O225" s="255" t="s">
        <v>47</v>
      </c>
      <c r="P225" s="175">
        <f>I225+J225</f>
        <v>0</v>
      </c>
      <c r="Q225" s="175">
        <f>ROUND(I225*H225,2)</f>
        <v>0</v>
      </c>
      <c r="R225" s="175">
        <f>ROUND(J225*H225,2)</f>
        <v>0</v>
      </c>
      <c r="S225" s="48"/>
      <c r="T225" s="256">
        <f>S225*H225</f>
        <v>0</v>
      </c>
      <c r="U225" s="256">
        <v>0</v>
      </c>
      <c r="V225" s="256">
        <f>U225*H225</f>
        <v>0</v>
      </c>
      <c r="W225" s="256">
        <v>0</v>
      </c>
      <c r="X225" s="257">
        <f>W225*H225</f>
        <v>0</v>
      </c>
      <c r="AR225" s="25" t="s">
        <v>170</v>
      </c>
      <c r="AT225" s="25" t="s">
        <v>165</v>
      </c>
      <c r="AU225" s="25" t="s">
        <v>171</v>
      </c>
      <c r="AY225" s="25" t="s">
        <v>161</v>
      </c>
      <c r="BE225" s="258">
        <f>IF(O225="základní",K225,0)</f>
        <v>0</v>
      </c>
      <c r="BF225" s="258">
        <f>IF(O225="snížená",K225,0)</f>
        <v>0</v>
      </c>
      <c r="BG225" s="258">
        <f>IF(O225="zákl. přenesená",K225,0)</f>
        <v>0</v>
      </c>
      <c r="BH225" s="258">
        <f>IF(O225="sníž. přenesená",K225,0)</f>
        <v>0</v>
      </c>
      <c r="BI225" s="258">
        <f>IF(O225="nulová",K225,0)</f>
        <v>0</v>
      </c>
      <c r="BJ225" s="25" t="s">
        <v>85</v>
      </c>
      <c r="BK225" s="258">
        <f>ROUND(P225*H225,2)</f>
        <v>0</v>
      </c>
      <c r="BL225" s="25" t="s">
        <v>170</v>
      </c>
      <c r="BM225" s="25" t="s">
        <v>791</v>
      </c>
    </row>
    <row r="226" spans="2:51" s="13" customFormat="1" ht="13.5">
      <c r="B226" s="270"/>
      <c r="C226" s="271"/>
      <c r="D226" s="261" t="s">
        <v>173</v>
      </c>
      <c r="E226" s="272" t="s">
        <v>24</v>
      </c>
      <c r="F226" s="273" t="s">
        <v>792</v>
      </c>
      <c r="G226" s="271"/>
      <c r="H226" s="274">
        <v>70.756</v>
      </c>
      <c r="I226" s="275"/>
      <c r="J226" s="275"/>
      <c r="K226" s="271"/>
      <c r="L226" s="271"/>
      <c r="M226" s="276"/>
      <c r="N226" s="277"/>
      <c r="O226" s="278"/>
      <c r="P226" s="278"/>
      <c r="Q226" s="278"/>
      <c r="R226" s="278"/>
      <c r="S226" s="278"/>
      <c r="T226" s="278"/>
      <c r="U226" s="278"/>
      <c r="V226" s="278"/>
      <c r="W226" s="278"/>
      <c r="X226" s="279"/>
      <c r="AT226" s="280" t="s">
        <v>173</v>
      </c>
      <c r="AU226" s="280" t="s">
        <v>171</v>
      </c>
      <c r="AV226" s="13" t="s">
        <v>87</v>
      </c>
      <c r="AW226" s="13" t="s">
        <v>7</v>
      </c>
      <c r="AX226" s="13" t="s">
        <v>85</v>
      </c>
      <c r="AY226" s="280" t="s">
        <v>161</v>
      </c>
    </row>
    <row r="227" spans="2:65" s="1" customFormat="1" ht="16.5" customHeight="1">
      <c r="B227" s="47"/>
      <c r="C227" s="247" t="s">
        <v>10</v>
      </c>
      <c r="D227" s="247" t="s">
        <v>165</v>
      </c>
      <c r="E227" s="248" t="s">
        <v>793</v>
      </c>
      <c r="F227" s="249" t="s">
        <v>794</v>
      </c>
      <c r="G227" s="250" t="s">
        <v>220</v>
      </c>
      <c r="H227" s="251">
        <v>90</v>
      </c>
      <c r="I227" s="252"/>
      <c r="J227" s="252"/>
      <c r="K227" s="253">
        <f>ROUND(P227*H227,2)</f>
        <v>0</v>
      </c>
      <c r="L227" s="249" t="s">
        <v>169</v>
      </c>
      <c r="M227" s="73"/>
      <c r="N227" s="254" t="s">
        <v>24</v>
      </c>
      <c r="O227" s="255" t="s">
        <v>47</v>
      </c>
      <c r="P227" s="175">
        <f>I227+J227</f>
        <v>0</v>
      </c>
      <c r="Q227" s="175">
        <f>ROUND(I227*H227,2)</f>
        <v>0</v>
      </c>
      <c r="R227" s="175">
        <f>ROUND(J227*H227,2)</f>
        <v>0</v>
      </c>
      <c r="S227" s="48"/>
      <c r="T227" s="256">
        <f>S227*H227</f>
        <v>0</v>
      </c>
      <c r="U227" s="256">
        <v>0</v>
      </c>
      <c r="V227" s="256">
        <f>U227*H227</f>
        <v>0</v>
      </c>
      <c r="W227" s="256">
        <v>0</v>
      </c>
      <c r="X227" s="257">
        <f>W227*H227</f>
        <v>0</v>
      </c>
      <c r="AR227" s="25" t="s">
        <v>170</v>
      </c>
      <c r="AT227" s="25" t="s">
        <v>165</v>
      </c>
      <c r="AU227" s="25" t="s">
        <v>171</v>
      </c>
      <c r="AY227" s="25" t="s">
        <v>161</v>
      </c>
      <c r="BE227" s="258">
        <f>IF(O227="základní",K227,0)</f>
        <v>0</v>
      </c>
      <c r="BF227" s="258">
        <f>IF(O227="snížená",K227,0)</f>
        <v>0</v>
      </c>
      <c r="BG227" s="258">
        <f>IF(O227="zákl. přenesená",K227,0)</f>
        <v>0</v>
      </c>
      <c r="BH227" s="258">
        <f>IF(O227="sníž. přenesená",K227,0)</f>
        <v>0</v>
      </c>
      <c r="BI227" s="258">
        <f>IF(O227="nulová",K227,0)</f>
        <v>0</v>
      </c>
      <c r="BJ227" s="25" t="s">
        <v>85</v>
      </c>
      <c r="BK227" s="258">
        <f>ROUND(P227*H227,2)</f>
        <v>0</v>
      </c>
      <c r="BL227" s="25" t="s">
        <v>170</v>
      </c>
      <c r="BM227" s="25" t="s">
        <v>795</v>
      </c>
    </row>
    <row r="228" spans="2:51" s="12" customFormat="1" ht="13.5">
      <c r="B228" s="259"/>
      <c r="C228" s="260"/>
      <c r="D228" s="261" t="s">
        <v>173</v>
      </c>
      <c r="E228" s="262" t="s">
        <v>24</v>
      </c>
      <c r="F228" s="263" t="s">
        <v>796</v>
      </c>
      <c r="G228" s="260"/>
      <c r="H228" s="262" t="s">
        <v>24</v>
      </c>
      <c r="I228" s="264"/>
      <c r="J228" s="264"/>
      <c r="K228" s="260"/>
      <c r="L228" s="260"/>
      <c r="M228" s="265"/>
      <c r="N228" s="266"/>
      <c r="O228" s="267"/>
      <c r="P228" s="267"/>
      <c r="Q228" s="267"/>
      <c r="R228" s="267"/>
      <c r="S228" s="267"/>
      <c r="T228" s="267"/>
      <c r="U228" s="267"/>
      <c r="V228" s="267"/>
      <c r="W228" s="267"/>
      <c r="X228" s="268"/>
      <c r="AT228" s="269" t="s">
        <v>173</v>
      </c>
      <c r="AU228" s="269" t="s">
        <v>171</v>
      </c>
      <c r="AV228" s="12" t="s">
        <v>85</v>
      </c>
      <c r="AW228" s="12" t="s">
        <v>7</v>
      </c>
      <c r="AX228" s="12" t="s">
        <v>78</v>
      </c>
      <c r="AY228" s="269" t="s">
        <v>161</v>
      </c>
    </row>
    <row r="229" spans="2:51" s="13" customFormat="1" ht="13.5">
      <c r="B229" s="270"/>
      <c r="C229" s="271"/>
      <c r="D229" s="261" t="s">
        <v>173</v>
      </c>
      <c r="E229" s="272" t="s">
        <v>24</v>
      </c>
      <c r="F229" s="273" t="s">
        <v>797</v>
      </c>
      <c r="G229" s="271"/>
      <c r="H229" s="274">
        <v>90</v>
      </c>
      <c r="I229" s="275"/>
      <c r="J229" s="275"/>
      <c r="K229" s="271"/>
      <c r="L229" s="271"/>
      <c r="M229" s="276"/>
      <c r="N229" s="277"/>
      <c r="O229" s="278"/>
      <c r="P229" s="278"/>
      <c r="Q229" s="278"/>
      <c r="R229" s="278"/>
      <c r="S229" s="278"/>
      <c r="T229" s="278"/>
      <c r="U229" s="278"/>
      <c r="V229" s="278"/>
      <c r="W229" s="278"/>
      <c r="X229" s="279"/>
      <c r="AT229" s="280" t="s">
        <v>173</v>
      </c>
      <c r="AU229" s="280" t="s">
        <v>171</v>
      </c>
      <c r="AV229" s="13" t="s">
        <v>87</v>
      </c>
      <c r="AW229" s="13" t="s">
        <v>7</v>
      </c>
      <c r="AX229" s="13" t="s">
        <v>85</v>
      </c>
      <c r="AY229" s="280" t="s">
        <v>161</v>
      </c>
    </row>
    <row r="230" spans="2:65" s="1" customFormat="1" ht="16.5" customHeight="1">
      <c r="B230" s="47"/>
      <c r="C230" s="247" t="s">
        <v>200</v>
      </c>
      <c r="D230" s="247" t="s">
        <v>165</v>
      </c>
      <c r="E230" s="248" t="s">
        <v>272</v>
      </c>
      <c r="F230" s="249" t="s">
        <v>798</v>
      </c>
      <c r="G230" s="250" t="s">
        <v>220</v>
      </c>
      <c r="H230" s="251">
        <v>45</v>
      </c>
      <c r="I230" s="252"/>
      <c r="J230" s="252"/>
      <c r="K230" s="253">
        <f>ROUND(P230*H230,2)</f>
        <v>0</v>
      </c>
      <c r="L230" s="249" t="s">
        <v>169</v>
      </c>
      <c r="M230" s="73"/>
      <c r="N230" s="254" t="s">
        <v>24</v>
      </c>
      <c r="O230" s="255" t="s">
        <v>47</v>
      </c>
      <c r="P230" s="175">
        <f>I230+J230</f>
        <v>0</v>
      </c>
      <c r="Q230" s="175">
        <f>ROUND(I230*H230,2)</f>
        <v>0</v>
      </c>
      <c r="R230" s="175">
        <f>ROUND(J230*H230,2)</f>
        <v>0</v>
      </c>
      <c r="S230" s="48"/>
      <c r="T230" s="256">
        <f>S230*H230</f>
        <v>0</v>
      </c>
      <c r="U230" s="256">
        <v>0</v>
      </c>
      <c r="V230" s="256">
        <f>U230*H230</f>
        <v>0</v>
      </c>
      <c r="W230" s="256">
        <v>0</v>
      </c>
      <c r="X230" s="257">
        <f>W230*H230</f>
        <v>0</v>
      </c>
      <c r="AR230" s="25" t="s">
        <v>170</v>
      </c>
      <c r="AT230" s="25" t="s">
        <v>165</v>
      </c>
      <c r="AU230" s="25" t="s">
        <v>171</v>
      </c>
      <c r="AY230" s="25" t="s">
        <v>161</v>
      </c>
      <c r="BE230" s="258">
        <f>IF(O230="základní",K230,0)</f>
        <v>0</v>
      </c>
      <c r="BF230" s="258">
        <f>IF(O230="snížená",K230,0)</f>
        <v>0</v>
      </c>
      <c r="BG230" s="258">
        <f>IF(O230="zákl. přenesená",K230,0)</f>
        <v>0</v>
      </c>
      <c r="BH230" s="258">
        <f>IF(O230="sníž. přenesená",K230,0)</f>
        <v>0</v>
      </c>
      <c r="BI230" s="258">
        <f>IF(O230="nulová",K230,0)</f>
        <v>0</v>
      </c>
      <c r="BJ230" s="25" t="s">
        <v>85</v>
      </c>
      <c r="BK230" s="258">
        <f>ROUND(P230*H230,2)</f>
        <v>0</v>
      </c>
      <c r="BL230" s="25" t="s">
        <v>170</v>
      </c>
      <c r="BM230" s="25" t="s">
        <v>799</v>
      </c>
    </row>
    <row r="231" spans="2:51" s="13" customFormat="1" ht="13.5">
      <c r="B231" s="270"/>
      <c r="C231" s="271"/>
      <c r="D231" s="261" t="s">
        <v>173</v>
      </c>
      <c r="E231" s="272" t="s">
        <v>24</v>
      </c>
      <c r="F231" s="273" t="s">
        <v>800</v>
      </c>
      <c r="G231" s="271"/>
      <c r="H231" s="274">
        <v>45</v>
      </c>
      <c r="I231" s="275"/>
      <c r="J231" s="275"/>
      <c r="K231" s="271"/>
      <c r="L231" s="271"/>
      <c r="M231" s="276"/>
      <c r="N231" s="277"/>
      <c r="O231" s="278"/>
      <c r="P231" s="278"/>
      <c r="Q231" s="278"/>
      <c r="R231" s="278"/>
      <c r="S231" s="278"/>
      <c r="T231" s="278"/>
      <c r="U231" s="278"/>
      <c r="V231" s="278"/>
      <c r="W231" s="278"/>
      <c r="X231" s="279"/>
      <c r="AT231" s="280" t="s">
        <v>173</v>
      </c>
      <c r="AU231" s="280" t="s">
        <v>171</v>
      </c>
      <c r="AV231" s="13" t="s">
        <v>87</v>
      </c>
      <c r="AW231" s="13" t="s">
        <v>7</v>
      </c>
      <c r="AX231" s="13" t="s">
        <v>85</v>
      </c>
      <c r="AY231" s="280" t="s">
        <v>161</v>
      </c>
    </row>
    <row r="232" spans="2:63" s="11" customFormat="1" ht="22.3" customHeight="1">
      <c r="B232" s="230"/>
      <c r="C232" s="231"/>
      <c r="D232" s="232" t="s">
        <v>77</v>
      </c>
      <c r="E232" s="245" t="s">
        <v>256</v>
      </c>
      <c r="F232" s="245" t="s">
        <v>276</v>
      </c>
      <c r="G232" s="231"/>
      <c r="H232" s="231"/>
      <c r="I232" s="234"/>
      <c r="J232" s="234"/>
      <c r="K232" s="246">
        <f>BK232</f>
        <v>0</v>
      </c>
      <c r="L232" s="231"/>
      <c r="M232" s="236"/>
      <c r="N232" s="237"/>
      <c r="O232" s="238"/>
      <c r="P232" s="238"/>
      <c r="Q232" s="239">
        <f>SUM(Q233:Q261)</f>
        <v>0</v>
      </c>
      <c r="R232" s="239">
        <f>SUM(R233:R261)</f>
        <v>0</v>
      </c>
      <c r="S232" s="238"/>
      <c r="T232" s="240">
        <f>SUM(T233:T261)</f>
        <v>0</v>
      </c>
      <c r="U232" s="238"/>
      <c r="V232" s="240">
        <f>SUM(V233:V261)</f>
        <v>152.334</v>
      </c>
      <c r="W232" s="238"/>
      <c r="X232" s="241">
        <f>SUM(X233:X261)</f>
        <v>0</v>
      </c>
      <c r="AR232" s="242" t="s">
        <v>85</v>
      </c>
      <c r="AT232" s="243" t="s">
        <v>77</v>
      </c>
      <c r="AU232" s="243" t="s">
        <v>87</v>
      </c>
      <c r="AY232" s="242" t="s">
        <v>161</v>
      </c>
      <c r="BK232" s="244">
        <f>SUM(BK233:BK261)</f>
        <v>0</v>
      </c>
    </row>
    <row r="233" spans="2:65" s="1" customFormat="1" ht="38.25" customHeight="1">
      <c r="B233" s="47"/>
      <c r="C233" s="247" t="s">
        <v>296</v>
      </c>
      <c r="D233" s="247" t="s">
        <v>165</v>
      </c>
      <c r="E233" s="248" t="s">
        <v>801</v>
      </c>
      <c r="F233" s="249" t="s">
        <v>802</v>
      </c>
      <c r="G233" s="250" t="s">
        <v>220</v>
      </c>
      <c r="H233" s="251">
        <v>265.9</v>
      </c>
      <c r="I233" s="252"/>
      <c r="J233" s="252"/>
      <c r="K233" s="253">
        <f>ROUND(P233*H233,2)</f>
        <v>0</v>
      </c>
      <c r="L233" s="249" t="s">
        <v>169</v>
      </c>
      <c r="M233" s="73"/>
      <c r="N233" s="254" t="s">
        <v>24</v>
      </c>
      <c r="O233" s="255" t="s">
        <v>47</v>
      </c>
      <c r="P233" s="175">
        <f>I233+J233</f>
        <v>0</v>
      </c>
      <c r="Q233" s="175">
        <f>ROUND(I233*H233,2)</f>
        <v>0</v>
      </c>
      <c r="R233" s="175">
        <f>ROUND(J233*H233,2)</f>
        <v>0</v>
      </c>
      <c r="S233" s="48"/>
      <c r="T233" s="256">
        <f>S233*H233</f>
        <v>0</v>
      </c>
      <c r="U233" s="256">
        <v>0</v>
      </c>
      <c r="V233" s="256">
        <f>U233*H233</f>
        <v>0</v>
      </c>
      <c r="W233" s="256">
        <v>0</v>
      </c>
      <c r="X233" s="257">
        <f>W233*H233</f>
        <v>0</v>
      </c>
      <c r="AR233" s="25" t="s">
        <v>170</v>
      </c>
      <c r="AT233" s="25" t="s">
        <v>165</v>
      </c>
      <c r="AU233" s="25" t="s">
        <v>171</v>
      </c>
      <c r="AY233" s="25" t="s">
        <v>161</v>
      </c>
      <c r="BE233" s="258">
        <f>IF(O233="základní",K233,0)</f>
        <v>0</v>
      </c>
      <c r="BF233" s="258">
        <f>IF(O233="snížená",K233,0)</f>
        <v>0</v>
      </c>
      <c r="BG233" s="258">
        <f>IF(O233="zákl. přenesená",K233,0)</f>
        <v>0</v>
      </c>
      <c r="BH233" s="258">
        <f>IF(O233="sníž. přenesená",K233,0)</f>
        <v>0</v>
      </c>
      <c r="BI233" s="258">
        <f>IF(O233="nulová",K233,0)</f>
        <v>0</v>
      </c>
      <c r="BJ233" s="25" t="s">
        <v>85</v>
      </c>
      <c r="BK233" s="258">
        <f>ROUND(P233*H233,2)</f>
        <v>0</v>
      </c>
      <c r="BL233" s="25" t="s">
        <v>170</v>
      </c>
      <c r="BM233" s="25" t="s">
        <v>803</v>
      </c>
    </row>
    <row r="234" spans="2:51" s="12" customFormat="1" ht="13.5">
      <c r="B234" s="259"/>
      <c r="C234" s="260"/>
      <c r="D234" s="261" t="s">
        <v>173</v>
      </c>
      <c r="E234" s="262" t="s">
        <v>24</v>
      </c>
      <c r="F234" s="263" t="s">
        <v>804</v>
      </c>
      <c r="G234" s="260"/>
      <c r="H234" s="262" t="s">
        <v>24</v>
      </c>
      <c r="I234" s="264"/>
      <c r="J234" s="264"/>
      <c r="K234" s="260"/>
      <c r="L234" s="260"/>
      <c r="M234" s="265"/>
      <c r="N234" s="266"/>
      <c r="O234" s="267"/>
      <c r="P234" s="267"/>
      <c r="Q234" s="267"/>
      <c r="R234" s="267"/>
      <c r="S234" s="267"/>
      <c r="T234" s="267"/>
      <c r="U234" s="267"/>
      <c r="V234" s="267"/>
      <c r="W234" s="267"/>
      <c r="X234" s="268"/>
      <c r="AT234" s="269" t="s">
        <v>173</v>
      </c>
      <c r="AU234" s="269" t="s">
        <v>171</v>
      </c>
      <c r="AV234" s="12" t="s">
        <v>85</v>
      </c>
      <c r="AW234" s="12" t="s">
        <v>7</v>
      </c>
      <c r="AX234" s="12" t="s">
        <v>78</v>
      </c>
      <c r="AY234" s="269" t="s">
        <v>161</v>
      </c>
    </row>
    <row r="235" spans="2:51" s="13" customFormat="1" ht="13.5">
      <c r="B235" s="270"/>
      <c r="C235" s="271"/>
      <c r="D235" s="261" t="s">
        <v>173</v>
      </c>
      <c r="E235" s="272" t="s">
        <v>24</v>
      </c>
      <c r="F235" s="273" t="s">
        <v>805</v>
      </c>
      <c r="G235" s="271"/>
      <c r="H235" s="274">
        <v>265.9</v>
      </c>
      <c r="I235" s="275"/>
      <c r="J235" s="275"/>
      <c r="K235" s="271"/>
      <c r="L235" s="271"/>
      <c r="M235" s="276"/>
      <c r="N235" s="277"/>
      <c r="O235" s="278"/>
      <c r="P235" s="278"/>
      <c r="Q235" s="278"/>
      <c r="R235" s="278"/>
      <c r="S235" s="278"/>
      <c r="T235" s="278"/>
      <c r="U235" s="278"/>
      <c r="V235" s="278"/>
      <c r="W235" s="278"/>
      <c r="X235" s="279"/>
      <c r="AT235" s="280" t="s">
        <v>173</v>
      </c>
      <c r="AU235" s="280" t="s">
        <v>171</v>
      </c>
      <c r="AV235" s="13" t="s">
        <v>87</v>
      </c>
      <c r="AW235" s="13" t="s">
        <v>7</v>
      </c>
      <c r="AX235" s="13" t="s">
        <v>85</v>
      </c>
      <c r="AY235" s="280" t="s">
        <v>161</v>
      </c>
    </row>
    <row r="236" spans="2:65" s="1" customFormat="1" ht="25.5" customHeight="1">
      <c r="B236" s="47"/>
      <c r="C236" s="247" t="s">
        <v>302</v>
      </c>
      <c r="D236" s="247" t="s">
        <v>165</v>
      </c>
      <c r="E236" s="248" t="s">
        <v>806</v>
      </c>
      <c r="F236" s="249" t="s">
        <v>807</v>
      </c>
      <c r="G236" s="250" t="s">
        <v>326</v>
      </c>
      <c r="H236" s="251">
        <v>16</v>
      </c>
      <c r="I236" s="252"/>
      <c r="J236" s="252"/>
      <c r="K236" s="253">
        <f>ROUND(P236*H236,2)</f>
        <v>0</v>
      </c>
      <c r="L236" s="249" t="s">
        <v>169</v>
      </c>
      <c r="M236" s="73"/>
      <c r="N236" s="254" t="s">
        <v>24</v>
      </c>
      <c r="O236" s="255" t="s">
        <v>47</v>
      </c>
      <c r="P236" s="175">
        <f>I236+J236</f>
        <v>0</v>
      </c>
      <c r="Q236" s="175">
        <f>ROUND(I236*H236,2)</f>
        <v>0</v>
      </c>
      <c r="R236" s="175">
        <f>ROUND(J236*H236,2)</f>
        <v>0</v>
      </c>
      <c r="S236" s="48"/>
      <c r="T236" s="256">
        <f>S236*H236</f>
        <v>0</v>
      </c>
      <c r="U236" s="256">
        <v>0</v>
      </c>
      <c r="V236" s="256">
        <f>U236*H236</f>
        <v>0</v>
      </c>
      <c r="W236" s="256">
        <v>0</v>
      </c>
      <c r="X236" s="257">
        <f>W236*H236</f>
        <v>0</v>
      </c>
      <c r="AR236" s="25" t="s">
        <v>170</v>
      </c>
      <c r="AT236" s="25" t="s">
        <v>165</v>
      </c>
      <c r="AU236" s="25" t="s">
        <v>171</v>
      </c>
      <c r="AY236" s="25" t="s">
        <v>161</v>
      </c>
      <c r="BE236" s="258">
        <f>IF(O236="základní",K236,0)</f>
        <v>0</v>
      </c>
      <c r="BF236" s="258">
        <f>IF(O236="snížená",K236,0)</f>
        <v>0</v>
      </c>
      <c r="BG236" s="258">
        <f>IF(O236="zákl. přenesená",K236,0)</f>
        <v>0</v>
      </c>
      <c r="BH236" s="258">
        <f>IF(O236="sníž. přenesená",K236,0)</f>
        <v>0</v>
      </c>
      <c r="BI236" s="258">
        <f>IF(O236="nulová",K236,0)</f>
        <v>0</v>
      </c>
      <c r="BJ236" s="25" t="s">
        <v>85</v>
      </c>
      <c r="BK236" s="258">
        <f>ROUND(P236*H236,2)</f>
        <v>0</v>
      </c>
      <c r="BL236" s="25" t="s">
        <v>170</v>
      </c>
      <c r="BM236" s="25" t="s">
        <v>808</v>
      </c>
    </row>
    <row r="237" spans="2:51" s="13" customFormat="1" ht="13.5">
      <c r="B237" s="270"/>
      <c r="C237" s="271"/>
      <c r="D237" s="261" t="s">
        <v>173</v>
      </c>
      <c r="E237" s="272" t="s">
        <v>24</v>
      </c>
      <c r="F237" s="273" t="s">
        <v>256</v>
      </c>
      <c r="G237" s="271"/>
      <c r="H237" s="274">
        <v>16</v>
      </c>
      <c r="I237" s="275"/>
      <c r="J237" s="275"/>
      <c r="K237" s="271"/>
      <c r="L237" s="271"/>
      <c r="M237" s="276"/>
      <c r="N237" s="277"/>
      <c r="O237" s="278"/>
      <c r="P237" s="278"/>
      <c r="Q237" s="278"/>
      <c r="R237" s="278"/>
      <c r="S237" s="278"/>
      <c r="T237" s="278"/>
      <c r="U237" s="278"/>
      <c r="V237" s="278"/>
      <c r="W237" s="278"/>
      <c r="X237" s="279"/>
      <c r="AT237" s="280" t="s">
        <v>173</v>
      </c>
      <c r="AU237" s="280" t="s">
        <v>171</v>
      </c>
      <c r="AV237" s="13" t="s">
        <v>87</v>
      </c>
      <c r="AW237" s="13" t="s">
        <v>7</v>
      </c>
      <c r="AX237" s="13" t="s">
        <v>85</v>
      </c>
      <c r="AY237" s="280" t="s">
        <v>161</v>
      </c>
    </row>
    <row r="238" spans="2:65" s="1" customFormat="1" ht="25.5" customHeight="1">
      <c r="B238" s="47"/>
      <c r="C238" s="247" t="s">
        <v>311</v>
      </c>
      <c r="D238" s="247" t="s">
        <v>165</v>
      </c>
      <c r="E238" s="248" t="s">
        <v>809</v>
      </c>
      <c r="F238" s="249" t="s">
        <v>810</v>
      </c>
      <c r="G238" s="250" t="s">
        <v>178</v>
      </c>
      <c r="H238" s="251">
        <v>108.5</v>
      </c>
      <c r="I238" s="252"/>
      <c r="J238" s="252"/>
      <c r="K238" s="253">
        <f>ROUND(P238*H238,2)</f>
        <v>0</v>
      </c>
      <c r="L238" s="249" t="s">
        <v>169</v>
      </c>
      <c r="M238" s="73"/>
      <c r="N238" s="254" t="s">
        <v>24</v>
      </c>
      <c r="O238" s="255" t="s">
        <v>47</v>
      </c>
      <c r="P238" s="175">
        <f>I238+J238</f>
        <v>0</v>
      </c>
      <c r="Q238" s="175">
        <f>ROUND(I238*H238,2)</f>
        <v>0</v>
      </c>
      <c r="R238" s="175">
        <f>ROUND(J238*H238,2)</f>
        <v>0</v>
      </c>
      <c r="S238" s="48"/>
      <c r="T238" s="256">
        <f>S238*H238</f>
        <v>0</v>
      </c>
      <c r="U238" s="256">
        <v>0</v>
      </c>
      <c r="V238" s="256">
        <f>U238*H238</f>
        <v>0</v>
      </c>
      <c r="W238" s="256">
        <v>0</v>
      </c>
      <c r="X238" s="257">
        <f>W238*H238</f>
        <v>0</v>
      </c>
      <c r="AR238" s="25" t="s">
        <v>170</v>
      </c>
      <c r="AT238" s="25" t="s">
        <v>165</v>
      </c>
      <c r="AU238" s="25" t="s">
        <v>171</v>
      </c>
      <c r="AY238" s="25" t="s">
        <v>161</v>
      </c>
      <c r="BE238" s="258">
        <f>IF(O238="základní",K238,0)</f>
        <v>0</v>
      </c>
      <c r="BF238" s="258">
        <f>IF(O238="snížená",K238,0)</f>
        <v>0</v>
      </c>
      <c r="BG238" s="258">
        <f>IF(O238="zákl. přenesená",K238,0)</f>
        <v>0</v>
      </c>
      <c r="BH238" s="258">
        <f>IF(O238="sníž. přenesená",K238,0)</f>
        <v>0</v>
      </c>
      <c r="BI238" s="258">
        <f>IF(O238="nulová",K238,0)</f>
        <v>0</v>
      </c>
      <c r="BJ238" s="25" t="s">
        <v>85</v>
      </c>
      <c r="BK238" s="258">
        <f>ROUND(P238*H238,2)</f>
        <v>0</v>
      </c>
      <c r="BL238" s="25" t="s">
        <v>170</v>
      </c>
      <c r="BM238" s="25" t="s">
        <v>811</v>
      </c>
    </row>
    <row r="239" spans="2:51" s="13" customFormat="1" ht="13.5">
      <c r="B239" s="270"/>
      <c r="C239" s="271"/>
      <c r="D239" s="261" t="s">
        <v>173</v>
      </c>
      <c r="E239" s="272" t="s">
        <v>24</v>
      </c>
      <c r="F239" s="273" t="s">
        <v>685</v>
      </c>
      <c r="G239" s="271"/>
      <c r="H239" s="274">
        <v>108.5</v>
      </c>
      <c r="I239" s="275"/>
      <c r="J239" s="275"/>
      <c r="K239" s="271"/>
      <c r="L239" s="271"/>
      <c r="M239" s="276"/>
      <c r="N239" s="277"/>
      <c r="O239" s="278"/>
      <c r="P239" s="278"/>
      <c r="Q239" s="278"/>
      <c r="R239" s="278"/>
      <c r="S239" s="278"/>
      <c r="T239" s="278"/>
      <c r="U239" s="278"/>
      <c r="V239" s="278"/>
      <c r="W239" s="278"/>
      <c r="X239" s="279"/>
      <c r="AT239" s="280" t="s">
        <v>173</v>
      </c>
      <c r="AU239" s="280" t="s">
        <v>171</v>
      </c>
      <c r="AV239" s="13" t="s">
        <v>87</v>
      </c>
      <c r="AW239" s="13" t="s">
        <v>7</v>
      </c>
      <c r="AX239" s="13" t="s">
        <v>85</v>
      </c>
      <c r="AY239" s="280" t="s">
        <v>161</v>
      </c>
    </row>
    <row r="240" spans="2:65" s="1" customFormat="1" ht="38.25" customHeight="1">
      <c r="B240" s="47"/>
      <c r="C240" s="247" t="s">
        <v>318</v>
      </c>
      <c r="D240" s="247" t="s">
        <v>165</v>
      </c>
      <c r="E240" s="248" t="s">
        <v>812</v>
      </c>
      <c r="F240" s="249" t="s">
        <v>813</v>
      </c>
      <c r="G240" s="250" t="s">
        <v>326</v>
      </c>
      <c r="H240" s="251">
        <v>16</v>
      </c>
      <c r="I240" s="252"/>
      <c r="J240" s="252"/>
      <c r="K240" s="253">
        <f>ROUND(P240*H240,2)</f>
        <v>0</v>
      </c>
      <c r="L240" s="249" t="s">
        <v>169</v>
      </c>
      <c r="M240" s="73"/>
      <c r="N240" s="254" t="s">
        <v>24</v>
      </c>
      <c r="O240" s="255" t="s">
        <v>47</v>
      </c>
      <c r="P240" s="175">
        <f>I240+J240</f>
        <v>0</v>
      </c>
      <c r="Q240" s="175">
        <f>ROUND(I240*H240,2)</f>
        <v>0</v>
      </c>
      <c r="R240" s="175">
        <f>ROUND(J240*H240,2)</f>
        <v>0</v>
      </c>
      <c r="S240" s="48"/>
      <c r="T240" s="256">
        <f>S240*H240</f>
        <v>0</v>
      </c>
      <c r="U240" s="256">
        <v>0</v>
      </c>
      <c r="V240" s="256">
        <f>U240*H240</f>
        <v>0</v>
      </c>
      <c r="W240" s="256">
        <v>0</v>
      </c>
      <c r="X240" s="257">
        <f>W240*H240</f>
        <v>0</v>
      </c>
      <c r="AR240" s="25" t="s">
        <v>170</v>
      </c>
      <c r="AT240" s="25" t="s">
        <v>165</v>
      </c>
      <c r="AU240" s="25" t="s">
        <v>171</v>
      </c>
      <c r="AY240" s="25" t="s">
        <v>161</v>
      </c>
      <c r="BE240" s="258">
        <f>IF(O240="základní",K240,0)</f>
        <v>0</v>
      </c>
      <c r="BF240" s="258">
        <f>IF(O240="snížená",K240,0)</f>
        <v>0</v>
      </c>
      <c r="BG240" s="258">
        <f>IF(O240="zákl. přenesená",K240,0)</f>
        <v>0</v>
      </c>
      <c r="BH240" s="258">
        <f>IF(O240="sníž. přenesená",K240,0)</f>
        <v>0</v>
      </c>
      <c r="BI240" s="258">
        <f>IF(O240="nulová",K240,0)</f>
        <v>0</v>
      </c>
      <c r="BJ240" s="25" t="s">
        <v>85</v>
      </c>
      <c r="BK240" s="258">
        <f>ROUND(P240*H240,2)</f>
        <v>0</v>
      </c>
      <c r="BL240" s="25" t="s">
        <v>170</v>
      </c>
      <c r="BM240" s="25" t="s">
        <v>814</v>
      </c>
    </row>
    <row r="241" spans="2:51" s="13" customFormat="1" ht="13.5">
      <c r="B241" s="270"/>
      <c r="C241" s="271"/>
      <c r="D241" s="261" t="s">
        <v>173</v>
      </c>
      <c r="E241" s="272" t="s">
        <v>24</v>
      </c>
      <c r="F241" s="273" t="s">
        <v>256</v>
      </c>
      <c r="G241" s="271"/>
      <c r="H241" s="274">
        <v>16</v>
      </c>
      <c r="I241" s="275"/>
      <c r="J241" s="275"/>
      <c r="K241" s="271"/>
      <c r="L241" s="271"/>
      <c r="M241" s="276"/>
      <c r="N241" s="277"/>
      <c r="O241" s="278"/>
      <c r="P241" s="278"/>
      <c r="Q241" s="278"/>
      <c r="R241" s="278"/>
      <c r="S241" s="278"/>
      <c r="T241" s="278"/>
      <c r="U241" s="278"/>
      <c r="V241" s="278"/>
      <c r="W241" s="278"/>
      <c r="X241" s="279"/>
      <c r="AT241" s="280" t="s">
        <v>173</v>
      </c>
      <c r="AU241" s="280" t="s">
        <v>171</v>
      </c>
      <c r="AV241" s="13" t="s">
        <v>87</v>
      </c>
      <c r="AW241" s="13" t="s">
        <v>7</v>
      </c>
      <c r="AX241" s="13" t="s">
        <v>85</v>
      </c>
      <c r="AY241" s="280" t="s">
        <v>161</v>
      </c>
    </row>
    <row r="242" spans="2:65" s="1" customFormat="1" ht="16.5" customHeight="1">
      <c r="B242" s="47"/>
      <c r="C242" s="247" t="s">
        <v>323</v>
      </c>
      <c r="D242" s="247" t="s">
        <v>165</v>
      </c>
      <c r="E242" s="248" t="s">
        <v>284</v>
      </c>
      <c r="F242" s="249" t="s">
        <v>285</v>
      </c>
      <c r="G242" s="250" t="s">
        <v>220</v>
      </c>
      <c r="H242" s="251">
        <v>1744.207</v>
      </c>
      <c r="I242" s="252"/>
      <c r="J242" s="252"/>
      <c r="K242" s="253">
        <f>ROUND(P242*H242,2)</f>
        <v>0</v>
      </c>
      <c r="L242" s="249" t="s">
        <v>169</v>
      </c>
      <c r="M242" s="73"/>
      <c r="N242" s="254" t="s">
        <v>24</v>
      </c>
      <c r="O242" s="255" t="s">
        <v>47</v>
      </c>
      <c r="P242" s="175">
        <f>I242+J242</f>
        <v>0</v>
      </c>
      <c r="Q242" s="175">
        <f>ROUND(I242*H242,2)</f>
        <v>0</v>
      </c>
      <c r="R242" s="175">
        <f>ROUND(J242*H242,2)</f>
        <v>0</v>
      </c>
      <c r="S242" s="48"/>
      <c r="T242" s="256">
        <f>S242*H242</f>
        <v>0</v>
      </c>
      <c r="U242" s="256">
        <v>0</v>
      </c>
      <c r="V242" s="256">
        <f>U242*H242</f>
        <v>0</v>
      </c>
      <c r="W242" s="256">
        <v>0</v>
      </c>
      <c r="X242" s="257">
        <f>W242*H242</f>
        <v>0</v>
      </c>
      <c r="AR242" s="25" t="s">
        <v>170</v>
      </c>
      <c r="AT242" s="25" t="s">
        <v>165</v>
      </c>
      <c r="AU242" s="25" t="s">
        <v>171</v>
      </c>
      <c r="AY242" s="25" t="s">
        <v>161</v>
      </c>
      <c r="BE242" s="258">
        <f>IF(O242="základní",K242,0)</f>
        <v>0</v>
      </c>
      <c r="BF242" s="258">
        <f>IF(O242="snížená",K242,0)</f>
        <v>0</v>
      </c>
      <c r="BG242" s="258">
        <f>IF(O242="zákl. přenesená",K242,0)</f>
        <v>0</v>
      </c>
      <c r="BH242" s="258">
        <f>IF(O242="sníž. přenesená",K242,0)</f>
        <v>0</v>
      </c>
      <c r="BI242" s="258">
        <f>IF(O242="nulová",K242,0)</f>
        <v>0</v>
      </c>
      <c r="BJ242" s="25" t="s">
        <v>85</v>
      </c>
      <c r="BK242" s="258">
        <f>ROUND(P242*H242,2)</f>
        <v>0</v>
      </c>
      <c r="BL242" s="25" t="s">
        <v>170</v>
      </c>
      <c r="BM242" s="25" t="s">
        <v>815</v>
      </c>
    </row>
    <row r="243" spans="2:51" s="13" customFormat="1" ht="13.5">
      <c r="B243" s="270"/>
      <c r="C243" s="271"/>
      <c r="D243" s="261" t="s">
        <v>173</v>
      </c>
      <c r="E243" s="272" t="s">
        <v>24</v>
      </c>
      <c r="F243" s="273" t="s">
        <v>816</v>
      </c>
      <c r="G243" s="271"/>
      <c r="H243" s="274">
        <v>1282.957</v>
      </c>
      <c r="I243" s="275"/>
      <c r="J243" s="275"/>
      <c r="K243" s="271"/>
      <c r="L243" s="271"/>
      <c r="M243" s="276"/>
      <c r="N243" s="277"/>
      <c r="O243" s="278"/>
      <c r="P243" s="278"/>
      <c r="Q243" s="278"/>
      <c r="R243" s="278"/>
      <c r="S243" s="278"/>
      <c r="T243" s="278"/>
      <c r="U243" s="278"/>
      <c r="V243" s="278"/>
      <c r="W243" s="278"/>
      <c r="X243" s="279"/>
      <c r="AT243" s="280" t="s">
        <v>173</v>
      </c>
      <c r="AU243" s="280" t="s">
        <v>171</v>
      </c>
      <c r="AV243" s="13" t="s">
        <v>87</v>
      </c>
      <c r="AW243" s="13" t="s">
        <v>7</v>
      </c>
      <c r="AX243" s="13" t="s">
        <v>78</v>
      </c>
      <c r="AY243" s="280" t="s">
        <v>161</v>
      </c>
    </row>
    <row r="244" spans="2:51" s="13" customFormat="1" ht="13.5">
      <c r="B244" s="270"/>
      <c r="C244" s="271"/>
      <c r="D244" s="261" t="s">
        <v>173</v>
      </c>
      <c r="E244" s="272" t="s">
        <v>24</v>
      </c>
      <c r="F244" s="273" t="s">
        <v>817</v>
      </c>
      <c r="G244" s="271"/>
      <c r="H244" s="274">
        <v>461.25</v>
      </c>
      <c r="I244" s="275"/>
      <c r="J244" s="275"/>
      <c r="K244" s="271"/>
      <c r="L244" s="271"/>
      <c r="M244" s="276"/>
      <c r="N244" s="277"/>
      <c r="O244" s="278"/>
      <c r="P244" s="278"/>
      <c r="Q244" s="278"/>
      <c r="R244" s="278"/>
      <c r="S244" s="278"/>
      <c r="T244" s="278"/>
      <c r="U244" s="278"/>
      <c r="V244" s="278"/>
      <c r="W244" s="278"/>
      <c r="X244" s="279"/>
      <c r="AT244" s="280" t="s">
        <v>173</v>
      </c>
      <c r="AU244" s="280" t="s">
        <v>171</v>
      </c>
      <c r="AV244" s="13" t="s">
        <v>87</v>
      </c>
      <c r="AW244" s="13" t="s">
        <v>7</v>
      </c>
      <c r="AX244" s="13" t="s">
        <v>78</v>
      </c>
      <c r="AY244" s="280" t="s">
        <v>161</v>
      </c>
    </row>
    <row r="245" spans="2:51" s="14" customFormat="1" ht="13.5">
      <c r="B245" s="281"/>
      <c r="C245" s="282"/>
      <c r="D245" s="261" t="s">
        <v>173</v>
      </c>
      <c r="E245" s="283" t="s">
        <v>24</v>
      </c>
      <c r="F245" s="284" t="s">
        <v>230</v>
      </c>
      <c r="G245" s="282"/>
      <c r="H245" s="285">
        <v>1744.207</v>
      </c>
      <c r="I245" s="286"/>
      <c r="J245" s="286"/>
      <c r="K245" s="282"/>
      <c r="L245" s="282"/>
      <c r="M245" s="287"/>
      <c r="N245" s="288"/>
      <c r="O245" s="289"/>
      <c r="P245" s="289"/>
      <c r="Q245" s="289"/>
      <c r="R245" s="289"/>
      <c r="S245" s="289"/>
      <c r="T245" s="289"/>
      <c r="U245" s="289"/>
      <c r="V245" s="289"/>
      <c r="W245" s="289"/>
      <c r="X245" s="290"/>
      <c r="AT245" s="291" t="s">
        <v>173</v>
      </c>
      <c r="AU245" s="291" t="s">
        <v>171</v>
      </c>
      <c r="AV245" s="14" t="s">
        <v>170</v>
      </c>
      <c r="AW245" s="14" t="s">
        <v>7</v>
      </c>
      <c r="AX245" s="14" t="s">
        <v>85</v>
      </c>
      <c r="AY245" s="291" t="s">
        <v>161</v>
      </c>
    </row>
    <row r="246" spans="2:65" s="1" customFormat="1" ht="25.5" customHeight="1">
      <c r="B246" s="47"/>
      <c r="C246" s="247" t="s">
        <v>328</v>
      </c>
      <c r="D246" s="247" t="s">
        <v>165</v>
      </c>
      <c r="E246" s="248" t="s">
        <v>289</v>
      </c>
      <c r="F246" s="249" t="s">
        <v>290</v>
      </c>
      <c r="G246" s="250" t="s">
        <v>220</v>
      </c>
      <c r="H246" s="251">
        <v>265.9</v>
      </c>
      <c r="I246" s="252"/>
      <c r="J246" s="252"/>
      <c r="K246" s="253">
        <f>ROUND(P246*H246,2)</f>
        <v>0</v>
      </c>
      <c r="L246" s="249" t="s">
        <v>169</v>
      </c>
      <c r="M246" s="73"/>
      <c r="N246" s="254" t="s">
        <v>24</v>
      </c>
      <c r="O246" s="255" t="s">
        <v>47</v>
      </c>
      <c r="P246" s="175">
        <f>I246+J246</f>
        <v>0</v>
      </c>
      <c r="Q246" s="175">
        <f>ROUND(I246*H246,2)</f>
        <v>0</v>
      </c>
      <c r="R246" s="175">
        <f>ROUND(J246*H246,2)</f>
        <v>0</v>
      </c>
      <c r="S246" s="48"/>
      <c r="T246" s="256">
        <f>S246*H246</f>
        <v>0</v>
      </c>
      <c r="U246" s="256">
        <v>0</v>
      </c>
      <c r="V246" s="256">
        <f>U246*H246</f>
        <v>0</v>
      </c>
      <c r="W246" s="256">
        <v>0</v>
      </c>
      <c r="X246" s="257">
        <f>W246*H246</f>
        <v>0</v>
      </c>
      <c r="AR246" s="25" t="s">
        <v>170</v>
      </c>
      <c r="AT246" s="25" t="s">
        <v>165</v>
      </c>
      <c r="AU246" s="25" t="s">
        <v>171</v>
      </c>
      <c r="AY246" s="25" t="s">
        <v>161</v>
      </c>
      <c r="BE246" s="258">
        <f>IF(O246="základní",K246,0)</f>
        <v>0</v>
      </c>
      <c r="BF246" s="258">
        <f>IF(O246="snížená",K246,0)</f>
        <v>0</v>
      </c>
      <c r="BG246" s="258">
        <f>IF(O246="zákl. přenesená",K246,0)</f>
        <v>0</v>
      </c>
      <c r="BH246" s="258">
        <f>IF(O246="sníž. přenesená",K246,0)</f>
        <v>0</v>
      </c>
      <c r="BI246" s="258">
        <f>IF(O246="nulová",K246,0)</f>
        <v>0</v>
      </c>
      <c r="BJ246" s="25" t="s">
        <v>85</v>
      </c>
      <c r="BK246" s="258">
        <f>ROUND(P246*H246,2)</f>
        <v>0</v>
      </c>
      <c r="BL246" s="25" t="s">
        <v>170</v>
      </c>
      <c r="BM246" s="25" t="s">
        <v>818</v>
      </c>
    </row>
    <row r="247" spans="2:51" s="13" customFormat="1" ht="13.5">
      <c r="B247" s="270"/>
      <c r="C247" s="271"/>
      <c r="D247" s="261" t="s">
        <v>173</v>
      </c>
      <c r="E247" s="272" t="s">
        <v>24</v>
      </c>
      <c r="F247" s="273" t="s">
        <v>819</v>
      </c>
      <c r="G247" s="271"/>
      <c r="H247" s="274">
        <v>265.9</v>
      </c>
      <c r="I247" s="275"/>
      <c r="J247" s="275"/>
      <c r="K247" s="271"/>
      <c r="L247" s="271"/>
      <c r="M247" s="276"/>
      <c r="N247" s="277"/>
      <c r="O247" s="278"/>
      <c r="P247" s="278"/>
      <c r="Q247" s="278"/>
      <c r="R247" s="278"/>
      <c r="S247" s="278"/>
      <c r="T247" s="278"/>
      <c r="U247" s="278"/>
      <c r="V247" s="278"/>
      <c r="W247" s="278"/>
      <c r="X247" s="279"/>
      <c r="AT247" s="280" t="s">
        <v>173</v>
      </c>
      <c r="AU247" s="280" t="s">
        <v>171</v>
      </c>
      <c r="AV247" s="13" t="s">
        <v>87</v>
      </c>
      <c r="AW247" s="13" t="s">
        <v>7</v>
      </c>
      <c r="AX247" s="13" t="s">
        <v>85</v>
      </c>
      <c r="AY247" s="280" t="s">
        <v>161</v>
      </c>
    </row>
    <row r="248" spans="2:65" s="1" customFormat="1" ht="16.5" customHeight="1">
      <c r="B248" s="47"/>
      <c r="C248" s="247" t="s">
        <v>334</v>
      </c>
      <c r="D248" s="247" t="s">
        <v>165</v>
      </c>
      <c r="E248" s="248" t="s">
        <v>292</v>
      </c>
      <c r="F248" s="249" t="s">
        <v>293</v>
      </c>
      <c r="G248" s="250" t="s">
        <v>220</v>
      </c>
      <c r="H248" s="251">
        <v>1744.207</v>
      </c>
      <c r="I248" s="252"/>
      <c r="J248" s="252"/>
      <c r="K248" s="253">
        <f>ROUND(P248*H248,2)</f>
        <v>0</v>
      </c>
      <c r="L248" s="249" t="s">
        <v>169</v>
      </c>
      <c r="M248" s="73"/>
      <c r="N248" s="254" t="s">
        <v>24</v>
      </c>
      <c r="O248" s="255" t="s">
        <v>47</v>
      </c>
      <c r="P248" s="175">
        <f>I248+J248</f>
        <v>0</v>
      </c>
      <c r="Q248" s="175">
        <f>ROUND(I248*H248,2)</f>
        <v>0</v>
      </c>
      <c r="R248" s="175">
        <f>ROUND(J248*H248,2)</f>
        <v>0</v>
      </c>
      <c r="S248" s="48"/>
      <c r="T248" s="256">
        <f>S248*H248</f>
        <v>0</v>
      </c>
      <c r="U248" s="256">
        <v>0</v>
      </c>
      <c r="V248" s="256">
        <f>U248*H248</f>
        <v>0</v>
      </c>
      <c r="W248" s="256">
        <v>0</v>
      </c>
      <c r="X248" s="257">
        <f>W248*H248</f>
        <v>0</v>
      </c>
      <c r="AR248" s="25" t="s">
        <v>170</v>
      </c>
      <c r="AT248" s="25" t="s">
        <v>165</v>
      </c>
      <c r="AU248" s="25" t="s">
        <v>171</v>
      </c>
      <c r="AY248" s="25" t="s">
        <v>161</v>
      </c>
      <c r="BE248" s="258">
        <f>IF(O248="základní",K248,0)</f>
        <v>0</v>
      </c>
      <c r="BF248" s="258">
        <f>IF(O248="snížená",K248,0)</f>
        <v>0</v>
      </c>
      <c r="BG248" s="258">
        <f>IF(O248="zákl. přenesená",K248,0)</f>
        <v>0</v>
      </c>
      <c r="BH248" s="258">
        <f>IF(O248="sníž. přenesená",K248,0)</f>
        <v>0</v>
      </c>
      <c r="BI248" s="258">
        <f>IF(O248="nulová",K248,0)</f>
        <v>0</v>
      </c>
      <c r="BJ248" s="25" t="s">
        <v>85</v>
      </c>
      <c r="BK248" s="258">
        <f>ROUND(P248*H248,2)</f>
        <v>0</v>
      </c>
      <c r="BL248" s="25" t="s">
        <v>170</v>
      </c>
      <c r="BM248" s="25" t="s">
        <v>820</v>
      </c>
    </row>
    <row r="249" spans="2:51" s="13" customFormat="1" ht="13.5">
      <c r="B249" s="270"/>
      <c r="C249" s="271"/>
      <c r="D249" s="261" t="s">
        <v>173</v>
      </c>
      <c r="E249" s="272" t="s">
        <v>24</v>
      </c>
      <c r="F249" s="273" t="s">
        <v>821</v>
      </c>
      <c r="G249" s="271"/>
      <c r="H249" s="274">
        <v>1744.207</v>
      </c>
      <c r="I249" s="275"/>
      <c r="J249" s="275"/>
      <c r="K249" s="271"/>
      <c r="L249" s="271"/>
      <c r="M249" s="276"/>
      <c r="N249" s="277"/>
      <c r="O249" s="278"/>
      <c r="P249" s="278"/>
      <c r="Q249" s="278"/>
      <c r="R249" s="278"/>
      <c r="S249" s="278"/>
      <c r="T249" s="278"/>
      <c r="U249" s="278"/>
      <c r="V249" s="278"/>
      <c r="W249" s="278"/>
      <c r="X249" s="279"/>
      <c r="AT249" s="280" t="s">
        <v>173</v>
      </c>
      <c r="AU249" s="280" t="s">
        <v>171</v>
      </c>
      <c r="AV249" s="13" t="s">
        <v>87</v>
      </c>
      <c r="AW249" s="13" t="s">
        <v>7</v>
      </c>
      <c r="AX249" s="13" t="s">
        <v>85</v>
      </c>
      <c r="AY249" s="280" t="s">
        <v>161</v>
      </c>
    </row>
    <row r="250" spans="2:65" s="1" customFormat="1" ht="16.5" customHeight="1">
      <c r="B250" s="47"/>
      <c r="C250" s="247" t="s">
        <v>340</v>
      </c>
      <c r="D250" s="247" t="s">
        <v>165</v>
      </c>
      <c r="E250" s="248" t="s">
        <v>297</v>
      </c>
      <c r="F250" s="249" t="s">
        <v>298</v>
      </c>
      <c r="G250" s="250" t="s">
        <v>299</v>
      </c>
      <c r="H250" s="251">
        <v>2309.323</v>
      </c>
      <c r="I250" s="252"/>
      <c r="J250" s="252"/>
      <c r="K250" s="253">
        <f>ROUND(P250*H250,2)</f>
        <v>0</v>
      </c>
      <c r="L250" s="249" t="s">
        <v>169</v>
      </c>
      <c r="M250" s="73"/>
      <c r="N250" s="254" t="s">
        <v>24</v>
      </c>
      <c r="O250" s="255" t="s">
        <v>47</v>
      </c>
      <c r="P250" s="175">
        <f>I250+J250</f>
        <v>0</v>
      </c>
      <c r="Q250" s="175">
        <f>ROUND(I250*H250,2)</f>
        <v>0</v>
      </c>
      <c r="R250" s="175">
        <f>ROUND(J250*H250,2)</f>
        <v>0</v>
      </c>
      <c r="S250" s="48"/>
      <c r="T250" s="256">
        <f>S250*H250</f>
        <v>0</v>
      </c>
      <c r="U250" s="256">
        <v>0</v>
      </c>
      <c r="V250" s="256">
        <f>U250*H250</f>
        <v>0</v>
      </c>
      <c r="W250" s="256">
        <v>0</v>
      </c>
      <c r="X250" s="257">
        <f>W250*H250</f>
        <v>0</v>
      </c>
      <c r="AR250" s="25" t="s">
        <v>170</v>
      </c>
      <c r="AT250" s="25" t="s">
        <v>165</v>
      </c>
      <c r="AU250" s="25" t="s">
        <v>171</v>
      </c>
      <c r="AY250" s="25" t="s">
        <v>161</v>
      </c>
      <c r="BE250" s="258">
        <f>IF(O250="základní",K250,0)</f>
        <v>0</v>
      </c>
      <c r="BF250" s="258">
        <f>IF(O250="snížená",K250,0)</f>
        <v>0</v>
      </c>
      <c r="BG250" s="258">
        <f>IF(O250="zákl. přenesená",K250,0)</f>
        <v>0</v>
      </c>
      <c r="BH250" s="258">
        <f>IF(O250="sníž. přenesená",K250,0)</f>
        <v>0</v>
      </c>
      <c r="BI250" s="258">
        <f>IF(O250="nulová",K250,0)</f>
        <v>0</v>
      </c>
      <c r="BJ250" s="25" t="s">
        <v>85</v>
      </c>
      <c r="BK250" s="258">
        <f>ROUND(P250*H250,2)</f>
        <v>0</v>
      </c>
      <c r="BL250" s="25" t="s">
        <v>170</v>
      </c>
      <c r="BM250" s="25" t="s">
        <v>822</v>
      </c>
    </row>
    <row r="251" spans="2:51" s="13" customFormat="1" ht="13.5">
      <c r="B251" s="270"/>
      <c r="C251" s="271"/>
      <c r="D251" s="261" t="s">
        <v>173</v>
      </c>
      <c r="E251" s="272" t="s">
        <v>24</v>
      </c>
      <c r="F251" s="273" t="s">
        <v>823</v>
      </c>
      <c r="G251" s="271"/>
      <c r="H251" s="274">
        <v>2309.323</v>
      </c>
      <c r="I251" s="275"/>
      <c r="J251" s="275"/>
      <c r="K251" s="271"/>
      <c r="L251" s="271"/>
      <c r="M251" s="276"/>
      <c r="N251" s="277"/>
      <c r="O251" s="278"/>
      <c r="P251" s="278"/>
      <c r="Q251" s="278"/>
      <c r="R251" s="278"/>
      <c r="S251" s="278"/>
      <c r="T251" s="278"/>
      <c r="U251" s="278"/>
      <c r="V251" s="278"/>
      <c r="W251" s="278"/>
      <c r="X251" s="279"/>
      <c r="AT251" s="280" t="s">
        <v>173</v>
      </c>
      <c r="AU251" s="280" t="s">
        <v>171</v>
      </c>
      <c r="AV251" s="13" t="s">
        <v>87</v>
      </c>
      <c r="AW251" s="13" t="s">
        <v>7</v>
      </c>
      <c r="AX251" s="13" t="s">
        <v>85</v>
      </c>
      <c r="AY251" s="280" t="s">
        <v>161</v>
      </c>
    </row>
    <row r="252" spans="2:65" s="1" customFormat="1" ht="16.5" customHeight="1">
      <c r="B252" s="47"/>
      <c r="C252" s="247" t="s">
        <v>345</v>
      </c>
      <c r="D252" s="247" t="s">
        <v>165</v>
      </c>
      <c r="E252" s="248" t="s">
        <v>303</v>
      </c>
      <c r="F252" s="249" t="s">
        <v>304</v>
      </c>
      <c r="G252" s="250" t="s">
        <v>220</v>
      </c>
      <c r="H252" s="251">
        <v>84.63</v>
      </c>
      <c r="I252" s="252"/>
      <c r="J252" s="252"/>
      <c r="K252" s="253">
        <f>ROUND(P252*H252,2)</f>
        <v>0</v>
      </c>
      <c r="L252" s="249" t="s">
        <v>169</v>
      </c>
      <c r="M252" s="73"/>
      <c r="N252" s="254" t="s">
        <v>24</v>
      </c>
      <c r="O252" s="255" t="s">
        <v>47</v>
      </c>
      <c r="P252" s="175">
        <f>I252+J252</f>
        <v>0</v>
      </c>
      <c r="Q252" s="175">
        <f>ROUND(I252*H252,2)</f>
        <v>0</v>
      </c>
      <c r="R252" s="175">
        <f>ROUND(J252*H252,2)</f>
        <v>0</v>
      </c>
      <c r="S252" s="48"/>
      <c r="T252" s="256">
        <f>S252*H252</f>
        <v>0</v>
      </c>
      <c r="U252" s="256">
        <v>0</v>
      </c>
      <c r="V252" s="256">
        <f>U252*H252</f>
        <v>0</v>
      </c>
      <c r="W252" s="256">
        <v>0</v>
      </c>
      <c r="X252" s="257">
        <f>W252*H252</f>
        <v>0</v>
      </c>
      <c r="AR252" s="25" t="s">
        <v>170</v>
      </c>
      <c r="AT252" s="25" t="s">
        <v>165</v>
      </c>
      <c r="AU252" s="25" t="s">
        <v>171</v>
      </c>
      <c r="AY252" s="25" t="s">
        <v>161</v>
      </c>
      <c r="BE252" s="258">
        <f>IF(O252="základní",K252,0)</f>
        <v>0</v>
      </c>
      <c r="BF252" s="258">
        <f>IF(O252="snížená",K252,0)</f>
        <v>0</v>
      </c>
      <c r="BG252" s="258">
        <f>IF(O252="zákl. přenesená",K252,0)</f>
        <v>0</v>
      </c>
      <c r="BH252" s="258">
        <f>IF(O252="sníž. přenesená",K252,0)</f>
        <v>0</v>
      </c>
      <c r="BI252" s="258">
        <f>IF(O252="nulová",K252,0)</f>
        <v>0</v>
      </c>
      <c r="BJ252" s="25" t="s">
        <v>85</v>
      </c>
      <c r="BK252" s="258">
        <f>ROUND(P252*H252,2)</f>
        <v>0</v>
      </c>
      <c r="BL252" s="25" t="s">
        <v>170</v>
      </c>
      <c r="BM252" s="25" t="s">
        <v>824</v>
      </c>
    </row>
    <row r="253" spans="2:51" s="12" customFormat="1" ht="13.5">
      <c r="B253" s="259"/>
      <c r="C253" s="260"/>
      <c r="D253" s="261" t="s">
        <v>173</v>
      </c>
      <c r="E253" s="262" t="s">
        <v>24</v>
      </c>
      <c r="F253" s="263" t="s">
        <v>825</v>
      </c>
      <c r="G253" s="260"/>
      <c r="H253" s="262" t="s">
        <v>24</v>
      </c>
      <c r="I253" s="264"/>
      <c r="J253" s="264"/>
      <c r="K253" s="260"/>
      <c r="L253" s="260"/>
      <c r="M253" s="265"/>
      <c r="N253" s="266"/>
      <c r="O253" s="267"/>
      <c r="P253" s="267"/>
      <c r="Q253" s="267"/>
      <c r="R253" s="267"/>
      <c r="S253" s="267"/>
      <c r="T253" s="267"/>
      <c r="U253" s="267"/>
      <c r="V253" s="267"/>
      <c r="W253" s="267"/>
      <c r="X253" s="268"/>
      <c r="AT253" s="269" t="s">
        <v>173</v>
      </c>
      <c r="AU253" s="269" t="s">
        <v>171</v>
      </c>
      <c r="AV253" s="12" t="s">
        <v>85</v>
      </c>
      <c r="AW253" s="12" t="s">
        <v>7</v>
      </c>
      <c r="AX253" s="12" t="s">
        <v>78</v>
      </c>
      <c r="AY253" s="269" t="s">
        <v>161</v>
      </c>
    </row>
    <row r="254" spans="2:51" s="13" customFormat="1" ht="13.5">
      <c r="B254" s="270"/>
      <c r="C254" s="271"/>
      <c r="D254" s="261" t="s">
        <v>173</v>
      </c>
      <c r="E254" s="272" t="s">
        <v>24</v>
      </c>
      <c r="F254" s="273" t="s">
        <v>826</v>
      </c>
      <c r="G254" s="271"/>
      <c r="H254" s="274">
        <v>44.778</v>
      </c>
      <c r="I254" s="275"/>
      <c r="J254" s="275"/>
      <c r="K254" s="271"/>
      <c r="L254" s="271"/>
      <c r="M254" s="276"/>
      <c r="N254" s="277"/>
      <c r="O254" s="278"/>
      <c r="P254" s="278"/>
      <c r="Q254" s="278"/>
      <c r="R254" s="278"/>
      <c r="S254" s="278"/>
      <c r="T254" s="278"/>
      <c r="U254" s="278"/>
      <c r="V254" s="278"/>
      <c r="W254" s="278"/>
      <c r="X254" s="279"/>
      <c r="AT254" s="280" t="s">
        <v>173</v>
      </c>
      <c r="AU254" s="280" t="s">
        <v>171</v>
      </c>
      <c r="AV254" s="13" t="s">
        <v>87</v>
      </c>
      <c r="AW254" s="13" t="s">
        <v>7</v>
      </c>
      <c r="AX254" s="13" t="s">
        <v>78</v>
      </c>
      <c r="AY254" s="280" t="s">
        <v>161</v>
      </c>
    </row>
    <row r="255" spans="2:51" s="12" customFormat="1" ht="13.5">
      <c r="B255" s="259"/>
      <c r="C255" s="260"/>
      <c r="D255" s="261" t="s">
        <v>173</v>
      </c>
      <c r="E255" s="262" t="s">
        <v>24</v>
      </c>
      <c r="F255" s="263" t="s">
        <v>827</v>
      </c>
      <c r="G255" s="260"/>
      <c r="H255" s="262" t="s">
        <v>24</v>
      </c>
      <c r="I255" s="264"/>
      <c r="J255" s="264"/>
      <c r="K255" s="260"/>
      <c r="L255" s="260"/>
      <c r="M255" s="265"/>
      <c r="N255" s="266"/>
      <c r="O255" s="267"/>
      <c r="P255" s="267"/>
      <c r="Q255" s="267"/>
      <c r="R255" s="267"/>
      <c r="S255" s="267"/>
      <c r="T255" s="267"/>
      <c r="U255" s="267"/>
      <c r="V255" s="267"/>
      <c r="W255" s="267"/>
      <c r="X255" s="268"/>
      <c r="AT255" s="269" t="s">
        <v>173</v>
      </c>
      <c r="AU255" s="269" t="s">
        <v>171</v>
      </c>
      <c r="AV255" s="12" t="s">
        <v>85</v>
      </c>
      <c r="AW255" s="12" t="s">
        <v>7</v>
      </c>
      <c r="AX255" s="12" t="s">
        <v>78</v>
      </c>
      <c r="AY255" s="269" t="s">
        <v>161</v>
      </c>
    </row>
    <row r="256" spans="2:51" s="13" customFormat="1" ht="13.5">
      <c r="B256" s="270"/>
      <c r="C256" s="271"/>
      <c r="D256" s="261" t="s">
        <v>173</v>
      </c>
      <c r="E256" s="272" t="s">
        <v>24</v>
      </c>
      <c r="F256" s="273" t="s">
        <v>828</v>
      </c>
      <c r="G256" s="271"/>
      <c r="H256" s="274">
        <v>2.952</v>
      </c>
      <c r="I256" s="275"/>
      <c r="J256" s="275"/>
      <c r="K256" s="271"/>
      <c r="L256" s="271"/>
      <c r="M256" s="276"/>
      <c r="N256" s="277"/>
      <c r="O256" s="278"/>
      <c r="P256" s="278"/>
      <c r="Q256" s="278"/>
      <c r="R256" s="278"/>
      <c r="S256" s="278"/>
      <c r="T256" s="278"/>
      <c r="U256" s="278"/>
      <c r="V256" s="278"/>
      <c r="W256" s="278"/>
      <c r="X256" s="279"/>
      <c r="AT256" s="280" t="s">
        <v>173</v>
      </c>
      <c r="AU256" s="280" t="s">
        <v>171</v>
      </c>
      <c r="AV256" s="13" t="s">
        <v>87</v>
      </c>
      <c r="AW256" s="13" t="s">
        <v>7</v>
      </c>
      <c r="AX256" s="13" t="s">
        <v>78</v>
      </c>
      <c r="AY256" s="280" t="s">
        <v>161</v>
      </c>
    </row>
    <row r="257" spans="2:51" s="12" customFormat="1" ht="13.5">
      <c r="B257" s="259"/>
      <c r="C257" s="260"/>
      <c r="D257" s="261" t="s">
        <v>173</v>
      </c>
      <c r="E257" s="262" t="s">
        <v>24</v>
      </c>
      <c r="F257" s="263" t="s">
        <v>829</v>
      </c>
      <c r="G257" s="260"/>
      <c r="H257" s="262" t="s">
        <v>24</v>
      </c>
      <c r="I257" s="264"/>
      <c r="J257" s="264"/>
      <c r="K257" s="260"/>
      <c r="L257" s="260"/>
      <c r="M257" s="265"/>
      <c r="N257" s="266"/>
      <c r="O257" s="267"/>
      <c r="P257" s="267"/>
      <c r="Q257" s="267"/>
      <c r="R257" s="267"/>
      <c r="S257" s="267"/>
      <c r="T257" s="267"/>
      <c r="U257" s="267"/>
      <c r="V257" s="267"/>
      <c r="W257" s="267"/>
      <c r="X257" s="268"/>
      <c r="AT257" s="269" t="s">
        <v>173</v>
      </c>
      <c r="AU257" s="269" t="s">
        <v>171</v>
      </c>
      <c r="AV257" s="12" t="s">
        <v>85</v>
      </c>
      <c r="AW257" s="12" t="s">
        <v>7</v>
      </c>
      <c r="AX257" s="12" t="s">
        <v>78</v>
      </c>
      <c r="AY257" s="269" t="s">
        <v>161</v>
      </c>
    </row>
    <row r="258" spans="2:51" s="13" customFormat="1" ht="13.5">
      <c r="B258" s="270"/>
      <c r="C258" s="271"/>
      <c r="D258" s="261" t="s">
        <v>173</v>
      </c>
      <c r="E258" s="272" t="s">
        <v>24</v>
      </c>
      <c r="F258" s="273" t="s">
        <v>830</v>
      </c>
      <c r="G258" s="271"/>
      <c r="H258" s="274">
        <v>36.9</v>
      </c>
      <c r="I258" s="275"/>
      <c r="J258" s="275"/>
      <c r="K258" s="271"/>
      <c r="L258" s="271"/>
      <c r="M258" s="276"/>
      <c r="N258" s="277"/>
      <c r="O258" s="278"/>
      <c r="P258" s="278"/>
      <c r="Q258" s="278"/>
      <c r="R258" s="278"/>
      <c r="S258" s="278"/>
      <c r="T258" s="278"/>
      <c r="U258" s="278"/>
      <c r="V258" s="278"/>
      <c r="W258" s="278"/>
      <c r="X258" s="279"/>
      <c r="AT258" s="280" t="s">
        <v>173</v>
      </c>
      <c r="AU258" s="280" t="s">
        <v>171</v>
      </c>
      <c r="AV258" s="13" t="s">
        <v>87</v>
      </c>
      <c r="AW258" s="13" t="s">
        <v>7</v>
      </c>
      <c r="AX258" s="13" t="s">
        <v>78</v>
      </c>
      <c r="AY258" s="280" t="s">
        <v>161</v>
      </c>
    </row>
    <row r="259" spans="2:51" s="14" customFormat="1" ht="13.5">
      <c r="B259" s="281"/>
      <c r="C259" s="282"/>
      <c r="D259" s="261" t="s">
        <v>173</v>
      </c>
      <c r="E259" s="283" t="s">
        <v>24</v>
      </c>
      <c r="F259" s="284" t="s">
        <v>230</v>
      </c>
      <c r="G259" s="282"/>
      <c r="H259" s="285">
        <v>84.63</v>
      </c>
      <c r="I259" s="286"/>
      <c r="J259" s="286"/>
      <c r="K259" s="282"/>
      <c r="L259" s="282"/>
      <c r="M259" s="287"/>
      <c r="N259" s="288"/>
      <c r="O259" s="289"/>
      <c r="P259" s="289"/>
      <c r="Q259" s="289"/>
      <c r="R259" s="289"/>
      <c r="S259" s="289"/>
      <c r="T259" s="289"/>
      <c r="U259" s="289"/>
      <c r="V259" s="289"/>
      <c r="W259" s="289"/>
      <c r="X259" s="290"/>
      <c r="AT259" s="291" t="s">
        <v>173</v>
      </c>
      <c r="AU259" s="291" t="s">
        <v>171</v>
      </c>
      <c r="AV259" s="14" t="s">
        <v>170</v>
      </c>
      <c r="AW259" s="14" t="s">
        <v>7</v>
      </c>
      <c r="AX259" s="14" t="s">
        <v>85</v>
      </c>
      <c r="AY259" s="291" t="s">
        <v>161</v>
      </c>
    </row>
    <row r="260" spans="2:65" s="1" customFormat="1" ht="16.5" customHeight="1">
      <c r="B260" s="47"/>
      <c r="C260" s="292" t="s">
        <v>350</v>
      </c>
      <c r="D260" s="292" t="s">
        <v>312</v>
      </c>
      <c r="E260" s="293" t="s">
        <v>831</v>
      </c>
      <c r="F260" s="294" t="s">
        <v>832</v>
      </c>
      <c r="G260" s="295" t="s">
        <v>299</v>
      </c>
      <c r="H260" s="296">
        <v>152.334</v>
      </c>
      <c r="I260" s="297"/>
      <c r="J260" s="298"/>
      <c r="K260" s="299">
        <f>ROUND(P260*H260,2)</f>
        <v>0</v>
      </c>
      <c r="L260" s="294" t="s">
        <v>169</v>
      </c>
      <c r="M260" s="300"/>
      <c r="N260" s="301" t="s">
        <v>24</v>
      </c>
      <c r="O260" s="255" t="s">
        <v>47</v>
      </c>
      <c r="P260" s="175">
        <f>I260+J260</f>
        <v>0</v>
      </c>
      <c r="Q260" s="175">
        <f>ROUND(I260*H260,2)</f>
        <v>0</v>
      </c>
      <c r="R260" s="175">
        <f>ROUND(J260*H260,2)</f>
        <v>0</v>
      </c>
      <c r="S260" s="48"/>
      <c r="T260" s="256">
        <f>S260*H260</f>
        <v>0</v>
      </c>
      <c r="U260" s="256">
        <v>1</v>
      </c>
      <c r="V260" s="256">
        <f>U260*H260</f>
        <v>152.334</v>
      </c>
      <c r="W260" s="256">
        <v>0</v>
      </c>
      <c r="X260" s="257">
        <f>W260*H260</f>
        <v>0</v>
      </c>
      <c r="AR260" s="25" t="s">
        <v>206</v>
      </c>
      <c r="AT260" s="25" t="s">
        <v>312</v>
      </c>
      <c r="AU260" s="25" t="s">
        <v>171</v>
      </c>
      <c r="AY260" s="25" t="s">
        <v>161</v>
      </c>
      <c r="BE260" s="258">
        <f>IF(O260="základní",K260,0)</f>
        <v>0</v>
      </c>
      <c r="BF260" s="258">
        <f>IF(O260="snížená",K260,0)</f>
        <v>0</v>
      </c>
      <c r="BG260" s="258">
        <f>IF(O260="zákl. přenesená",K260,0)</f>
        <v>0</v>
      </c>
      <c r="BH260" s="258">
        <f>IF(O260="sníž. přenesená",K260,0)</f>
        <v>0</v>
      </c>
      <c r="BI260" s="258">
        <f>IF(O260="nulová",K260,0)</f>
        <v>0</v>
      </c>
      <c r="BJ260" s="25" t="s">
        <v>85</v>
      </c>
      <c r="BK260" s="258">
        <f>ROUND(P260*H260,2)</f>
        <v>0</v>
      </c>
      <c r="BL260" s="25" t="s">
        <v>170</v>
      </c>
      <c r="BM260" s="25" t="s">
        <v>833</v>
      </c>
    </row>
    <row r="261" spans="2:51" s="13" customFormat="1" ht="13.5">
      <c r="B261" s="270"/>
      <c r="C261" s="271"/>
      <c r="D261" s="261" t="s">
        <v>173</v>
      </c>
      <c r="E261" s="272" t="s">
        <v>24</v>
      </c>
      <c r="F261" s="273" t="s">
        <v>834</v>
      </c>
      <c r="G261" s="271"/>
      <c r="H261" s="274">
        <v>152.334</v>
      </c>
      <c r="I261" s="275"/>
      <c r="J261" s="275"/>
      <c r="K261" s="271"/>
      <c r="L261" s="271"/>
      <c r="M261" s="276"/>
      <c r="N261" s="277"/>
      <c r="O261" s="278"/>
      <c r="P261" s="278"/>
      <c r="Q261" s="278"/>
      <c r="R261" s="278"/>
      <c r="S261" s="278"/>
      <c r="T261" s="278"/>
      <c r="U261" s="278"/>
      <c r="V261" s="278"/>
      <c r="W261" s="278"/>
      <c r="X261" s="279"/>
      <c r="AT261" s="280" t="s">
        <v>173</v>
      </c>
      <c r="AU261" s="280" t="s">
        <v>171</v>
      </c>
      <c r="AV261" s="13" t="s">
        <v>87</v>
      </c>
      <c r="AW261" s="13" t="s">
        <v>7</v>
      </c>
      <c r="AX261" s="13" t="s">
        <v>85</v>
      </c>
      <c r="AY261" s="280" t="s">
        <v>161</v>
      </c>
    </row>
    <row r="262" spans="2:63" s="11" customFormat="1" ht="22.3" customHeight="1">
      <c r="B262" s="230"/>
      <c r="C262" s="231"/>
      <c r="D262" s="232" t="s">
        <v>77</v>
      </c>
      <c r="E262" s="245" t="s">
        <v>261</v>
      </c>
      <c r="F262" s="245" t="s">
        <v>835</v>
      </c>
      <c r="G262" s="231"/>
      <c r="H262" s="231"/>
      <c r="I262" s="234"/>
      <c r="J262" s="234"/>
      <c r="K262" s="246">
        <f>BK262</f>
        <v>0</v>
      </c>
      <c r="L262" s="231"/>
      <c r="M262" s="236"/>
      <c r="N262" s="237"/>
      <c r="O262" s="238"/>
      <c r="P262" s="238"/>
      <c r="Q262" s="239">
        <f>SUM(Q263:Q266)</f>
        <v>0</v>
      </c>
      <c r="R262" s="239">
        <f>SUM(R263:R266)</f>
        <v>0</v>
      </c>
      <c r="S262" s="238"/>
      <c r="T262" s="240">
        <f>SUM(T263:T266)</f>
        <v>0</v>
      </c>
      <c r="U262" s="238"/>
      <c r="V262" s="240">
        <f>SUM(V263:V266)</f>
        <v>0</v>
      </c>
      <c r="W262" s="238"/>
      <c r="X262" s="241">
        <f>SUM(X263:X266)</f>
        <v>0</v>
      </c>
      <c r="AR262" s="242" t="s">
        <v>85</v>
      </c>
      <c r="AT262" s="243" t="s">
        <v>77</v>
      </c>
      <c r="AU262" s="243" t="s">
        <v>87</v>
      </c>
      <c r="AY262" s="242" t="s">
        <v>161</v>
      </c>
      <c r="BK262" s="244">
        <f>SUM(BK263:BK266)</f>
        <v>0</v>
      </c>
    </row>
    <row r="263" spans="2:65" s="1" customFormat="1" ht="16.5" customHeight="1">
      <c r="B263" s="47"/>
      <c r="C263" s="247" t="s">
        <v>356</v>
      </c>
      <c r="D263" s="247" t="s">
        <v>165</v>
      </c>
      <c r="E263" s="248" t="s">
        <v>836</v>
      </c>
      <c r="F263" s="249" t="s">
        <v>837</v>
      </c>
      <c r="G263" s="250" t="s">
        <v>220</v>
      </c>
      <c r="H263" s="251">
        <v>116.5</v>
      </c>
      <c r="I263" s="252"/>
      <c r="J263" s="252"/>
      <c r="K263" s="253">
        <f>ROUND(P263*H263,2)</f>
        <v>0</v>
      </c>
      <c r="L263" s="249" t="s">
        <v>24</v>
      </c>
      <c r="M263" s="73"/>
      <c r="N263" s="254" t="s">
        <v>24</v>
      </c>
      <c r="O263" s="255" t="s">
        <v>47</v>
      </c>
      <c r="P263" s="175">
        <f>I263+J263</f>
        <v>0</v>
      </c>
      <c r="Q263" s="175">
        <f>ROUND(I263*H263,2)</f>
        <v>0</v>
      </c>
      <c r="R263" s="175">
        <f>ROUND(J263*H263,2)</f>
        <v>0</v>
      </c>
      <c r="S263" s="48"/>
      <c r="T263" s="256">
        <f>S263*H263</f>
        <v>0</v>
      </c>
      <c r="U263" s="256">
        <v>0</v>
      </c>
      <c r="V263" s="256">
        <f>U263*H263</f>
        <v>0</v>
      </c>
      <c r="W263" s="256">
        <v>0</v>
      </c>
      <c r="X263" s="257">
        <f>W263*H263</f>
        <v>0</v>
      </c>
      <c r="AR263" s="25" t="s">
        <v>170</v>
      </c>
      <c r="AT263" s="25" t="s">
        <v>165</v>
      </c>
      <c r="AU263" s="25" t="s">
        <v>171</v>
      </c>
      <c r="AY263" s="25" t="s">
        <v>161</v>
      </c>
      <c r="BE263" s="258">
        <f>IF(O263="základní",K263,0)</f>
        <v>0</v>
      </c>
      <c r="BF263" s="258">
        <f>IF(O263="snížená",K263,0)</f>
        <v>0</v>
      </c>
      <c r="BG263" s="258">
        <f>IF(O263="zákl. přenesená",K263,0)</f>
        <v>0</v>
      </c>
      <c r="BH263" s="258">
        <f>IF(O263="sníž. přenesená",K263,0)</f>
        <v>0</v>
      </c>
      <c r="BI263" s="258">
        <f>IF(O263="nulová",K263,0)</f>
        <v>0</v>
      </c>
      <c r="BJ263" s="25" t="s">
        <v>85</v>
      </c>
      <c r="BK263" s="258">
        <f>ROUND(P263*H263,2)</f>
        <v>0</v>
      </c>
      <c r="BL263" s="25" t="s">
        <v>170</v>
      </c>
      <c r="BM263" s="25" t="s">
        <v>838</v>
      </c>
    </row>
    <row r="264" spans="2:51" s="13" customFormat="1" ht="13.5">
      <c r="B264" s="270"/>
      <c r="C264" s="271"/>
      <c r="D264" s="261" t="s">
        <v>173</v>
      </c>
      <c r="E264" s="272" t="s">
        <v>24</v>
      </c>
      <c r="F264" s="273" t="s">
        <v>839</v>
      </c>
      <c r="G264" s="271"/>
      <c r="H264" s="274">
        <v>116.5</v>
      </c>
      <c r="I264" s="275"/>
      <c r="J264" s="275"/>
      <c r="K264" s="271"/>
      <c r="L264" s="271"/>
      <c r="M264" s="276"/>
      <c r="N264" s="277"/>
      <c r="O264" s="278"/>
      <c r="P264" s="278"/>
      <c r="Q264" s="278"/>
      <c r="R264" s="278"/>
      <c r="S264" s="278"/>
      <c r="T264" s="278"/>
      <c r="U264" s="278"/>
      <c r="V264" s="278"/>
      <c r="W264" s="278"/>
      <c r="X264" s="279"/>
      <c r="AT264" s="280" t="s">
        <v>173</v>
      </c>
      <c r="AU264" s="280" t="s">
        <v>171</v>
      </c>
      <c r="AV264" s="13" t="s">
        <v>87</v>
      </c>
      <c r="AW264" s="13" t="s">
        <v>7</v>
      </c>
      <c r="AX264" s="13" t="s">
        <v>85</v>
      </c>
      <c r="AY264" s="280" t="s">
        <v>161</v>
      </c>
    </row>
    <row r="265" spans="2:65" s="1" customFormat="1" ht="38.25" customHeight="1">
      <c r="B265" s="47"/>
      <c r="C265" s="247" t="s">
        <v>210</v>
      </c>
      <c r="D265" s="247" t="s">
        <v>165</v>
      </c>
      <c r="E265" s="248" t="s">
        <v>840</v>
      </c>
      <c r="F265" s="249" t="s">
        <v>841</v>
      </c>
      <c r="G265" s="250" t="s">
        <v>326</v>
      </c>
      <c r="H265" s="251">
        <v>16</v>
      </c>
      <c r="I265" s="252"/>
      <c r="J265" s="252"/>
      <c r="K265" s="253">
        <f>ROUND(P265*H265,2)</f>
        <v>0</v>
      </c>
      <c r="L265" s="249" t="s">
        <v>169</v>
      </c>
      <c r="M265" s="73"/>
      <c r="N265" s="254" t="s">
        <v>24</v>
      </c>
      <c r="O265" s="255" t="s">
        <v>47</v>
      </c>
      <c r="P265" s="175">
        <f>I265+J265</f>
        <v>0</v>
      </c>
      <c r="Q265" s="175">
        <f>ROUND(I265*H265,2)</f>
        <v>0</v>
      </c>
      <c r="R265" s="175">
        <f>ROUND(J265*H265,2)</f>
        <v>0</v>
      </c>
      <c r="S265" s="48"/>
      <c r="T265" s="256">
        <f>S265*H265</f>
        <v>0</v>
      </c>
      <c r="U265" s="256">
        <v>0</v>
      </c>
      <c r="V265" s="256">
        <f>U265*H265</f>
        <v>0</v>
      </c>
      <c r="W265" s="256">
        <v>0</v>
      </c>
      <c r="X265" s="257">
        <f>W265*H265</f>
        <v>0</v>
      </c>
      <c r="AR265" s="25" t="s">
        <v>170</v>
      </c>
      <c r="AT265" s="25" t="s">
        <v>165</v>
      </c>
      <c r="AU265" s="25" t="s">
        <v>171</v>
      </c>
      <c r="AY265" s="25" t="s">
        <v>161</v>
      </c>
      <c r="BE265" s="258">
        <f>IF(O265="základní",K265,0)</f>
        <v>0</v>
      </c>
      <c r="BF265" s="258">
        <f>IF(O265="snížená",K265,0)</f>
        <v>0</v>
      </c>
      <c r="BG265" s="258">
        <f>IF(O265="zákl. přenesená",K265,0)</f>
        <v>0</v>
      </c>
      <c r="BH265" s="258">
        <f>IF(O265="sníž. přenesená",K265,0)</f>
        <v>0</v>
      </c>
      <c r="BI265" s="258">
        <f>IF(O265="nulová",K265,0)</f>
        <v>0</v>
      </c>
      <c r="BJ265" s="25" t="s">
        <v>85</v>
      </c>
      <c r="BK265" s="258">
        <f>ROUND(P265*H265,2)</f>
        <v>0</v>
      </c>
      <c r="BL265" s="25" t="s">
        <v>170</v>
      </c>
      <c r="BM265" s="25" t="s">
        <v>842</v>
      </c>
    </row>
    <row r="266" spans="2:51" s="13" customFormat="1" ht="13.5">
      <c r="B266" s="270"/>
      <c r="C266" s="271"/>
      <c r="D266" s="261" t="s">
        <v>173</v>
      </c>
      <c r="E266" s="272" t="s">
        <v>24</v>
      </c>
      <c r="F266" s="273" t="s">
        <v>256</v>
      </c>
      <c r="G266" s="271"/>
      <c r="H266" s="274">
        <v>16</v>
      </c>
      <c r="I266" s="275"/>
      <c r="J266" s="275"/>
      <c r="K266" s="271"/>
      <c r="L266" s="271"/>
      <c r="M266" s="276"/>
      <c r="N266" s="277"/>
      <c r="O266" s="278"/>
      <c r="P266" s="278"/>
      <c r="Q266" s="278"/>
      <c r="R266" s="278"/>
      <c r="S266" s="278"/>
      <c r="T266" s="278"/>
      <c r="U266" s="278"/>
      <c r="V266" s="278"/>
      <c r="W266" s="278"/>
      <c r="X266" s="279"/>
      <c r="AT266" s="280" t="s">
        <v>173</v>
      </c>
      <c r="AU266" s="280" t="s">
        <v>171</v>
      </c>
      <c r="AV266" s="13" t="s">
        <v>87</v>
      </c>
      <c r="AW266" s="13" t="s">
        <v>7</v>
      </c>
      <c r="AX266" s="13" t="s">
        <v>85</v>
      </c>
      <c r="AY266" s="280" t="s">
        <v>161</v>
      </c>
    </row>
    <row r="267" spans="2:63" s="11" customFormat="1" ht="22.3" customHeight="1">
      <c r="B267" s="230"/>
      <c r="C267" s="231"/>
      <c r="D267" s="232" t="s">
        <v>77</v>
      </c>
      <c r="E267" s="245" t="s">
        <v>271</v>
      </c>
      <c r="F267" s="245" t="s">
        <v>317</v>
      </c>
      <c r="G267" s="231"/>
      <c r="H267" s="231"/>
      <c r="I267" s="234"/>
      <c r="J267" s="234"/>
      <c r="K267" s="246">
        <f>BK267</f>
        <v>0</v>
      </c>
      <c r="L267" s="231"/>
      <c r="M267" s="236"/>
      <c r="N267" s="237"/>
      <c r="O267" s="238"/>
      <c r="P267" s="238"/>
      <c r="Q267" s="239">
        <f>SUM(Q268:Q285)</f>
        <v>0</v>
      </c>
      <c r="R267" s="239">
        <f>SUM(R268:R285)</f>
        <v>0</v>
      </c>
      <c r="S267" s="238"/>
      <c r="T267" s="240">
        <f>SUM(T268:T285)</f>
        <v>0</v>
      </c>
      <c r="U267" s="238"/>
      <c r="V267" s="240">
        <f>SUM(V268:V285)</f>
        <v>1.056425</v>
      </c>
      <c r="W267" s="238"/>
      <c r="X267" s="241">
        <f>SUM(X268:X285)</f>
        <v>0</v>
      </c>
      <c r="AR267" s="242" t="s">
        <v>85</v>
      </c>
      <c r="AT267" s="243" t="s">
        <v>77</v>
      </c>
      <c r="AU267" s="243" t="s">
        <v>87</v>
      </c>
      <c r="AY267" s="242" t="s">
        <v>161</v>
      </c>
      <c r="BK267" s="244">
        <f>SUM(BK268:BK285)</f>
        <v>0</v>
      </c>
    </row>
    <row r="268" spans="2:65" s="1" customFormat="1" ht="16.5" customHeight="1">
      <c r="B268" s="47"/>
      <c r="C268" s="247" t="s">
        <v>370</v>
      </c>
      <c r="D268" s="247" t="s">
        <v>165</v>
      </c>
      <c r="E268" s="248" t="s">
        <v>843</v>
      </c>
      <c r="F268" s="249" t="s">
        <v>844</v>
      </c>
      <c r="G268" s="250" t="s">
        <v>178</v>
      </c>
      <c r="H268" s="251">
        <v>4452.88</v>
      </c>
      <c r="I268" s="252"/>
      <c r="J268" s="252"/>
      <c r="K268" s="253">
        <f>ROUND(P268*H268,2)</f>
        <v>0</v>
      </c>
      <c r="L268" s="249" t="s">
        <v>169</v>
      </c>
      <c r="M268" s="73"/>
      <c r="N268" s="254" t="s">
        <v>24</v>
      </c>
      <c r="O268" s="255" t="s">
        <v>47</v>
      </c>
      <c r="P268" s="175">
        <f>I268+J268</f>
        <v>0</v>
      </c>
      <c r="Q268" s="175">
        <f>ROUND(I268*H268,2)</f>
        <v>0</v>
      </c>
      <c r="R268" s="175">
        <f>ROUND(J268*H268,2)</f>
        <v>0</v>
      </c>
      <c r="S268" s="48"/>
      <c r="T268" s="256">
        <f>S268*H268</f>
        <v>0</v>
      </c>
      <c r="U268" s="256">
        <v>0</v>
      </c>
      <c r="V268" s="256">
        <f>U268*H268</f>
        <v>0</v>
      </c>
      <c r="W268" s="256">
        <v>0</v>
      </c>
      <c r="X268" s="257">
        <f>W268*H268</f>
        <v>0</v>
      </c>
      <c r="AR268" s="25" t="s">
        <v>170</v>
      </c>
      <c r="AT268" s="25" t="s">
        <v>165</v>
      </c>
      <c r="AU268" s="25" t="s">
        <v>171</v>
      </c>
      <c r="AY268" s="25" t="s">
        <v>161</v>
      </c>
      <c r="BE268" s="258">
        <f>IF(O268="základní",K268,0)</f>
        <v>0</v>
      </c>
      <c r="BF268" s="258">
        <f>IF(O268="snížená",K268,0)</f>
        <v>0</v>
      </c>
      <c r="BG268" s="258">
        <f>IF(O268="zákl. přenesená",K268,0)</f>
        <v>0</v>
      </c>
      <c r="BH268" s="258">
        <f>IF(O268="sníž. přenesená",K268,0)</f>
        <v>0</v>
      </c>
      <c r="BI268" s="258">
        <f>IF(O268="nulová",K268,0)</f>
        <v>0</v>
      </c>
      <c r="BJ268" s="25" t="s">
        <v>85</v>
      </c>
      <c r="BK268" s="258">
        <f>ROUND(P268*H268,2)</f>
        <v>0</v>
      </c>
      <c r="BL268" s="25" t="s">
        <v>170</v>
      </c>
      <c r="BM268" s="25" t="s">
        <v>845</v>
      </c>
    </row>
    <row r="269" spans="2:51" s="13" customFormat="1" ht="13.5">
      <c r="B269" s="270"/>
      <c r="C269" s="271"/>
      <c r="D269" s="261" t="s">
        <v>173</v>
      </c>
      <c r="E269" s="272" t="s">
        <v>24</v>
      </c>
      <c r="F269" s="273" t="s">
        <v>846</v>
      </c>
      <c r="G269" s="271"/>
      <c r="H269" s="274">
        <v>4452.88</v>
      </c>
      <c r="I269" s="275"/>
      <c r="J269" s="275"/>
      <c r="K269" s="271"/>
      <c r="L269" s="271"/>
      <c r="M269" s="276"/>
      <c r="N269" s="277"/>
      <c r="O269" s="278"/>
      <c r="P269" s="278"/>
      <c r="Q269" s="278"/>
      <c r="R269" s="278"/>
      <c r="S269" s="278"/>
      <c r="T269" s="278"/>
      <c r="U269" s="278"/>
      <c r="V269" s="278"/>
      <c r="W269" s="278"/>
      <c r="X269" s="279"/>
      <c r="AT269" s="280" t="s">
        <v>173</v>
      </c>
      <c r="AU269" s="280" t="s">
        <v>171</v>
      </c>
      <c r="AV269" s="13" t="s">
        <v>87</v>
      </c>
      <c r="AW269" s="13" t="s">
        <v>7</v>
      </c>
      <c r="AX269" s="13" t="s">
        <v>85</v>
      </c>
      <c r="AY269" s="280" t="s">
        <v>161</v>
      </c>
    </row>
    <row r="270" spans="2:65" s="1" customFormat="1" ht="25.5" customHeight="1">
      <c r="B270" s="47"/>
      <c r="C270" s="247" t="s">
        <v>377</v>
      </c>
      <c r="D270" s="247" t="s">
        <v>165</v>
      </c>
      <c r="E270" s="248" t="s">
        <v>847</v>
      </c>
      <c r="F270" s="249" t="s">
        <v>848</v>
      </c>
      <c r="G270" s="250" t="s">
        <v>178</v>
      </c>
      <c r="H270" s="251">
        <v>4612.5</v>
      </c>
      <c r="I270" s="252"/>
      <c r="J270" s="252"/>
      <c r="K270" s="253">
        <f>ROUND(P270*H270,2)</f>
        <v>0</v>
      </c>
      <c r="L270" s="249" t="s">
        <v>169</v>
      </c>
      <c r="M270" s="73"/>
      <c r="N270" s="254" t="s">
        <v>24</v>
      </c>
      <c r="O270" s="255" t="s">
        <v>47</v>
      </c>
      <c r="P270" s="175">
        <f>I270+J270</f>
        <v>0</v>
      </c>
      <c r="Q270" s="175">
        <f>ROUND(I270*H270,2)</f>
        <v>0</v>
      </c>
      <c r="R270" s="175">
        <f>ROUND(J270*H270,2)</f>
        <v>0</v>
      </c>
      <c r="S270" s="48"/>
      <c r="T270" s="256">
        <f>S270*H270</f>
        <v>0</v>
      </c>
      <c r="U270" s="256">
        <v>0</v>
      </c>
      <c r="V270" s="256">
        <f>U270*H270</f>
        <v>0</v>
      </c>
      <c r="W270" s="256">
        <v>0</v>
      </c>
      <c r="X270" s="257">
        <f>W270*H270</f>
        <v>0</v>
      </c>
      <c r="AR270" s="25" t="s">
        <v>170</v>
      </c>
      <c r="AT270" s="25" t="s">
        <v>165</v>
      </c>
      <c r="AU270" s="25" t="s">
        <v>171</v>
      </c>
      <c r="AY270" s="25" t="s">
        <v>161</v>
      </c>
      <c r="BE270" s="258">
        <f>IF(O270="základní",K270,0)</f>
        <v>0</v>
      </c>
      <c r="BF270" s="258">
        <f>IF(O270="snížená",K270,0)</f>
        <v>0</v>
      </c>
      <c r="BG270" s="258">
        <f>IF(O270="zákl. přenesená",K270,0)</f>
        <v>0</v>
      </c>
      <c r="BH270" s="258">
        <f>IF(O270="sníž. přenesená",K270,0)</f>
        <v>0</v>
      </c>
      <c r="BI270" s="258">
        <f>IF(O270="nulová",K270,0)</f>
        <v>0</v>
      </c>
      <c r="BJ270" s="25" t="s">
        <v>85</v>
      </c>
      <c r="BK270" s="258">
        <f>ROUND(P270*H270,2)</f>
        <v>0</v>
      </c>
      <c r="BL270" s="25" t="s">
        <v>170</v>
      </c>
      <c r="BM270" s="25" t="s">
        <v>849</v>
      </c>
    </row>
    <row r="271" spans="2:51" s="13" customFormat="1" ht="13.5">
      <c r="B271" s="270"/>
      <c r="C271" s="271"/>
      <c r="D271" s="261" t="s">
        <v>173</v>
      </c>
      <c r="E271" s="272" t="s">
        <v>24</v>
      </c>
      <c r="F271" s="273" t="s">
        <v>850</v>
      </c>
      <c r="G271" s="271"/>
      <c r="H271" s="274">
        <v>4612.5</v>
      </c>
      <c r="I271" s="275"/>
      <c r="J271" s="275"/>
      <c r="K271" s="271"/>
      <c r="L271" s="271"/>
      <c r="M271" s="276"/>
      <c r="N271" s="277"/>
      <c r="O271" s="278"/>
      <c r="P271" s="278"/>
      <c r="Q271" s="278"/>
      <c r="R271" s="278"/>
      <c r="S271" s="278"/>
      <c r="T271" s="278"/>
      <c r="U271" s="278"/>
      <c r="V271" s="278"/>
      <c r="W271" s="278"/>
      <c r="X271" s="279"/>
      <c r="AT271" s="280" t="s">
        <v>173</v>
      </c>
      <c r="AU271" s="280" t="s">
        <v>171</v>
      </c>
      <c r="AV271" s="13" t="s">
        <v>87</v>
      </c>
      <c r="AW271" s="13" t="s">
        <v>7</v>
      </c>
      <c r="AX271" s="13" t="s">
        <v>85</v>
      </c>
      <c r="AY271" s="280" t="s">
        <v>161</v>
      </c>
    </row>
    <row r="272" spans="2:65" s="1" customFormat="1" ht="25.5" customHeight="1">
      <c r="B272" s="47"/>
      <c r="C272" s="247" t="s">
        <v>386</v>
      </c>
      <c r="D272" s="247" t="s">
        <v>165</v>
      </c>
      <c r="E272" s="248" t="s">
        <v>851</v>
      </c>
      <c r="F272" s="249" t="s">
        <v>852</v>
      </c>
      <c r="G272" s="250" t="s">
        <v>178</v>
      </c>
      <c r="H272" s="251">
        <v>4612.5</v>
      </c>
      <c r="I272" s="252"/>
      <c r="J272" s="252"/>
      <c r="K272" s="253">
        <f>ROUND(P272*H272,2)</f>
        <v>0</v>
      </c>
      <c r="L272" s="249" t="s">
        <v>169</v>
      </c>
      <c r="M272" s="73"/>
      <c r="N272" s="254" t="s">
        <v>24</v>
      </c>
      <c r="O272" s="255" t="s">
        <v>47</v>
      </c>
      <c r="P272" s="175">
        <f>I272+J272</f>
        <v>0</v>
      </c>
      <c r="Q272" s="175">
        <f>ROUND(I272*H272,2)</f>
        <v>0</v>
      </c>
      <c r="R272" s="175">
        <f>ROUND(J272*H272,2)</f>
        <v>0</v>
      </c>
      <c r="S272" s="48"/>
      <c r="T272" s="256">
        <f>S272*H272</f>
        <v>0</v>
      </c>
      <c r="U272" s="256">
        <v>0</v>
      </c>
      <c r="V272" s="256">
        <f>U272*H272</f>
        <v>0</v>
      </c>
      <c r="W272" s="256">
        <v>0</v>
      </c>
      <c r="X272" s="257">
        <f>W272*H272</f>
        <v>0</v>
      </c>
      <c r="AR272" s="25" t="s">
        <v>170</v>
      </c>
      <c r="AT272" s="25" t="s">
        <v>165</v>
      </c>
      <c r="AU272" s="25" t="s">
        <v>171</v>
      </c>
      <c r="AY272" s="25" t="s">
        <v>161</v>
      </c>
      <c r="BE272" s="258">
        <f>IF(O272="základní",K272,0)</f>
        <v>0</v>
      </c>
      <c r="BF272" s="258">
        <f>IF(O272="snížená",K272,0)</f>
        <v>0</v>
      </c>
      <c r="BG272" s="258">
        <f>IF(O272="zákl. přenesená",K272,0)</f>
        <v>0</v>
      </c>
      <c r="BH272" s="258">
        <f>IF(O272="sníž. přenesená",K272,0)</f>
        <v>0</v>
      </c>
      <c r="BI272" s="258">
        <f>IF(O272="nulová",K272,0)</f>
        <v>0</v>
      </c>
      <c r="BJ272" s="25" t="s">
        <v>85</v>
      </c>
      <c r="BK272" s="258">
        <f>ROUND(P272*H272,2)</f>
        <v>0</v>
      </c>
      <c r="BL272" s="25" t="s">
        <v>170</v>
      </c>
      <c r="BM272" s="25" t="s">
        <v>853</v>
      </c>
    </row>
    <row r="273" spans="2:51" s="13" customFormat="1" ht="13.5">
      <c r="B273" s="270"/>
      <c r="C273" s="271"/>
      <c r="D273" s="261" t="s">
        <v>173</v>
      </c>
      <c r="E273" s="272" t="s">
        <v>24</v>
      </c>
      <c r="F273" s="273" t="s">
        <v>850</v>
      </c>
      <c r="G273" s="271"/>
      <c r="H273" s="274">
        <v>4612.5</v>
      </c>
      <c r="I273" s="275"/>
      <c r="J273" s="275"/>
      <c r="K273" s="271"/>
      <c r="L273" s="271"/>
      <c r="M273" s="276"/>
      <c r="N273" s="277"/>
      <c r="O273" s="278"/>
      <c r="P273" s="278"/>
      <c r="Q273" s="278"/>
      <c r="R273" s="278"/>
      <c r="S273" s="278"/>
      <c r="T273" s="278"/>
      <c r="U273" s="278"/>
      <c r="V273" s="278"/>
      <c r="W273" s="278"/>
      <c r="X273" s="279"/>
      <c r="AT273" s="280" t="s">
        <v>173</v>
      </c>
      <c r="AU273" s="280" t="s">
        <v>171</v>
      </c>
      <c r="AV273" s="13" t="s">
        <v>87</v>
      </c>
      <c r="AW273" s="13" t="s">
        <v>7</v>
      </c>
      <c r="AX273" s="13" t="s">
        <v>85</v>
      </c>
      <c r="AY273" s="280" t="s">
        <v>161</v>
      </c>
    </row>
    <row r="274" spans="2:65" s="1" customFormat="1" ht="16.5" customHeight="1">
      <c r="B274" s="47"/>
      <c r="C274" s="292" t="s">
        <v>392</v>
      </c>
      <c r="D274" s="292" t="s">
        <v>312</v>
      </c>
      <c r="E274" s="293" t="s">
        <v>854</v>
      </c>
      <c r="F274" s="294" t="s">
        <v>855</v>
      </c>
      <c r="G274" s="295" t="s">
        <v>591</v>
      </c>
      <c r="H274" s="296">
        <v>138.375</v>
      </c>
      <c r="I274" s="297"/>
      <c r="J274" s="298"/>
      <c r="K274" s="299">
        <f>ROUND(P274*H274,2)</f>
        <v>0</v>
      </c>
      <c r="L274" s="294" t="s">
        <v>169</v>
      </c>
      <c r="M274" s="300"/>
      <c r="N274" s="301" t="s">
        <v>24</v>
      </c>
      <c r="O274" s="255" t="s">
        <v>47</v>
      </c>
      <c r="P274" s="175">
        <f>I274+J274</f>
        <v>0</v>
      </c>
      <c r="Q274" s="175">
        <f>ROUND(I274*H274,2)</f>
        <v>0</v>
      </c>
      <c r="R274" s="175">
        <f>ROUND(J274*H274,2)</f>
        <v>0</v>
      </c>
      <c r="S274" s="48"/>
      <c r="T274" s="256">
        <f>S274*H274</f>
        <v>0</v>
      </c>
      <c r="U274" s="256">
        <v>0.001</v>
      </c>
      <c r="V274" s="256">
        <f>U274*H274</f>
        <v>0.138375</v>
      </c>
      <c r="W274" s="256">
        <v>0</v>
      </c>
      <c r="X274" s="257">
        <f>W274*H274</f>
        <v>0</v>
      </c>
      <c r="AR274" s="25" t="s">
        <v>206</v>
      </c>
      <c r="AT274" s="25" t="s">
        <v>312</v>
      </c>
      <c r="AU274" s="25" t="s">
        <v>171</v>
      </c>
      <c r="AY274" s="25" t="s">
        <v>161</v>
      </c>
      <c r="BE274" s="258">
        <f>IF(O274="základní",K274,0)</f>
        <v>0</v>
      </c>
      <c r="BF274" s="258">
        <f>IF(O274="snížená",K274,0)</f>
        <v>0</v>
      </c>
      <c r="BG274" s="258">
        <f>IF(O274="zákl. přenesená",K274,0)</f>
        <v>0</v>
      </c>
      <c r="BH274" s="258">
        <f>IF(O274="sníž. přenesená",K274,0)</f>
        <v>0</v>
      </c>
      <c r="BI274" s="258">
        <f>IF(O274="nulová",K274,0)</f>
        <v>0</v>
      </c>
      <c r="BJ274" s="25" t="s">
        <v>85</v>
      </c>
      <c r="BK274" s="258">
        <f>ROUND(P274*H274,2)</f>
        <v>0</v>
      </c>
      <c r="BL274" s="25" t="s">
        <v>170</v>
      </c>
      <c r="BM274" s="25" t="s">
        <v>856</v>
      </c>
    </row>
    <row r="275" spans="2:51" s="13" customFormat="1" ht="13.5">
      <c r="B275" s="270"/>
      <c r="C275" s="271"/>
      <c r="D275" s="261" t="s">
        <v>173</v>
      </c>
      <c r="E275" s="272" t="s">
        <v>24</v>
      </c>
      <c r="F275" s="273" t="s">
        <v>857</v>
      </c>
      <c r="G275" s="271"/>
      <c r="H275" s="274">
        <v>138.375</v>
      </c>
      <c r="I275" s="275"/>
      <c r="J275" s="275"/>
      <c r="K275" s="271"/>
      <c r="L275" s="271"/>
      <c r="M275" s="276"/>
      <c r="N275" s="277"/>
      <c r="O275" s="278"/>
      <c r="P275" s="278"/>
      <c r="Q275" s="278"/>
      <c r="R275" s="278"/>
      <c r="S275" s="278"/>
      <c r="T275" s="278"/>
      <c r="U275" s="278"/>
      <c r="V275" s="278"/>
      <c r="W275" s="278"/>
      <c r="X275" s="279"/>
      <c r="AT275" s="280" t="s">
        <v>173</v>
      </c>
      <c r="AU275" s="280" t="s">
        <v>171</v>
      </c>
      <c r="AV275" s="13" t="s">
        <v>87</v>
      </c>
      <c r="AW275" s="13" t="s">
        <v>7</v>
      </c>
      <c r="AX275" s="13" t="s">
        <v>85</v>
      </c>
      <c r="AY275" s="280" t="s">
        <v>161</v>
      </c>
    </row>
    <row r="276" spans="2:65" s="1" customFormat="1" ht="25.5" customHeight="1">
      <c r="B276" s="47"/>
      <c r="C276" s="247" t="s">
        <v>398</v>
      </c>
      <c r="D276" s="247" t="s">
        <v>165</v>
      </c>
      <c r="E276" s="248" t="s">
        <v>858</v>
      </c>
      <c r="F276" s="249" t="s">
        <v>859</v>
      </c>
      <c r="G276" s="250" t="s">
        <v>178</v>
      </c>
      <c r="H276" s="251">
        <v>4612.5</v>
      </c>
      <c r="I276" s="252"/>
      <c r="J276" s="252"/>
      <c r="K276" s="253">
        <f>ROUND(P276*H276,2)</f>
        <v>0</v>
      </c>
      <c r="L276" s="249" t="s">
        <v>169</v>
      </c>
      <c r="M276" s="73"/>
      <c r="N276" s="254" t="s">
        <v>24</v>
      </c>
      <c r="O276" s="255" t="s">
        <v>47</v>
      </c>
      <c r="P276" s="175">
        <f>I276+J276</f>
        <v>0</v>
      </c>
      <c r="Q276" s="175">
        <f>ROUND(I276*H276,2)</f>
        <v>0</v>
      </c>
      <c r="R276" s="175">
        <f>ROUND(J276*H276,2)</f>
        <v>0</v>
      </c>
      <c r="S276" s="48"/>
      <c r="T276" s="256">
        <f>S276*H276</f>
        <v>0</v>
      </c>
      <c r="U276" s="256">
        <v>0</v>
      </c>
      <c r="V276" s="256">
        <f>U276*H276</f>
        <v>0</v>
      </c>
      <c r="W276" s="256">
        <v>0</v>
      </c>
      <c r="X276" s="257">
        <f>W276*H276</f>
        <v>0</v>
      </c>
      <c r="AR276" s="25" t="s">
        <v>170</v>
      </c>
      <c r="AT276" s="25" t="s">
        <v>165</v>
      </c>
      <c r="AU276" s="25" t="s">
        <v>171</v>
      </c>
      <c r="AY276" s="25" t="s">
        <v>161</v>
      </c>
      <c r="BE276" s="258">
        <f>IF(O276="základní",K276,0)</f>
        <v>0</v>
      </c>
      <c r="BF276" s="258">
        <f>IF(O276="snížená",K276,0)</f>
        <v>0</v>
      </c>
      <c r="BG276" s="258">
        <f>IF(O276="zákl. přenesená",K276,0)</f>
        <v>0</v>
      </c>
      <c r="BH276" s="258">
        <f>IF(O276="sníž. přenesená",K276,0)</f>
        <v>0</v>
      </c>
      <c r="BI276" s="258">
        <f>IF(O276="nulová",K276,0)</f>
        <v>0</v>
      </c>
      <c r="BJ276" s="25" t="s">
        <v>85</v>
      </c>
      <c r="BK276" s="258">
        <f>ROUND(P276*H276,2)</f>
        <v>0</v>
      </c>
      <c r="BL276" s="25" t="s">
        <v>170</v>
      </c>
      <c r="BM276" s="25" t="s">
        <v>860</v>
      </c>
    </row>
    <row r="277" spans="2:51" s="13" customFormat="1" ht="13.5">
      <c r="B277" s="270"/>
      <c r="C277" s="271"/>
      <c r="D277" s="261" t="s">
        <v>173</v>
      </c>
      <c r="E277" s="272" t="s">
        <v>24</v>
      </c>
      <c r="F277" s="273" t="s">
        <v>850</v>
      </c>
      <c r="G277" s="271"/>
      <c r="H277" s="274">
        <v>4612.5</v>
      </c>
      <c r="I277" s="275"/>
      <c r="J277" s="275"/>
      <c r="K277" s="271"/>
      <c r="L277" s="271"/>
      <c r="M277" s="276"/>
      <c r="N277" s="277"/>
      <c r="O277" s="278"/>
      <c r="P277" s="278"/>
      <c r="Q277" s="278"/>
      <c r="R277" s="278"/>
      <c r="S277" s="278"/>
      <c r="T277" s="278"/>
      <c r="U277" s="278"/>
      <c r="V277" s="278"/>
      <c r="W277" s="278"/>
      <c r="X277" s="279"/>
      <c r="AT277" s="280" t="s">
        <v>173</v>
      </c>
      <c r="AU277" s="280" t="s">
        <v>171</v>
      </c>
      <c r="AV277" s="13" t="s">
        <v>87</v>
      </c>
      <c r="AW277" s="13" t="s">
        <v>7</v>
      </c>
      <c r="AX277" s="13" t="s">
        <v>85</v>
      </c>
      <c r="AY277" s="280" t="s">
        <v>161</v>
      </c>
    </row>
    <row r="278" spans="2:65" s="1" customFormat="1" ht="25.5" customHeight="1">
      <c r="B278" s="47"/>
      <c r="C278" s="247" t="s">
        <v>403</v>
      </c>
      <c r="D278" s="247" t="s">
        <v>165</v>
      </c>
      <c r="E278" s="248" t="s">
        <v>861</v>
      </c>
      <c r="F278" s="249" t="s">
        <v>862</v>
      </c>
      <c r="G278" s="250" t="s">
        <v>178</v>
      </c>
      <c r="H278" s="251">
        <v>4612.5</v>
      </c>
      <c r="I278" s="252"/>
      <c r="J278" s="252"/>
      <c r="K278" s="253">
        <f>ROUND(P278*H278,2)</f>
        <v>0</v>
      </c>
      <c r="L278" s="249" t="s">
        <v>169</v>
      </c>
      <c r="M278" s="73"/>
      <c r="N278" s="254" t="s">
        <v>24</v>
      </c>
      <c r="O278" s="255" t="s">
        <v>47</v>
      </c>
      <c r="P278" s="175">
        <f>I278+J278</f>
        <v>0</v>
      </c>
      <c r="Q278" s="175">
        <f>ROUND(I278*H278,2)</f>
        <v>0</v>
      </c>
      <c r="R278" s="175">
        <f>ROUND(J278*H278,2)</f>
        <v>0</v>
      </c>
      <c r="S278" s="48"/>
      <c r="T278" s="256">
        <f>S278*H278</f>
        <v>0</v>
      </c>
      <c r="U278" s="256">
        <v>0</v>
      </c>
      <c r="V278" s="256">
        <f>U278*H278</f>
        <v>0</v>
      </c>
      <c r="W278" s="256">
        <v>0</v>
      </c>
      <c r="X278" s="257">
        <f>W278*H278</f>
        <v>0</v>
      </c>
      <c r="AR278" s="25" t="s">
        <v>170</v>
      </c>
      <c r="AT278" s="25" t="s">
        <v>165</v>
      </c>
      <c r="AU278" s="25" t="s">
        <v>171</v>
      </c>
      <c r="AY278" s="25" t="s">
        <v>161</v>
      </c>
      <c r="BE278" s="258">
        <f>IF(O278="základní",K278,0)</f>
        <v>0</v>
      </c>
      <c r="BF278" s="258">
        <f>IF(O278="snížená",K278,0)</f>
        <v>0</v>
      </c>
      <c r="BG278" s="258">
        <f>IF(O278="zákl. přenesená",K278,0)</f>
        <v>0</v>
      </c>
      <c r="BH278" s="258">
        <f>IF(O278="sníž. přenesená",K278,0)</f>
        <v>0</v>
      </c>
      <c r="BI278" s="258">
        <f>IF(O278="nulová",K278,0)</f>
        <v>0</v>
      </c>
      <c r="BJ278" s="25" t="s">
        <v>85</v>
      </c>
      <c r="BK278" s="258">
        <f>ROUND(P278*H278,2)</f>
        <v>0</v>
      </c>
      <c r="BL278" s="25" t="s">
        <v>170</v>
      </c>
      <c r="BM278" s="25" t="s">
        <v>863</v>
      </c>
    </row>
    <row r="279" spans="2:51" s="13" customFormat="1" ht="13.5">
      <c r="B279" s="270"/>
      <c r="C279" s="271"/>
      <c r="D279" s="261" t="s">
        <v>173</v>
      </c>
      <c r="E279" s="272" t="s">
        <v>24</v>
      </c>
      <c r="F279" s="273" t="s">
        <v>850</v>
      </c>
      <c r="G279" s="271"/>
      <c r="H279" s="274">
        <v>4612.5</v>
      </c>
      <c r="I279" s="275"/>
      <c r="J279" s="275"/>
      <c r="K279" s="271"/>
      <c r="L279" s="271"/>
      <c r="M279" s="276"/>
      <c r="N279" s="277"/>
      <c r="O279" s="278"/>
      <c r="P279" s="278"/>
      <c r="Q279" s="278"/>
      <c r="R279" s="278"/>
      <c r="S279" s="278"/>
      <c r="T279" s="278"/>
      <c r="U279" s="278"/>
      <c r="V279" s="278"/>
      <c r="W279" s="278"/>
      <c r="X279" s="279"/>
      <c r="AT279" s="280" t="s">
        <v>173</v>
      </c>
      <c r="AU279" s="280" t="s">
        <v>171</v>
      </c>
      <c r="AV279" s="13" t="s">
        <v>87</v>
      </c>
      <c r="AW279" s="13" t="s">
        <v>7</v>
      </c>
      <c r="AX279" s="13" t="s">
        <v>85</v>
      </c>
      <c r="AY279" s="280" t="s">
        <v>161</v>
      </c>
    </row>
    <row r="280" spans="2:65" s="1" customFormat="1" ht="25.5" customHeight="1">
      <c r="B280" s="47"/>
      <c r="C280" s="247" t="s">
        <v>409</v>
      </c>
      <c r="D280" s="247" t="s">
        <v>165</v>
      </c>
      <c r="E280" s="248" t="s">
        <v>864</v>
      </c>
      <c r="F280" s="249" t="s">
        <v>865</v>
      </c>
      <c r="G280" s="250" t="s">
        <v>178</v>
      </c>
      <c r="H280" s="251">
        <v>4612.5</v>
      </c>
      <c r="I280" s="252"/>
      <c r="J280" s="252"/>
      <c r="K280" s="253">
        <f>ROUND(P280*H280,2)</f>
        <v>0</v>
      </c>
      <c r="L280" s="249" t="s">
        <v>169</v>
      </c>
      <c r="M280" s="73"/>
      <c r="N280" s="254" t="s">
        <v>24</v>
      </c>
      <c r="O280" s="255" t="s">
        <v>47</v>
      </c>
      <c r="P280" s="175">
        <f>I280+J280</f>
        <v>0</v>
      </c>
      <c r="Q280" s="175">
        <f>ROUND(I280*H280,2)</f>
        <v>0</v>
      </c>
      <c r="R280" s="175">
        <f>ROUND(J280*H280,2)</f>
        <v>0</v>
      </c>
      <c r="S280" s="48"/>
      <c r="T280" s="256">
        <f>S280*H280</f>
        <v>0</v>
      </c>
      <c r="U280" s="256">
        <v>0</v>
      </c>
      <c r="V280" s="256">
        <f>U280*H280</f>
        <v>0</v>
      </c>
      <c r="W280" s="256">
        <v>0</v>
      </c>
      <c r="X280" s="257">
        <f>W280*H280</f>
        <v>0</v>
      </c>
      <c r="AR280" s="25" t="s">
        <v>170</v>
      </c>
      <c r="AT280" s="25" t="s">
        <v>165</v>
      </c>
      <c r="AU280" s="25" t="s">
        <v>171</v>
      </c>
      <c r="AY280" s="25" t="s">
        <v>161</v>
      </c>
      <c r="BE280" s="258">
        <f>IF(O280="základní",K280,0)</f>
        <v>0</v>
      </c>
      <c r="BF280" s="258">
        <f>IF(O280="snížená",K280,0)</f>
        <v>0</v>
      </c>
      <c r="BG280" s="258">
        <f>IF(O280="zákl. přenesená",K280,0)</f>
        <v>0</v>
      </c>
      <c r="BH280" s="258">
        <f>IF(O280="sníž. přenesená",K280,0)</f>
        <v>0</v>
      </c>
      <c r="BI280" s="258">
        <f>IF(O280="nulová",K280,0)</f>
        <v>0</v>
      </c>
      <c r="BJ280" s="25" t="s">
        <v>85</v>
      </c>
      <c r="BK280" s="258">
        <f>ROUND(P280*H280,2)</f>
        <v>0</v>
      </c>
      <c r="BL280" s="25" t="s">
        <v>170</v>
      </c>
      <c r="BM280" s="25" t="s">
        <v>866</v>
      </c>
    </row>
    <row r="281" spans="2:51" s="13" customFormat="1" ht="13.5">
      <c r="B281" s="270"/>
      <c r="C281" s="271"/>
      <c r="D281" s="261" t="s">
        <v>173</v>
      </c>
      <c r="E281" s="272" t="s">
        <v>24</v>
      </c>
      <c r="F281" s="273" t="s">
        <v>850</v>
      </c>
      <c r="G281" s="271"/>
      <c r="H281" s="274">
        <v>4612.5</v>
      </c>
      <c r="I281" s="275"/>
      <c r="J281" s="275"/>
      <c r="K281" s="271"/>
      <c r="L281" s="271"/>
      <c r="M281" s="276"/>
      <c r="N281" s="277"/>
      <c r="O281" s="278"/>
      <c r="P281" s="278"/>
      <c r="Q281" s="278"/>
      <c r="R281" s="278"/>
      <c r="S281" s="278"/>
      <c r="T281" s="278"/>
      <c r="U281" s="278"/>
      <c r="V281" s="278"/>
      <c r="W281" s="278"/>
      <c r="X281" s="279"/>
      <c r="AT281" s="280" t="s">
        <v>173</v>
      </c>
      <c r="AU281" s="280" t="s">
        <v>171</v>
      </c>
      <c r="AV281" s="13" t="s">
        <v>87</v>
      </c>
      <c r="AW281" s="13" t="s">
        <v>7</v>
      </c>
      <c r="AX281" s="13" t="s">
        <v>85</v>
      </c>
      <c r="AY281" s="280" t="s">
        <v>161</v>
      </c>
    </row>
    <row r="282" spans="2:65" s="1" customFormat="1" ht="16.5" customHeight="1">
      <c r="B282" s="47"/>
      <c r="C282" s="247" t="s">
        <v>415</v>
      </c>
      <c r="D282" s="247" t="s">
        <v>165</v>
      </c>
      <c r="E282" s="248" t="s">
        <v>867</v>
      </c>
      <c r="F282" s="249" t="s">
        <v>868</v>
      </c>
      <c r="G282" s="250" t="s">
        <v>178</v>
      </c>
      <c r="H282" s="251">
        <v>4612.5</v>
      </c>
      <c r="I282" s="252"/>
      <c r="J282" s="252"/>
      <c r="K282" s="253">
        <f>ROUND(P282*H282,2)</f>
        <v>0</v>
      </c>
      <c r="L282" s="249" t="s">
        <v>169</v>
      </c>
      <c r="M282" s="73"/>
      <c r="N282" s="254" t="s">
        <v>24</v>
      </c>
      <c r="O282" s="255" t="s">
        <v>47</v>
      </c>
      <c r="P282" s="175">
        <f>I282+J282</f>
        <v>0</v>
      </c>
      <c r="Q282" s="175">
        <f>ROUND(I282*H282,2)</f>
        <v>0</v>
      </c>
      <c r="R282" s="175">
        <f>ROUND(J282*H282,2)</f>
        <v>0</v>
      </c>
      <c r="S282" s="48"/>
      <c r="T282" s="256">
        <f>S282*H282</f>
        <v>0</v>
      </c>
      <c r="U282" s="256">
        <v>0</v>
      </c>
      <c r="V282" s="256">
        <f>U282*H282</f>
        <v>0</v>
      </c>
      <c r="W282" s="256">
        <v>0</v>
      </c>
      <c r="X282" s="257">
        <f>W282*H282</f>
        <v>0</v>
      </c>
      <c r="AR282" s="25" t="s">
        <v>170</v>
      </c>
      <c r="AT282" s="25" t="s">
        <v>165</v>
      </c>
      <c r="AU282" s="25" t="s">
        <v>171</v>
      </c>
      <c r="AY282" s="25" t="s">
        <v>161</v>
      </c>
      <c r="BE282" s="258">
        <f>IF(O282="základní",K282,0)</f>
        <v>0</v>
      </c>
      <c r="BF282" s="258">
        <f>IF(O282="snížená",K282,0)</f>
        <v>0</v>
      </c>
      <c r="BG282" s="258">
        <f>IF(O282="zákl. přenesená",K282,0)</f>
        <v>0</v>
      </c>
      <c r="BH282" s="258">
        <f>IF(O282="sníž. přenesená",K282,0)</f>
        <v>0</v>
      </c>
      <c r="BI282" s="258">
        <f>IF(O282="nulová",K282,0)</f>
        <v>0</v>
      </c>
      <c r="BJ282" s="25" t="s">
        <v>85</v>
      </c>
      <c r="BK282" s="258">
        <f>ROUND(P282*H282,2)</f>
        <v>0</v>
      </c>
      <c r="BL282" s="25" t="s">
        <v>170</v>
      </c>
      <c r="BM282" s="25" t="s">
        <v>869</v>
      </c>
    </row>
    <row r="283" spans="2:51" s="13" customFormat="1" ht="13.5">
      <c r="B283" s="270"/>
      <c r="C283" s="271"/>
      <c r="D283" s="261" t="s">
        <v>173</v>
      </c>
      <c r="E283" s="272" t="s">
        <v>24</v>
      </c>
      <c r="F283" s="273" t="s">
        <v>850</v>
      </c>
      <c r="G283" s="271"/>
      <c r="H283" s="274">
        <v>4612.5</v>
      </c>
      <c r="I283" s="275"/>
      <c r="J283" s="275"/>
      <c r="K283" s="271"/>
      <c r="L283" s="271"/>
      <c r="M283" s="276"/>
      <c r="N283" s="277"/>
      <c r="O283" s="278"/>
      <c r="P283" s="278"/>
      <c r="Q283" s="278"/>
      <c r="R283" s="278"/>
      <c r="S283" s="278"/>
      <c r="T283" s="278"/>
      <c r="U283" s="278"/>
      <c r="V283" s="278"/>
      <c r="W283" s="278"/>
      <c r="X283" s="279"/>
      <c r="AT283" s="280" t="s">
        <v>173</v>
      </c>
      <c r="AU283" s="280" t="s">
        <v>171</v>
      </c>
      <c r="AV283" s="13" t="s">
        <v>87</v>
      </c>
      <c r="AW283" s="13" t="s">
        <v>7</v>
      </c>
      <c r="AX283" s="13" t="s">
        <v>85</v>
      </c>
      <c r="AY283" s="280" t="s">
        <v>161</v>
      </c>
    </row>
    <row r="284" spans="2:65" s="1" customFormat="1" ht="38.25" customHeight="1">
      <c r="B284" s="47"/>
      <c r="C284" s="247" t="s">
        <v>420</v>
      </c>
      <c r="D284" s="247" t="s">
        <v>165</v>
      </c>
      <c r="E284" s="248" t="s">
        <v>324</v>
      </c>
      <c r="F284" s="249" t="s">
        <v>325</v>
      </c>
      <c r="G284" s="250" t="s">
        <v>326</v>
      </c>
      <c r="H284" s="251">
        <v>43</v>
      </c>
      <c r="I284" s="252"/>
      <c r="J284" s="252"/>
      <c r="K284" s="253">
        <f>ROUND(P284*H284,2)</f>
        <v>0</v>
      </c>
      <c r="L284" s="249" t="s">
        <v>169</v>
      </c>
      <c r="M284" s="73"/>
      <c r="N284" s="254" t="s">
        <v>24</v>
      </c>
      <c r="O284" s="255" t="s">
        <v>47</v>
      </c>
      <c r="P284" s="175">
        <f>I284+J284</f>
        <v>0</v>
      </c>
      <c r="Q284" s="175">
        <f>ROUND(I284*H284,2)</f>
        <v>0</v>
      </c>
      <c r="R284" s="175">
        <f>ROUND(J284*H284,2)</f>
        <v>0</v>
      </c>
      <c r="S284" s="48"/>
      <c r="T284" s="256">
        <f>S284*H284</f>
        <v>0</v>
      </c>
      <c r="U284" s="256">
        <v>0.02135</v>
      </c>
      <c r="V284" s="256">
        <f>U284*H284</f>
        <v>0.91805</v>
      </c>
      <c r="W284" s="256">
        <v>0</v>
      </c>
      <c r="X284" s="257">
        <f>W284*H284</f>
        <v>0</v>
      </c>
      <c r="AR284" s="25" t="s">
        <v>170</v>
      </c>
      <c r="AT284" s="25" t="s">
        <v>165</v>
      </c>
      <c r="AU284" s="25" t="s">
        <v>171</v>
      </c>
      <c r="AY284" s="25" t="s">
        <v>161</v>
      </c>
      <c r="BE284" s="258">
        <f>IF(O284="základní",K284,0)</f>
        <v>0</v>
      </c>
      <c r="BF284" s="258">
        <f>IF(O284="snížená",K284,0)</f>
        <v>0</v>
      </c>
      <c r="BG284" s="258">
        <f>IF(O284="zákl. přenesená",K284,0)</f>
        <v>0</v>
      </c>
      <c r="BH284" s="258">
        <f>IF(O284="sníž. přenesená",K284,0)</f>
        <v>0</v>
      </c>
      <c r="BI284" s="258">
        <f>IF(O284="nulová",K284,0)</f>
        <v>0</v>
      </c>
      <c r="BJ284" s="25" t="s">
        <v>85</v>
      </c>
      <c r="BK284" s="258">
        <f>ROUND(P284*H284,2)</f>
        <v>0</v>
      </c>
      <c r="BL284" s="25" t="s">
        <v>170</v>
      </c>
      <c r="BM284" s="25" t="s">
        <v>870</v>
      </c>
    </row>
    <row r="285" spans="2:51" s="13" customFormat="1" ht="13.5">
      <c r="B285" s="270"/>
      <c r="C285" s="271"/>
      <c r="D285" s="261" t="s">
        <v>173</v>
      </c>
      <c r="E285" s="272" t="s">
        <v>24</v>
      </c>
      <c r="F285" s="273" t="s">
        <v>420</v>
      </c>
      <c r="G285" s="271"/>
      <c r="H285" s="274">
        <v>43</v>
      </c>
      <c r="I285" s="275"/>
      <c r="J285" s="275"/>
      <c r="K285" s="271"/>
      <c r="L285" s="271"/>
      <c r="M285" s="276"/>
      <c r="N285" s="277"/>
      <c r="O285" s="278"/>
      <c r="P285" s="278"/>
      <c r="Q285" s="278"/>
      <c r="R285" s="278"/>
      <c r="S285" s="278"/>
      <c r="T285" s="278"/>
      <c r="U285" s="278"/>
      <c r="V285" s="278"/>
      <c r="W285" s="278"/>
      <c r="X285" s="279"/>
      <c r="AT285" s="280" t="s">
        <v>173</v>
      </c>
      <c r="AU285" s="280" t="s">
        <v>171</v>
      </c>
      <c r="AV285" s="13" t="s">
        <v>87</v>
      </c>
      <c r="AW285" s="13" t="s">
        <v>7</v>
      </c>
      <c r="AX285" s="13" t="s">
        <v>85</v>
      </c>
      <c r="AY285" s="280" t="s">
        <v>161</v>
      </c>
    </row>
    <row r="286" spans="2:63" s="11" customFormat="1" ht="29.85" customHeight="1">
      <c r="B286" s="230"/>
      <c r="C286" s="231"/>
      <c r="D286" s="232" t="s">
        <v>77</v>
      </c>
      <c r="E286" s="245" t="s">
        <v>323</v>
      </c>
      <c r="F286" s="245" t="s">
        <v>871</v>
      </c>
      <c r="G286" s="231"/>
      <c r="H286" s="231"/>
      <c r="I286" s="234"/>
      <c r="J286" s="234"/>
      <c r="K286" s="246">
        <f>BK286</f>
        <v>0</v>
      </c>
      <c r="L286" s="231"/>
      <c r="M286" s="236"/>
      <c r="N286" s="237"/>
      <c r="O286" s="238"/>
      <c r="P286" s="238"/>
      <c r="Q286" s="239">
        <f>SUM(Q287:Q316)</f>
        <v>0</v>
      </c>
      <c r="R286" s="239">
        <f>SUM(R287:R316)</f>
        <v>0</v>
      </c>
      <c r="S286" s="238"/>
      <c r="T286" s="240">
        <f>SUM(T287:T316)</f>
        <v>0</v>
      </c>
      <c r="U286" s="238"/>
      <c r="V286" s="240">
        <f>SUM(V287:V316)</f>
        <v>68.72976132</v>
      </c>
      <c r="W286" s="238"/>
      <c r="X286" s="241">
        <f>SUM(X287:X316)</f>
        <v>0</v>
      </c>
      <c r="AR286" s="242" t="s">
        <v>85</v>
      </c>
      <c r="AT286" s="243" t="s">
        <v>77</v>
      </c>
      <c r="AU286" s="243" t="s">
        <v>85</v>
      </c>
      <c r="AY286" s="242" t="s">
        <v>161</v>
      </c>
      <c r="BK286" s="244">
        <f>SUM(BK287:BK316)</f>
        <v>0</v>
      </c>
    </row>
    <row r="287" spans="2:65" s="1" customFormat="1" ht="16.5" customHeight="1">
      <c r="B287" s="47"/>
      <c r="C287" s="247" t="s">
        <v>426</v>
      </c>
      <c r="D287" s="247" t="s">
        <v>165</v>
      </c>
      <c r="E287" s="248" t="s">
        <v>872</v>
      </c>
      <c r="F287" s="249" t="s">
        <v>873</v>
      </c>
      <c r="G287" s="250" t="s">
        <v>220</v>
      </c>
      <c r="H287" s="251">
        <v>23</v>
      </c>
      <c r="I287" s="252"/>
      <c r="J287" s="252"/>
      <c r="K287" s="253">
        <f>ROUND(P287*H287,2)</f>
        <v>0</v>
      </c>
      <c r="L287" s="249" t="s">
        <v>169</v>
      </c>
      <c r="M287" s="73"/>
      <c r="N287" s="254" t="s">
        <v>24</v>
      </c>
      <c r="O287" s="255" t="s">
        <v>47</v>
      </c>
      <c r="P287" s="175">
        <f>I287+J287</f>
        <v>0</v>
      </c>
      <c r="Q287" s="175">
        <f>ROUND(I287*H287,2)</f>
        <v>0</v>
      </c>
      <c r="R287" s="175">
        <f>ROUND(J287*H287,2)</f>
        <v>0</v>
      </c>
      <c r="S287" s="48"/>
      <c r="T287" s="256">
        <f>S287*H287</f>
        <v>0</v>
      </c>
      <c r="U287" s="256">
        <v>1.63</v>
      </c>
      <c r="V287" s="256">
        <f>U287*H287</f>
        <v>37.489999999999995</v>
      </c>
      <c r="W287" s="256">
        <v>0</v>
      </c>
      <c r="X287" s="257">
        <f>W287*H287</f>
        <v>0</v>
      </c>
      <c r="AR287" s="25" t="s">
        <v>170</v>
      </c>
      <c r="AT287" s="25" t="s">
        <v>165</v>
      </c>
      <c r="AU287" s="25" t="s">
        <v>87</v>
      </c>
      <c r="AY287" s="25" t="s">
        <v>161</v>
      </c>
      <c r="BE287" s="258">
        <f>IF(O287="základní",K287,0)</f>
        <v>0</v>
      </c>
      <c r="BF287" s="258">
        <f>IF(O287="snížená",K287,0)</f>
        <v>0</v>
      </c>
      <c r="BG287" s="258">
        <f>IF(O287="zákl. přenesená",K287,0)</f>
        <v>0</v>
      </c>
      <c r="BH287" s="258">
        <f>IF(O287="sníž. přenesená",K287,0)</f>
        <v>0</v>
      </c>
      <c r="BI287" s="258">
        <f>IF(O287="nulová",K287,0)</f>
        <v>0</v>
      </c>
      <c r="BJ287" s="25" t="s">
        <v>85</v>
      </c>
      <c r="BK287" s="258">
        <f>ROUND(P287*H287,2)</f>
        <v>0</v>
      </c>
      <c r="BL287" s="25" t="s">
        <v>170</v>
      </c>
      <c r="BM287" s="25" t="s">
        <v>874</v>
      </c>
    </row>
    <row r="288" spans="2:51" s="13" customFormat="1" ht="13.5">
      <c r="B288" s="270"/>
      <c r="C288" s="271"/>
      <c r="D288" s="261" t="s">
        <v>173</v>
      </c>
      <c r="E288" s="272" t="s">
        <v>24</v>
      </c>
      <c r="F288" s="273" t="s">
        <v>875</v>
      </c>
      <c r="G288" s="271"/>
      <c r="H288" s="274">
        <v>23</v>
      </c>
      <c r="I288" s="275"/>
      <c r="J288" s="275"/>
      <c r="K288" s="271"/>
      <c r="L288" s="271"/>
      <c r="M288" s="276"/>
      <c r="N288" s="277"/>
      <c r="O288" s="278"/>
      <c r="P288" s="278"/>
      <c r="Q288" s="278"/>
      <c r="R288" s="278"/>
      <c r="S288" s="278"/>
      <c r="T288" s="278"/>
      <c r="U288" s="278"/>
      <c r="V288" s="278"/>
      <c r="W288" s="278"/>
      <c r="X288" s="279"/>
      <c r="AT288" s="280" t="s">
        <v>173</v>
      </c>
      <c r="AU288" s="280" t="s">
        <v>87</v>
      </c>
      <c r="AV288" s="13" t="s">
        <v>87</v>
      </c>
      <c r="AW288" s="13" t="s">
        <v>7</v>
      </c>
      <c r="AX288" s="13" t="s">
        <v>85</v>
      </c>
      <c r="AY288" s="280" t="s">
        <v>161</v>
      </c>
    </row>
    <row r="289" spans="2:65" s="1" customFormat="1" ht="16.5" customHeight="1">
      <c r="B289" s="47"/>
      <c r="C289" s="247" t="s">
        <v>362</v>
      </c>
      <c r="D289" s="247" t="s">
        <v>165</v>
      </c>
      <c r="E289" s="248" t="s">
        <v>341</v>
      </c>
      <c r="F289" s="249" t="s">
        <v>876</v>
      </c>
      <c r="G289" s="250" t="s">
        <v>204</v>
      </c>
      <c r="H289" s="251">
        <v>114</v>
      </c>
      <c r="I289" s="252"/>
      <c r="J289" s="252"/>
      <c r="K289" s="253">
        <f>ROUND(P289*H289,2)</f>
        <v>0</v>
      </c>
      <c r="L289" s="249" t="s">
        <v>169</v>
      </c>
      <c r="M289" s="73"/>
      <c r="N289" s="254" t="s">
        <v>24</v>
      </c>
      <c r="O289" s="255" t="s">
        <v>47</v>
      </c>
      <c r="P289" s="175">
        <f>I289+J289</f>
        <v>0</v>
      </c>
      <c r="Q289" s="175">
        <f>ROUND(I289*H289,2)</f>
        <v>0</v>
      </c>
      <c r="R289" s="175">
        <f>ROUND(J289*H289,2)</f>
        <v>0</v>
      </c>
      <c r="S289" s="48"/>
      <c r="T289" s="256">
        <f>S289*H289</f>
        <v>0</v>
      </c>
      <c r="U289" s="256">
        <v>0.00116</v>
      </c>
      <c r="V289" s="256">
        <f>U289*H289</f>
        <v>0.13224</v>
      </c>
      <c r="W289" s="256">
        <v>0</v>
      </c>
      <c r="X289" s="257">
        <f>W289*H289</f>
        <v>0</v>
      </c>
      <c r="AR289" s="25" t="s">
        <v>170</v>
      </c>
      <c r="AT289" s="25" t="s">
        <v>165</v>
      </c>
      <c r="AU289" s="25" t="s">
        <v>87</v>
      </c>
      <c r="AY289" s="25" t="s">
        <v>161</v>
      </c>
      <c r="BE289" s="258">
        <f>IF(O289="základní",K289,0)</f>
        <v>0</v>
      </c>
      <c r="BF289" s="258">
        <f>IF(O289="snížená",K289,0)</f>
        <v>0</v>
      </c>
      <c r="BG289" s="258">
        <f>IF(O289="zákl. přenesená",K289,0)</f>
        <v>0</v>
      </c>
      <c r="BH289" s="258">
        <f>IF(O289="sníž. přenesená",K289,0)</f>
        <v>0</v>
      </c>
      <c r="BI289" s="258">
        <f>IF(O289="nulová",K289,0)</f>
        <v>0</v>
      </c>
      <c r="BJ289" s="25" t="s">
        <v>85</v>
      </c>
      <c r="BK289" s="258">
        <f>ROUND(P289*H289,2)</f>
        <v>0</v>
      </c>
      <c r="BL289" s="25" t="s">
        <v>170</v>
      </c>
      <c r="BM289" s="25" t="s">
        <v>877</v>
      </c>
    </row>
    <row r="290" spans="2:51" s="13" customFormat="1" ht="13.5">
      <c r="B290" s="270"/>
      <c r="C290" s="271"/>
      <c r="D290" s="261" t="s">
        <v>173</v>
      </c>
      <c r="E290" s="272" t="s">
        <v>24</v>
      </c>
      <c r="F290" s="273" t="s">
        <v>878</v>
      </c>
      <c r="G290" s="271"/>
      <c r="H290" s="274">
        <v>114</v>
      </c>
      <c r="I290" s="275"/>
      <c r="J290" s="275"/>
      <c r="K290" s="271"/>
      <c r="L290" s="271"/>
      <c r="M290" s="276"/>
      <c r="N290" s="277"/>
      <c r="O290" s="278"/>
      <c r="P290" s="278"/>
      <c r="Q290" s="278"/>
      <c r="R290" s="278"/>
      <c r="S290" s="278"/>
      <c r="T290" s="278"/>
      <c r="U290" s="278"/>
      <c r="V290" s="278"/>
      <c r="W290" s="278"/>
      <c r="X290" s="279"/>
      <c r="AT290" s="280" t="s">
        <v>173</v>
      </c>
      <c r="AU290" s="280" t="s">
        <v>87</v>
      </c>
      <c r="AV290" s="13" t="s">
        <v>87</v>
      </c>
      <c r="AW290" s="13" t="s">
        <v>7</v>
      </c>
      <c r="AX290" s="13" t="s">
        <v>85</v>
      </c>
      <c r="AY290" s="280" t="s">
        <v>161</v>
      </c>
    </row>
    <row r="291" spans="2:65" s="1" customFormat="1" ht="16.5" customHeight="1">
      <c r="B291" s="47"/>
      <c r="C291" s="247" t="s">
        <v>438</v>
      </c>
      <c r="D291" s="247" t="s">
        <v>165</v>
      </c>
      <c r="E291" s="248" t="s">
        <v>879</v>
      </c>
      <c r="F291" s="249" t="s">
        <v>880</v>
      </c>
      <c r="G291" s="250" t="s">
        <v>220</v>
      </c>
      <c r="H291" s="251">
        <v>11.708</v>
      </c>
      <c r="I291" s="252"/>
      <c r="J291" s="252"/>
      <c r="K291" s="253">
        <f>ROUND(P291*H291,2)</f>
        <v>0</v>
      </c>
      <c r="L291" s="249" t="s">
        <v>169</v>
      </c>
      <c r="M291" s="73"/>
      <c r="N291" s="254" t="s">
        <v>24</v>
      </c>
      <c r="O291" s="255" t="s">
        <v>47</v>
      </c>
      <c r="P291" s="175">
        <f>I291+J291</f>
        <v>0</v>
      </c>
      <c r="Q291" s="175">
        <f>ROUND(I291*H291,2)</f>
        <v>0</v>
      </c>
      <c r="R291" s="175">
        <f>ROUND(J291*H291,2)</f>
        <v>0</v>
      </c>
      <c r="S291" s="48"/>
      <c r="T291" s="256">
        <f>S291*H291</f>
        <v>0</v>
      </c>
      <c r="U291" s="256">
        <v>2.45329</v>
      </c>
      <c r="V291" s="256">
        <f>U291*H291</f>
        <v>28.72311932</v>
      </c>
      <c r="W291" s="256">
        <v>0</v>
      </c>
      <c r="X291" s="257">
        <f>W291*H291</f>
        <v>0</v>
      </c>
      <c r="AR291" s="25" t="s">
        <v>170</v>
      </c>
      <c r="AT291" s="25" t="s">
        <v>165</v>
      </c>
      <c r="AU291" s="25" t="s">
        <v>87</v>
      </c>
      <c r="AY291" s="25" t="s">
        <v>161</v>
      </c>
      <c r="BE291" s="258">
        <f>IF(O291="základní",K291,0)</f>
        <v>0</v>
      </c>
      <c r="BF291" s="258">
        <f>IF(O291="snížená",K291,0)</f>
        <v>0</v>
      </c>
      <c r="BG291" s="258">
        <f>IF(O291="zákl. přenesená",K291,0)</f>
        <v>0</v>
      </c>
      <c r="BH291" s="258">
        <f>IF(O291="sníž. přenesená",K291,0)</f>
        <v>0</v>
      </c>
      <c r="BI291" s="258">
        <f>IF(O291="nulová",K291,0)</f>
        <v>0</v>
      </c>
      <c r="BJ291" s="25" t="s">
        <v>85</v>
      </c>
      <c r="BK291" s="258">
        <f>ROUND(P291*H291,2)</f>
        <v>0</v>
      </c>
      <c r="BL291" s="25" t="s">
        <v>170</v>
      </c>
      <c r="BM291" s="25" t="s">
        <v>881</v>
      </c>
    </row>
    <row r="292" spans="2:51" s="12" customFormat="1" ht="13.5">
      <c r="B292" s="259"/>
      <c r="C292" s="260"/>
      <c r="D292" s="261" t="s">
        <v>173</v>
      </c>
      <c r="E292" s="262" t="s">
        <v>24</v>
      </c>
      <c r="F292" s="263" t="s">
        <v>882</v>
      </c>
      <c r="G292" s="260"/>
      <c r="H292" s="262" t="s">
        <v>24</v>
      </c>
      <c r="I292" s="264"/>
      <c r="J292" s="264"/>
      <c r="K292" s="260"/>
      <c r="L292" s="260"/>
      <c r="M292" s="265"/>
      <c r="N292" s="266"/>
      <c r="O292" s="267"/>
      <c r="P292" s="267"/>
      <c r="Q292" s="267"/>
      <c r="R292" s="267"/>
      <c r="S292" s="267"/>
      <c r="T292" s="267"/>
      <c r="U292" s="267"/>
      <c r="V292" s="267"/>
      <c r="W292" s="267"/>
      <c r="X292" s="268"/>
      <c r="AT292" s="269" t="s">
        <v>173</v>
      </c>
      <c r="AU292" s="269" t="s">
        <v>87</v>
      </c>
      <c r="AV292" s="12" t="s">
        <v>85</v>
      </c>
      <c r="AW292" s="12" t="s">
        <v>7</v>
      </c>
      <c r="AX292" s="12" t="s">
        <v>78</v>
      </c>
      <c r="AY292" s="269" t="s">
        <v>161</v>
      </c>
    </row>
    <row r="293" spans="2:51" s="13" customFormat="1" ht="13.5">
      <c r="B293" s="270"/>
      <c r="C293" s="271"/>
      <c r="D293" s="261" t="s">
        <v>173</v>
      </c>
      <c r="E293" s="272" t="s">
        <v>24</v>
      </c>
      <c r="F293" s="273" t="s">
        <v>768</v>
      </c>
      <c r="G293" s="271"/>
      <c r="H293" s="274">
        <v>0.128</v>
      </c>
      <c r="I293" s="275"/>
      <c r="J293" s="275"/>
      <c r="K293" s="271"/>
      <c r="L293" s="271"/>
      <c r="M293" s="276"/>
      <c r="N293" s="277"/>
      <c r="O293" s="278"/>
      <c r="P293" s="278"/>
      <c r="Q293" s="278"/>
      <c r="R293" s="278"/>
      <c r="S293" s="278"/>
      <c r="T293" s="278"/>
      <c r="U293" s="278"/>
      <c r="V293" s="278"/>
      <c r="W293" s="278"/>
      <c r="X293" s="279"/>
      <c r="AT293" s="280" t="s">
        <v>173</v>
      </c>
      <c r="AU293" s="280" t="s">
        <v>87</v>
      </c>
      <c r="AV293" s="13" t="s">
        <v>87</v>
      </c>
      <c r="AW293" s="13" t="s">
        <v>7</v>
      </c>
      <c r="AX293" s="13" t="s">
        <v>78</v>
      </c>
      <c r="AY293" s="280" t="s">
        <v>161</v>
      </c>
    </row>
    <row r="294" spans="2:51" s="12" customFormat="1" ht="13.5">
      <c r="B294" s="259"/>
      <c r="C294" s="260"/>
      <c r="D294" s="261" t="s">
        <v>173</v>
      </c>
      <c r="E294" s="262" t="s">
        <v>24</v>
      </c>
      <c r="F294" s="263" t="s">
        <v>883</v>
      </c>
      <c r="G294" s="260"/>
      <c r="H294" s="262" t="s">
        <v>24</v>
      </c>
      <c r="I294" s="264"/>
      <c r="J294" s="264"/>
      <c r="K294" s="260"/>
      <c r="L294" s="260"/>
      <c r="M294" s="265"/>
      <c r="N294" s="266"/>
      <c r="O294" s="267"/>
      <c r="P294" s="267"/>
      <c r="Q294" s="267"/>
      <c r="R294" s="267"/>
      <c r="S294" s="267"/>
      <c r="T294" s="267"/>
      <c r="U294" s="267"/>
      <c r="V294" s="267"/>
      <c r="W294" s="267"/>
      <c r="X294" s="268"/>
      <c r="AT294" s="269" t="s">
        <v>173</v>
      </c>
      <c r="AU294" s="269" t="s">
        <v>87</v>
      </c>
      <c r="AV294" s="12" t="s">
        <v>85</v>
      </c>
      <c r="AW294" s="12" t="s">
        <v>7</v>
      </c>
      <c r="AX294" s="12" t="s">
        <v>78</v>
      </c>
      <c r="AY294" s="269" t="s">
        <v>161</v>
      </c>
    </row>
    <row r="295" spans="2:51" s="13" customFormat="1" ht="13.5">
      <c r="B295" s="270"/>
      <c r="C295" s="271"/>
      <c r="D295" s="261" t="s">
        <v>173</v>
      </c>
      <c r="E295" s="272" t="s">
        <v>24</v>
      </c>
      <c r="F295" s="273" t="s">
        <v>782</v>
      </c>
      <c r="G295" s="271"/>
      <c r="H295" s="274">
        <v>9.48</v>
      </c>
      <c r="I295" s="275"/>
      <c r="J295" s="275"/>
      <c r="K295" s="271"/>
      <c r="L295" s="271"/>
      <c r="M295" s="276"/>
      <c r="N295" s="277"/>
      <c r="O295" s="278"/>
      <c r="P295" s="278"/>
      <c r="Q295" s="278"/>
      <c r="R295" s="278"/>
      <c r="S295" s="278"/>
      <c r="T295" s="278"/>
      <c r="U295" s="278"/>
      <c r="V295" s="278"/>
      <c r="W295" s="278"/>
      <c r="X295" s="279"/>
      <c r="AT295" s="280" t="s">
        <v>173</v>
      </c>
      <c r="AU295" s="280" t="s">
        <v>87</v>
      </c>
      <c r="AV295" s="13" t="s">
        <v>87</v>
      </c>
      <c r="AW295" s="13" t="s">
        <v>7</v>
      </c>
      <c r="AX295" s="13" t="s">
        <v>78</v>
      </c>
      <c r="AY295" s="280" t="s">
        <v>161</v>
      </c>
    </row>
    <row r="296" spans="2:51" s="13" customFormat="1" ht="13.5">
      <c r="B296" s="270"/>
      <c r="C296" s="271"/>
      <c r="D296" s="261" t="s">
        <v>173</v>
      </c>
      <c r="E296" s="272" t="s">
        <v>24</v>
      </c>
      <c r="F296" s="273" t="s">
        <v>884</v>
      </c>
      <c r="G296" s="271"/>
      <c r="H296" s="274">
        <v>2.1</v>
      </c>
      <c r="I296" s="275"/>
      <c r="J296" s="275"/>
      <c r="K296" s="271"/>
      <c r="L296" s="271"/>
      <c r="M296" s="276"/>
      <c r="N296" s="277"/>
      <c r="O296" s="278"/>
      <c r="P296" s="278"/>
      <c r="Q296" s="278"/>
      <c r="R296" s="278"/>
      <c r="S296" s="278"/>
      <c r="T296" s="278"/>
      <c r="U296" s="278"/>
      <c r="V296" s="278"/>
      <c r="W296" s="278"/>
      <c r="X296" s="279"/>
      <c r="AT296" s="280" t="s">
        <v>173</v>
      </c>
      <c r="AU296" s="280" t="s">
        <v>87</v>
      </c>
      <c r="AV296" s="13" t="s">
        <v>87</v>
      </c>
      <c r="AW296" s="13" t="s">
        <v>7</v>
      </c>
      <c r="AX296" s="13" t="s">
        <v>78</v>
      </c>
      <c r="AY296" s="280" t="s">
        <v>161</v>
      </c>
    </row>
    <row r="297" spans="2:51" s="14" customFormat="1" ht="13.5">
      <c r="B297" s="281"/>
      <c r="C297" s="282"/>
      <c r="D297" s="261" t="s">
        <v>173</v>
      </c>
      <c r="E297" s="283" t="s">
        <v>24</v>
      </c>
      <c r="F297" s="284" t="s">
        <v>230</v>
      </c>
      <c r="G297" s="282"/>
      <c r="H297" s="285">
        <v>11.708</v>
      </c>
      <c r="I297" s="286"/>
      <c r="J297" s="286"/>
      <c r="K297" s="282"/>
      <c r="L297" s="282"/>
      <c r="M297" s="287"/>
      <c r="N297" s="288"/>
      <c r="O297" s="289"/>
      <c r="P297" s="289"/>
      <c r="Q297" s="289"/>
      <c r="R297" s="289"/>
      <c r="S297" s="289"/>
      <c r="T297" s="289"/>
      <c r="U297" s="289"/>
      <c r="V297" s="289"/>
      <c r="W297" s="289"/>
      <c r="X297" s="290"/>
      <c r="AT297" s="291" t="s">
        <v>173</v>
      </c>
      <c r="AU297" s="291" t="s">
        <v>87</v>
      </c>
      <c r="AV297" s="14" t="s">
        <v>170</v>
      </c>
      <c r="AW297" s="14" t="s">
        <v>7</v>
      </c>
      <c r="AX297" s="14" t="s">
        <v>85</v>
      </c>
      <c r="AY297" s="291" t="s">
        <v>161</v>
      </c>
    </row>
    <row r="298" spans="2:65" s="1" customFormat="1" ht="25.5" customHeight="1">
      <c r="B298" s="47"/>
      <c r="C298" s="247" t="s">
        <v>443</v>
      </c>
      <c r="D298" s="247" t="s">
        <v>165</v>
      </c>
      <c r="E298" s="248" t="s">
        <v>885</v>
      </c>
      <c r="F298" s="249" t="s">
        <v>886</v>
      </c>
      <c r="G298" s="250" t="s">
        <v>326</v>
      </c>
      <c r="H298" s="251">
        <v>9</v>
      </c>
      <c r="I298" s="252"/>
      <c r="J298" s="252"/>
      <c r="K298" s="253">
        <f>ROUND(P298*H298,2)</f>
        <v>0</v>
      </c>
      <c r="L298" s="249" t="s">
        <v>169</v>
      </c>
      <c r="M298" s="73"/>
      <c r="N298" s="254" t="s">
        <v>24</v>
      </c>
      <c r="O298" s="255" t="s">
        <v>47</v>
      </c>
      <c r="P298" s="175">
        <f>I298+J298</f>
        <v>0</v>
      </c>
      <c r="Q298" s="175">
        <f>ROUND(I298*H298,2)</f>
        <v>0</v>
      </c>
      <c r="R298" s="175">
        <f>ROUND(J298*H298,2)</f>
        <v>0</v>
      </c>
      <c r="S298" s="48"/>
      <c r="T298" s="256">
        <f>S298*H298</f>
        <v>0</v>
      </c>
      <c r="U298" s="256">
        <v>0.00589</v>
      </c>
      <c r="V298" s="256">
        <f>U298*H298</f>
        <v>0.05301</v>
      </c>
      <c r="W298" s="256">
        <v>0</v>
      </c>
      <c r="X298" s="257">
        <f>W298*H298</f>
        <v>0</v>
      </c>
      <c r="AR298" s="25" t="s">
        <v>170</v>
      </c>
      <c r="AT298" s="25" t="s">
        <v>165</v>
      </c>
      <c r="AU298" s="25" t="s">
        <v>87</v>
      </c>
      <c r="AY298" s="25" t="s">
        <v>161</v>
      </c>
      <c r="BE298" s="258">
        <f>IF(O298="základní",K298,0)</f>
        <v>0</v>
      </c>
      <c r="BF298" s="258">
        <f>IF(O298="snížená",K298,0)</f>
        <v>0</v>
      </c>
      <c r="BG298" s="258">
        <f>IF(O298="zákl. přenesená",K298,0)</f>
        <v>0</v>
      </c>
      <c r="BH298" s="258">
        <f>IF(O298="sníž. přenesená",K298,0)</f>
        <v>0</v>
      </c>
      <c r="BI298" s="258">
        <f>IF(O298="nulová",K298,0)</f>
        <v>0</v>
      </c>
      <c r="BJ298" s="25" t="s">
        <v>85</v>
      </c>
      <c r="BK298" s="258">
        <f>ROUND(P298*H298,2)</f>
        <v>0</v>
      </c>
      <c r="BL298" s="25" t="s">
        <v>170</v>
      </c>
      <c r="BM298" s="25" t="s">
        <v>887</v>
      </c>
    </row>
    <row r="299" spans="2:51" s="13" customFormat="1" ht="13.5">
      <c r="B299" s="270"/>
      <c r="C299" s="271"/>
      <c r="D299" s="261" t="s">
        <v>173</v>
      </c>
      <c r="E299" s="272" t="s">
        <v>24</v>
      </c>
      <c r="F299" s="273" t="s">
        <v>888</v>
      </c>
      <c r="G299" s="271"/>
      <c r="H299" s="274">
        <v>9</v>
      </c>
      <c r="I299" s="275"/>
      <c r="J299" s="275"/>
      <c r="K299" s="271"/>
      <c r="L299" s="271"/>
      <c r="M299" s="276"/>
      <c r="N299" s="277"/>
      <c r="O299" s="278"/>
      <c r="P299" s="278"/>
      <c r="Q299" s="278"/>
      <c r="R299" s="278"/>
      <c r="S299" s="278"/>
      <c r="T299" s="278"/>
      <c r="U299" s="278"/>
      <c r="V299" s="278"/>
      <c r="W299" s="278"/>
      <c r="X299" s="279"/>
      <c r="AT299" s="280" t="s">
        <v>173</v>
      </c>
      <c r="AU299" s="280" t="s">
        <v>87</v>
      </c>
      <c r="AV299" s="13" t="s">
        <v>87</v>
      </c>
      <c r="AW299" s="13" t="s">
        <v>7</v>
      </c>
      <c r="AX299" s="13" t="s">
        <v>85</v>
      </c>
      <c r="AY299" s="280" t="s">
        <v>161</v>
      </c>
    </row>
    <row r="300" spans="2:65" s="1" customFormat="1" ht="51" customHeight="1">
      <c r="B300" s="47"/>
      <c r="C300" s="247" t="s">
        <v>448</v>
      </c>
      <c r="D300" s="247" t="s">
        <v>165</v>
      </c>
      <c r="E300" s="248" t="s">
        <v>889</v>
      </c>
      <c r="F300" s="249" t="s">
        <v>890</v>
      </c>
      <c r="G300" s="250" t="s">
        <v>204</v>
      </c>
      <c r="H300" s="251">
        <v>25</v>
      </c>
      <c r="I300" s="252"/>
      <c r="J300" s="252"/>
      <c r="K300" s="253">
        <f>ROUND(P300*H300,2)</f>
        <v>0</v>
      </c>
      <c r="L300" s="249" t="s">
        <v>24</v>
      </c>
      <c r="M300" s="73"/>
      <c r="N300" s="254" t="s">
        <v>24</v>
      </c>
      <c r="O300" s="255" t="s">
        <v>47</v>
      </c>
      <c r="P300" s="175">
        <f>I300+J300</f>
        <v>0</v>
      </c>
      <c r="Q300" s="175">
        <f>ROUND(I300*H300,2)</f>
        <v>0</v>
      </c>
      <c r="R300" s="175">
        <f>ROUND(J300*H300,2)</f>
        <v>0</v>
      </c>
      <c r="S300" s="48"/>
      <c r="T300" s="256">
        <f>S300*H300</f>
        <v>0</v>
      </c>
      <c r="U300" s="256">
        <v>0.089</v>
      </c>
      <c r="V300" s="256">
        <f>U300*H300</f>
        <v>2.225</v>
      </c>
      <c r="W300" s="256">
        <v>0</v>
      </c>
      <c r="X300" s="257">
        <f>W300*H300</f>
        <v>0</v>
      </c>
      <c r="AR300" s="25" t="s">
        <v>170</v>
      </c>
      <c r="AT300" s="25" t="s">
        <v>165</v>
      </c>
      <c r="AU300" s="25" t="s">
        <v>87</v>
      </c>
      <c r="AY300" s="25" t="s">
        <v>161</v>
      </c>
      <c r="BE300" s="258">
        <f>IF(O300="základní",K300,0)</f>
        <v>0</v>
      </c>
      <c r="BF300" s="258">
        <f>IF(O300="snížená",K300,0)</f>
        <v>0</v>
      </c>
      <c r="BG300" s="258">
        <f>IF(O300="zákl. přenesená",K300,0)</f>
        <v>0</v>
      </c>
      <c r="BH300" s="258">
        <f>IF(O300="sníž. přenesená",K300,0)</f>
        <v>0</v>
      </c>
      <c r="BI300" s="258">
        <f>IF(O300="nulová",K300,0)</f>
        <v>0</v>
      </c>
      <c r="BJ300" s="25" t="s">
        <v>85</v>
      </c>
      <c r="BK300" s="258">
        <f>ROUND(P300*H300,2)</f>
        <v>0</v>
      </c>
      <c r="BL300" s="25" t="s">
        <v>170</v>
      </c>
      <c r="BM300" s="25" t="s">
        <v>891</v>
      </c>
    </row>
    <row r="301" spans="2:51" s="12" customFormat="1" ht="13.5">
      <c r="B301" s="259"/>
      <c r="C301" s="260"/>
      <c r="D301" s="261" t="s">
        <v>173</v>
      </c>
      <c r="E301" s="262" t="s">
        <v>24</v>
      </c>
      <c r="F301" s="263" t="s">
        <v>892</v>
      </c>
      <c r="G301" s="260"/>
      <c r="H301" s="262" t="s">
        <v>24</v>
      </c>
      <c r="I301" s="264"/>
      <c r="J301" s="264"/>
      <c r="K301" s="260"/>
      <c r="L301" s="260"/>
      <c r="M301" s="265"/>
      <c r="N301" s="266"/>
      <c r="O301" s="267"/>
      <c r="P301" s="267"/>
      <c r="Q301" s="267"/>
      <c r="R301" s="267"/>
      <c r="S301" s="267"/>
      <c r="T301" s="267"/>
      <c r="U301" s="267"/>
      <c r="V301" s="267"/>
      <c r="W301" s="267"/>
      <c r="X301" s="268"/>
      <c r="AT301" s="269" t="s">
        <v>173</v>
      </c>
      <c r="AU301" s="269" t="s">
        <v>87</v>
      </c>
      <c r="AV301" s="12" t="s">
        <v>85</v>
      </c>
      <c r="AW301" s="12" t="s">
        <v>7</v>
      </c>
      <c r="AX301" s="12" t="s">
        <v>78</v>
      </c>
      <c r="AY301" s="269" t="s">
        <v>161</v>
      </c>
    </row>
    <row r="302" spans="2:51" s="12" customFormat="1" ht="13.5">
      <c r="B302" s="259"/>
      <c r="C302" s="260"/>
      <c r="D302" s="261" t="s">
        <v>173</v>
      </c>
      <c r="E302" s="262" t="s">
        <v>24</v>
      </c>
      <c r="F302" s="263" t="s">
        <v>893</v>
      </c>
      <c r="G302" s="260"/>
      <c r="H302" s="262" t="s">
        <v>24</v>
      </c>
      <c r="I302" s="264"/>
      <c r="J302" s="264"/>
      <c r="K302" s="260"/>
      <c r="L302" s="260"/>
      <c r="M302" s="265"/>
      <c r="N302" s="266"/>
      <c r="O302" s="267"/>
      <c r="P302" s="267"/>
      <c r="Q302" s="267"/>
      <c r="R302" s="267"/>
      <c r="S302" s="267"/>
      <c r="T302" s="267"/>
      <c r="U302" s="267"/>
      <c r="V302" s="267"/>
      <c r="W302" s="267"/>
      <c r="X302" s="268"/>
      <c r="AT302" s="269" t="s">
        <v>173</v>
      </c>
      <c r="AU302" s="269" t="s">
        <v>87</v>
      </c>
      <c r="AV302" s="12" t="s">
        <v>85</v>
      </c>
      <c r="AW302" s="12" t="s">
        <v>7</v>
      </c>
      <c r="AX302" s="12" t="s">
        <v>78</v>
      </c>
      <c r="AY302" s="269" t="s">
        <v>161</v>
      </c>
    </row>
    <row r="303" spans="2:51" s="12" customFormat="1" ht="13.5">
      <c r="B303" s="259"/>
      <c r="C303" s="260"/>
      <c r="D303" s="261" t="s">
        <v>173</v>
      </c>
      <c r="E303" s="262" t="s">
        <v>24</v>
      </c>
      <c r="F303" s="263" t="s">
        <v>894</v>
      </c>
      <c r="G303" s="260"/>
      <c r="H303" s="262" t="s">
        <v>24</v>
      </c>
      <c r="I303" s="264"/>
      <c r="J303" s="264"/>
      <c r="K303" s="260"/>
      <c r="L303" s="260"/>
      <c r="M303" s="265"/>
      <c r="N303" s="266"/>
      <c r="O303" s="267"/>
      <c r="P303" s="267"/>
      <c r="Q303" s="267"/>
      <c r="R303" s="267"/>
      <c r="S303" s="267"/>
      <c r="T303" s="267"/>
      <c r="U303" s="267"/>
      <c r="V303" s="267"/>
      <c r="W303" s="267"/>
      <c r="X303" s="268"/>
      <c r="AT303" s="269" t="s">
        <v>173</v>
      </c>
      <c r="AU303" s="269" t="s">
        <v>87</v>
      </c>
      <c r="AV303" s="12" t="s">
        <v>85</v>
      </c>
      <c r="AW303" s="12" t="s">
        <v>7</v>
      </c>
      <c r="AX303" s="12" t="s">
        <v>78</v>
      </c>
      <c r="AY303" s="269" t="s">
        <v>161</v>
      </c>
    </row>
    <row r="304" spans="2:51" s="12" customFormat="1" ht="13.5">
      <c r="B304" s="259"/>
      <c r="C304" s="260"/>
      <c r="D304" s="261" t="s">
        <v>173</v>
      </c>
      <c r="E304" s="262" t="s">
        <v>24</v>
      </c>
      <c r="F304" s="263" t="s">
        <v>895</v>
      </c>
      <c r="G304" s="260"/>
      <c r="H304" s="262" t="s">
        <v>24</v>
      </c>
      <c r="I304" s="264"/>
      <c r="J304" s="264"/>
      <c r="K304" s="260"/>
      <c r="L304" s="260"/>
      <c r="M304" s="265"/>
      <c r="N304" s="266"/>
      <c r="O304" s="267"/>
      <c r="P304" s="267"/>
      <c r="Q304" s="267"/>
      <c r="R304" s="267"/>
      <c r="S304" s="267"/>
      <c r="T304" s="267"/>
      <c r="U304" s="267"/>
      <c r="V304" s="267"/>
      <c r="W304" s="267"/>
      <c r="X304" s="268"/>
      <c r="AT304" s="269" t="s">
        <v>173</v>
      </c>
      <c r="AU304" s="269" t="s">
        <v>87</v>
      </c>
      <c r="AV304" s="12" t="s">
        <v>85</v>
      </c>
      <c r="AW304" s="12" t="s">
        <v>7</v>
      </c>
      <c r="AX304" s="12" t="s">
        <v>78</v>
      </c>
      <c r="AY304" s="269" t="s">
        <v>161</v>
      </c>
    </row>
    <row r="305" spans="2:51" s="13" customFormat="1" ht="13.5">
      <c r="B305" s="270"/>
      <c r="C305" s="271"/>
      <c r="D305" s="261" t="s">
        <v>173</v>
      </c>
      <c r="E305" s="272" t="s">
        <v>24</v>
      </c>
      <c r="F305" s="273" t="s">
        <v>896</v>
      </c>
      <c r="G305" s="271"/>
      <c r="H305" s="274">
        <v>25</v>
      </c>
      <c r="I305" s="275"/>
      <c r="J305" s="275"/>
      <c r="K305" s="271"/>
      <c r="L305" s="271"/>
      <c r="M305" s="276"/>
      <c r="N305" s="277"/>
      <c r="O305" s="278"/>
      <c r="P305" s="278"/>
      <c r="Q305" s="278"/>
      <c r="R305" s="278"/>
      <c r="S305" s="278"/>
      <c r="T305" s="278"/>
      <c r="U305" s="278"/>
      <c r="V305" s="278"/>
      <c r="W305" s="278"/>
      <c r="X305" s="279"/>
      <c r="AT305" s="280" t="s">
        <v>173</v>
      </c>
      <c r="AU305" s="280" t="s">
        <v>87</v>
      </c>
      <c r="AV305" s="13" t="s">
        <v>87</v>
      </c>
      <c r="AW305" s="13" t="s">
        <v>7</v>
      </c>
      <c r="AX305" s="13" t="s">
        <v>85</v>
      </c>
      <c r="AY305" s="280" t="s">
        <v>161</v>
      </c>
    </row>
    <row r="306" spans="2:65" s="1" customFormat="1" ht="16.5" customHeight="1">
      <c r="B306" s="47"/>
      <c r="C306" s="247" t="s">
        <v>465</v>
      </c>
      <c r="D306" s="247" t="s">
        <v>165</v>
      </c>
      <c r="E306" s="248" t="s">
        <v>351</v>
      </c>
      <c r="F306" s="249" t="s">
        <v>352</v>
      </c>
      <c r="G306" s="250" t="s">
        <v>178</v>
      </c>
      <c r="H306" s="251">
        <v>40.3</v>
      </c>
      <c r="I306" s="252"/>
      <c r="J306" s="252"/>
      <c r="K306" s="253">
        <f>ROUND(P306*H306,2)</f>
        <v>0</v>
      </c>
      <c r="L306" s="249" t="s">
        <v>169</v>
      </c>
      <c r="M306" s="73"/>
      <c r="N306" s="254" t="s">
        <v>24</v>
      </c>
      <c r="O306" s="255" t="s">
        <v>47</v>
      </c>
      <c r="P306" s="175">
        <f>I306+J306</f>
        <v>0</v>
      </c>
      <c r="Q306" s="175">
        <f>ROUND(I306*H306,2)</f>
        <v>0</v>
      </c>
      <c r="R306" s="175">
        <f>ROUND(J306*H306,2)</f>
        <v>0</v>
      </c>
      <c r="S306" s="48"/>
      <c r="T306" s="256">
        <f>S306*H306</f>
        <v>0</v>
      </c>
      <c r="U306" s="256">
        <v>0.00264</v>
      </c>
      <c r="V306" s="256">
        <f>U306*H306</f>
        <v>0.10639199999999999</v>
      </c>
      <c r="W306" s="256">
        <v>0</v>
      </c>
      <c r="X306" s="257">
        <f>W306*H306</f>
        <v>0</v>
      </c>
      <c r="AR306" s="25" t="s">
        <v>170</v>
      </c>
      <c r="AT306" s="25" t="s">
        <v>165</v>
      </c>
      <c r="AU306" s="25" t="s">
        <v>87</v>
      </c>
      <c r="AY306" s="25" t="s">
        <v>161</v>
      </c>
      <c r="BE306" s="258">
        <f>IF(O306="základní",K306,0)</f>
        <v>0</v>
      </c>
      <c r="BF306" s="258">
        <f>IF(O306="snížená",K306,0)</f>
        <v>0</v>
      </c>
      <c r="BG306" s="258">
        <f>IF(O306="zákl. přenesená",K306,0)</f>
        <v>0</v>
      </c>
      <c r="BH306" s="258">
        <f>IF(O306="sníž. přenesená",K306,0)</f>
        <v>0</v>
      </c>
      <c r="BI306" s="258">
        <f>IF(O306="nulová",K306,0)</f>
        <v>0</v>
      </c>
      <c r="BJ306" s="25" t="s">
        <v>85</v>
      </c>
      <c r="BK306" s="258">
        <f>ROUND(P306*H306,2)</f>
        <v>0</v>
      </c>
      <c r="BL306" s="25" t="s">
        <v>170</v>
      </c>
      <c r="BM306" s="25" t="s">
        <v>897</v>
      </c>
    </row>
    <row r="307" spans="2:51" s="12" customFormat="1" ht="13.5">
      <c r="B307" s="259"/>
      <c r="C307" s="260"/>
      <c r="D307" s="261" t="s">
        <v>173</v>
      </c>
      <c r="E307" s="262" t="s">
        <v>24</v>
      </c>
      <c r="F307" s="263" t="s">
        <v>882</v>
      </c>
      <c r="G307" s="260"/>
      <c r="H307" s="262" t="s">
        <v>24</v>
      </c>
      <c r="I307" s="264"/>
      <c r="J307" s="264"/>
      <c r="K307" s="260"/>
      <c r="L307" s="260"/>
      <c r="M307" s="265"/>
      <c r="N307" s="266"/>
      <c r="O307" s="267"/>
      <c r="P307" s="267"/>
      <c r="Q307" s="267"/>
      <c r="R307" s="267"/>
      <c r="S307" s="267"/>
      <c r="T307" s="267"/>
      <c r="U307" s="267"/>
      <c r="V307" s="267"/>
      <c r="W307" s="267"/>
      <c r="X307" s="268"/>
      <c r="AT307" s="269" t="s">
        <v>173</v>
      </c>
      <c r="AU307" s="269" t="s">
        <v>87</v>
      </c>
      <c r="AV307" s="12" t="s">
        <v>85</v>
      </c>
      <c r="AW307" s="12" t="s">
        <v>7</v>
      </c>
      <c r="AX307" s="12" t="s">
        <v>78</v>
      </c>
      <c r="AY307" s="269" t="s">
        <v>161</v>
      </c>
    </row>
    <row r="308" spans="2:51" s="13" customFormat="1" ht="13.5">
      <c r="B308" s="270"/>
      <c r="C308" s="271"/>
      <c r="D308" s="261" t="s">
        <v>173</v>
      </c>
      <c r="E308" s="272" t="s">
        <v>24</v>
      </c>
      <c r="F308" s="273" t="s">
        <v>898</v>
      </c>
      <c r="G308" s="271"/>
      <c r="H308" s="274">
        <v>2.7</v>
      </c>
      <c r="I308" s="275"/>
      <c r="J308" s="275"/>
      <c r="K308" s="271"/>
      <c r="L308" s="271"/>
      <c r="M308" s="276"/>
      <c r="N308" s="277"/>
      <c r="O308" s="278"/>
      <c r="P308" s="278"/>
      <c r="Q308" s="278"/>
      <c r="R308" s="278"/>
      <c r="S308" s="278"/>
      <c r="T308" s="278"/>
      <c r="U308" s="278"/>
      <c r="V308" s="278"/>
      <c r="W308" s="278"/>
      <c r="X308" s="279"/>
      <c r="AT308" s="280" t="s">
        <v>173</v>
      </c>
      <c r="AU308" s="280" t="s">
        <v>87</v>
      </c>
      <c r="AV308" s="13" t="s">
        <v>87</v>
      </c>
      <c r="AW308" s="13" t="s">
        <v>7</v>
      </c>
      <c r="AX308" s="13" t="s">
        <v>78</v>
      </c>
      <c r="AY308" s="280" t="s">
        <v>161</v>
      </c>
    </row>
    <row r="309" spans="2:51" s="12" customFormat="1" ht="13.5">
      <c r="B309" s="259"/>
      <c r="C309" s="260"/>
      <c r="D309" s="261" t="s">
        <v>173</v>
      </c>
      <c r="E309" s="262" t="s">
        <v>24</v>
      </c>
      <c r="F309" s="263" t="s">
        <v>781</v>
      </c>
      <c r="G309" s="260"/>
      <c r="H309" s="262" t="s">
        <v>24</v>
      </c>
      <c r="I309" s="264"/>
      <c r="J309" s="264"/>
      <c r="K309" s="260"/>
      <c r="L309" s="260"/>
      <c r="M309" s="265"/>
      <c r="N309" s="266"/>
      <c r="O309" s="267"/>
      <c r="P309" s="267"/>
      <c r="Q309" s="267"/>
      <c r="R309" s="267"/>
      <c r="S309" s="267"/>
      <c r="T309" s="267"/>
      <c r="U309" s="267"/>
      <c r="V309" s="267"/>
      <c r="W309" s="267"/>
      <c r="X309" s="268"/>
      <c r="AT309" s="269" t="s">
        <v>173</v>
      </c>
      <c r="AU309" s="269" t="s">
        <v>87</v>
      </c>
      <c r="AV309" s="12" t="s">
        <v>85</v>
      </c>
      <c r="AW309" s="12" t="s">
        <v>7</v>
      </c>
      <c r="AX309" s="12" t="s">
        <v>78</v>
      </c>
      <c r="AY309" s="269" t="s">
        <v>161</v>
      </c>
    </row>
    <row r="310" spans="2:51" s="13" customFormat="1" ht="13.5">
      <c r="B310" s="270"/>
      <c r="C310" s="271"/>
      <c r="D310" s="261" t="s">
        <v>173</v>
      </c>
      <c r="E310" s="272" t="s">
        <v>24</v>
      </c>
      <c r="F310" s="273" t="s">
        <v>899</v>
      </c>
      <c r="G310" s="271"/>
      <c r="H310" s="274">
        <v>6.6</v>
      </c>
      <c r="I310" s="275"/>
      <c r="J310" s="275"/>
      <c r="K310" s="271"/>
      <c r="L310" s="271"/>
      <c r="M310" s="276"/>
      <c r="N310" s="277"/>
      <c r="O310" s="278"/>
      <c r="P310" s="278"/>
      <c r="Q310" s="278"/>
      <c r="R310" s="278"/>
      <c r="S310" s="278"/>
      <c r="T310" s="278"/>
      <c r="U310" s="278"/>
      <c r="V310" s="278"/>
      <c r="W310" s="278"/>
      <c r="X310" s="279"/>
      <c r="AT310" s="280" t="s">
        <v>173</v>
      </c>
      <c r="AU310" s="280" t="s">
        <v>87</v>
      </c>
      <c r="AV310" s="13" t="s">
        <v>87</v>
      </c>
      <c r="AW310" s="13" t="s">
        <v>7</v>
      </c>
      <c r="AX310" s="13" t="s">
        <v>78</v>
      </c>
      <c r="AY310" s="280" t="s">
        <v>161</v>
      </c>
    </row>
    <row r="311" spans="2:51" s="13" customFormat="1" ht="13.5">
      <c r="B311" s="270"/>
      <c r="C311" s="271"/>
      <c r="D311" s="261" t="s">
        <v>173</v>
      </c>
      <c r="E311" s="272" t="s">
        <v>24</v>
      </c>
      <c r="F311" s="273" t="s">
        <v>900</v>
      </c>
      <c r="G311" s="271"/>
      <c r="H311" s="274">
        <v>10.4</v>
      </c>
      <c r="I311" s="275"/>
      <c r="J311" s="275"/>
      <c r="K311" s="271"/>
      <c r="L311" s="271"/>
      <c r="M311" s="276"/>
      <c r="N311" s="277"/>
      <c r="O311" s="278"/>
      <c r="P311" s="278"/>
      <c r="Q311" s="278"/>
      <c r="R311" s="278"/>
      <c r="S311" s="278"/>
      <c r="T311" s="278"/>
      <c r="U311" s="278"/>
      <c r="V311" s="278"/>
      <c r="W311" s="278"/>
      <c r="X311" s="279"/>
      <c r="AT311" s="280" t="s">
        <v>173</v>
      </c>
      <c r="AU311" s="280" t="s">
        <v>87</v>
      </c>
      <c r="AV311" s="13" t="s">
        <v>87</v>
      </c>
      <c r="AW311" s="13" t="s">
        <v>7</v>
      </c>
      <c r="AX311" s="13" t="s">
        <v>78</v>
      </c>
      <c r="AY311" s="280" t="s">
        <v>161</v>
      </c>
    </row>
    <row r="312" spans="2:51" s="13" customFormat="1" ht="13.5">
      <c r="B312" s="270"/>
      <c r="C312" s="271"/>
      <c r="D312" s="261" t="s">
        <v>173</v>
      </c>
      <c r="E312" s="272" t="s">
        <v>24</v>
      </c>
      <c r="F312" s="273" t="s">
        <v>901</v>
      </c>
      <c r="G312" s="271"/>
      <c r="H312" s="274">
        <v>6.6</v>
      </c>
      <c r="I312" s="275"/>
      <c r="J312" s="275"/>
      <c r="K312" s="271"/>
      <c r="L312" s="271"/>
      <c r="M312" s="276"/>
      <c r="N312" s="277"/>
      <c r="O312" s="278"/>
      <c r="P312" s="278"/>
      <c r="Q312" s="278"/>
      <c r="R312" s="278"/>
      <c r="S312" s="278"/>
      <c r="T312" s="278"/>
      <c r="U312" s="278"/>
      <c r="V312" s="278"/>
      <c r="W312" s="278"/>
      <c r="X312" s="279"/>
      <c r="AT312" s="280" t="s">
        <v>173</v>
      </c>
      <c r="AU312" s="280" t="s">
        <v>87</v>
      </c>
      <c r="AV312" s="13" t="s">
        <v>87</v>
      </c>
      <c r="AW312" s="13" t="s">
        <v>7</v>
      </c>
      <c r="AX312" s="13" t="s">
        <v>78</v>
      </c>
      <c r="AY312" s="280" t="s">
        <v>161</v>
      </c>
    </row>
    <row r="313" spans="2:51" s="13" customFormat="1" ht="13.5">
      <c r="B313" s="270"/>
      <c r="C313" s="271"/>
      <c r="D313" s="261" t="s">
        <v>173</v>
      </c>
      <c r="E313" s="272" t="s">
        <v>24</v>
      </c>
      <c r="F313" s="273" t="s">
        <v>902</v>
      </c>
      <c r="G313" s="271"/>
      <c r="H313" s="274">
        <v>14</v>
      </c>
      <c r="I313" s="275"/>
      <c r="J313" s="275"/>
      <c r="K313" s="271"/>
      <c r="L313" s="271"/>
      <c r="M313" s="276"/>
      <c r="N313" s="277"/>
      <c r="O313" s="278"/>
      <c r="P313" s="278"/>
      <c r="Q313" s="278"/>
      <c r="R313" s="278"/>
      <c r="S313" s="278"/>
      <c r="T313" s="278"/>
      <c r="U313" s="278"/>
      <c r="V313" s="278"/>
      <c r="W313" s="278"/>
      <c r="X313" s="279"/>
      <c r="AT313" s="280" t="s">
        <v>173</v>
      </c>
      <c r="AU313" s="280" t="s">
        <v>87</v>
      </c>
      <c r="AV313" s="13" t="s">
        <v>87</v>
      </c>
      <c r="AW313" s="13" t="s">
        <v>7</v>
      </c>
      <c r="AX313" s="13" t="s">
        <v>78</v>
      </c>
      <c r="AY313" s="280" t="s">
        <v>161</v>
      </c>
    </row>
    <row r="314" spans="2:51" s="14" customFormat="1" ht="13.5">
      <c r="B314" s="281"/>
      <c r="C314" s="282"/>
      <c r="D314" s="261" t="s">
        <v>173</v>
      </c>
      <c r="E314" s="283" t="s">
        <v>24</v>
      </c>
      <c r="F314" s="284" t="s">
        <v>230</v>
      </c>
      <c r="G314" s="282"/>
      <c r="H314" s="285">
        <v>40.3</v>
      </c>
      <c r="I314" s="286"/>
      <c r="J314" s="286"/>
      <c r="K314" s="282"/>
      <c r="L314" s="282"/>
      <c r="M314" s="287"/>
      <c r="N314" s="288"/>
      <c r="O314" s="289"/>
      <c r="P314" s="289"/>
      <c r="Q314" s="289"/>
      <c r="R314" s="289"/>
      <c r="S314" s="289"/>
      <c r="T314" s="289"/>
      <c r="U314" s="289"/>
      <c r="V314" s="289"/>
      <c r="W314" s="289"/>
      <c r="X314" s="290"/>
      <c r="AT314" s="291" t="s">
        <v>173</v>
      </c>
      <c r="AU314" s="291" t="s">
        <v>87</v>
      </c>
      <c r="AV314" s="14" t="s">
        <v>170</v>
      </c>
      <c r="AW314" s="14" t="s">
        <v>7</v>
      </c>
      <c r="AX314" s="14" t="s">
        <v>85</v>
      </c>
      <c r="AY314" s="291" t="s">
        <v>161</v>
      </c>
    </row>
    <row r="315" spans="2:65" s="1" customFormat="1" ht="16.5" customHeight="1">
      <c r="B315" s="47"/>
      <c r="C315" s="247" t="s">
        <v>474</v>
      </c>
      <c r="D315" s="247" t="s">
        <v>165</v>
      </c>
      <c r="E315" s="248" t="s">
        <v>357</v>
      </c>
      <c r="F315" s="249" t="s">
        <v>358</v>
      </c>
      <c r="G315" s="250" t="s">
        <v>178</v>
      </c>
      <c r="H315" s="251">
        <v>40.3</v>
      </c>
      <c r="I315" s="252"/>
      <c r="J315" s="252"/>
      <c r="K315" s="253">
        <f>ROUND(P315*H315,2)</f>
        <v>0</v>
      </c>
      <c r="L315" s="249" t="s">
        <v>169</v>
      </c>
      <c r="M315" s="73"/>
      <c r="N315" s="254" t="s">
        <v>24</v>
      </c>
      <c r="O315" s="255" t="s">
        <v>47</v>
      </c>
      <c r="P315" s="175">
        <f>I315+J315</f>
        <v>0</v>
      </c>
      <c r="Q315" s="175">
        <f>ROUND(I315*H315,2)</f>
        <v>0</v>
      </c>
      <c r="R315" s="175">
        <f>ROUND(J315*H315,2)</f>
        <v>0</v>
      </c>
      <c r="S315" s="48"/>
      <c r="T315" s="256">
        <f>S315*H315</f>
        <v>0</v>
      </c>
      <c r="U315" s="256">
        <v>0</v>
      </c>
      <c r="V315" s="256">
        <f>U315*H315</f>
        <v>0</v>
      </c>
      <c r="W315" s="256">
        <v>0</v>
      </c>
      <c r="X315" s="257">
        <f>W315*H315</f>
        <v>0</v>
      </c>
      <c r="AR315" s="25" t="s">
        <v>170</v>
      </c>
      <c r="AT315" s="25" t="s">
        <v>165</v>
      </c>
      <c r="AU315" s="25" t="s">
        <v>87</v>
      </c>
      <c r="AY315" s="25" t="s">
        <v>161</v>
      </c>
      <c r="BE315" s="258">
        <f>IF(O315="základní",K315,0)</f>
        <v>0</v>
      </c>
      <c r="BF315" s="258">
        <f>IF(O315="snížená",K315,0)</f>
        <v>0</v>
      </c>
      <c r="BG315" s="258">
        <f>IF(O315="zákl. přenesená",K315,0)</f>
        <v>0</v>
      </c>
      <c r="BH315" s="258">
        <f>IF(O315="sníž. přenesená",K315,0)</f>
        <v>0</v>
      </c>
      <c r="BI315" s="258">
        <f>IF(O315="nulová",K315,0)</f>
        <v>0</v>
      </c>
      <c r="BJ315" s="25" t="s">
        <v>85</v>
      </c>
      <c r="BK315" s="258">
        <f>ROUND(P315*H315,2)</f>
        <v>0</v>
      </c>
      <c r="BL315" s="25" t="s">
        <v>170</v>
      </c>
      <c r="BM315" s="25" t="s">
        <v>903</v>
      </c>
    </row>
    <row r="316" spans="2:51" s="13" customFormat="1" ht="13.5">
      <c r="B316" s="270"/>
      <c r="C316" s="271"/>
      <c r="D316" s="261" t="s">
        <v>173</v>
      </c>
      <c r="E316" s="272" t="s">
        <v>24</v>
      </c>
      <c r="F316" s="273" t="s">
        <v>904</v>
      </c>
      <c r="G316" s="271"/>
      <c r="H316" s="274">
        <v>40.3</v>
      </c>
      <c r="I316" s="275"/>
      <c r="J316" s="275"/>
      <c r="K316" s="271"/>
      <c r="L316" s="271"/>
      <c r="M316" s="276"/>
      <c r="N316" s="277"/>
      <c r="O316" s="278"/>
      <c r="P316" s="278"/>
      <c r="Q316" s="278"/>
      <c r="R316" s="278"/>
      <c r="S316" s="278"/>
      <c r="T316" s="278"/>
      <c r="U316" s="278"/>
      <c r="V316" s="278"/>
      <c r="W316" s="278"/>
      <c r="X316" s="279"/>
      <c r="AT316" s="280" t="s">
        <v>173</v>
      </c>
      <c r="AU316" s="280" t="s">
        <v>87</v>
      </c>
      <c r="AV316" s="13" t="s">
        <v>87</v>
      </c>
      <c r="AW316" s="13" t="s">
        <v>7</v>
      </c>
      <c r="AX316" s="13" t="s">
        <v>85</v>
      </c>
      <c r="AY316" s="280" t="s">
        <v>161</v>
      </c>
    </row>
    <row r="317" spans="2:63" s="11" customFormat="1" ht="29.85" customHeight="1">
      <c r="B317" s="230"/>
      <c r="C317" s="231"/>
      <c r="D317" s="232" t="s">
        <v>77</v>
      </c>
      <c r="E317" s="245" t="s">
        <v>171</v>
      </c>
      <c r="F317" s="245" t="s">
        <v>905</v>
      </c>
      <c r="G317" s="231"/>
      <c r="H317" s="231"/>
      <c r="I317" s="234"/>
      <c r="J317" s="234"/>
      <c r="K317" s="246">
        <f>BK317</f>
        <v>0</v>
      </c>
      <c r="L317" s="231"/>
      <c r="M317" s="236"/>
      <c r="N317" s="237"/>
      <c r="O317" s="238"/>
      <c r="P317" s="238"/>
      <c r="Q317" s="239">
        <f>Q318</f>
        <v>0</v>
      </c>
      <c r="R317" s="239">
        <f>R318</f>
        <v>0</v>
      </c>
      <c r="S317" s="238"/>
      <c r="T317" s="240">
        <f>T318</f>
        <v>0</v>
      </c>
      <c r="U317" s="238"/>
      <c r="V317" s="240">
        <f>V318</f>
        <v>4.555961999999999</v>
      </c>
      <c r="W317" s="238"/>
      <c r="X317" s="241">
        <f>X318</f>
        <v>0</v>
      </c>
      <c r="AR317" s="242" t="s">
        <v>85</v>
      </c>
      <c r="AT317" s="243" t="s">
        <v>77</v>
      </c>
      <c r="AU317" s="243" t="s">
        <v>85</v>
      </c>
      <c r="AY317" s="242" t="s">
        <v>161</v>
      </c>
      <c r="BK317" s="244">
        <f>BK318</f>
        <v>0</v>
      </c>
    </row>
    <row r="318" spans="2:63" s="11" customFormat="1" ht="14.85" customHeight="1">
      <c r="B318" s="230"/>
      <c r="C318" s="231"/>
      <c r="D318" s="232" t="s">
        <v>77</v>
      </c>
      <c r="E318" s="245" t="s">
        <v>356</v>
      </c>
      <c r="F318" s="245" t="s">
        <v>906</v>
      </c>
      <c r="G318" s="231"/>
      <c r="H318" s="231"/>
      <c r="I318" s="234"/>
      <c r="J318" s="234"/>
      <c r="K318" s="246">
        <f>BK318</f>
        <v>0</v>
      </c>
      <c r="L318" s="231"/>
      <c r="M318" s="236"/>
      <c r="N318" s="237"/>
      <c r="O318" s="238"/>
      <c r="P318" s="238"/>
      <c r="Q318" s="239">
        <f>SUM(Q319:Q322)</f>
        <v>0</v>
      </c>
      <c r="R318" s="239">
        <f>SUM(R319:R322)</f>
        <v>0</v>
      </c>
      <c r="S318" s="238"/>
      <c r="T318" s="240">
        <f>SUM(T319:T322)</f>
        <v>0</v>
      </c>
      <c r="U318" s="238"/>
      <c r="V318" s="240">
        <f>SUM(V319:V322)</f>
        <v>4.555961999999999</v>
      </c>
      <c r="W318" s="238"/>
      <c r="X318" s="241">
        <f>SUM(X319:X322)</f>
        <v>0</v>
      </c>
      <c r="AR318" s="242" t="s">
        <v>85</v>
      </c>
      <c r="AT318" s="243" t="s">
        <v>77</v>
      </c>
      <c r="AU318" s="243" t="s">
        <v>87</v>
      </c>
      <c r="AY318" s="242" t="s">
        <v>161</v>
      </c>
      <c r="BK318" s="244">
        <f>SUM(BK319:BK322)</f>
        <v>0</v>
      </c>
    </row>
    <row r="319" spans="2:65" s="1" customFormat="1" ht="25.5" customHeight="1">
      <c r="B319" s="47"/>
      <c r="C319" s="247" t="s">
        <v>480</v>
      </c>
      <c r="D319" s="247" t="s">
        <v>165</v>
      </c>
      <c r="E319" s="248" t="s">
        <v>907</v>
      </c>
      <c r="F319" s="249" t="s">
        <v>908</v>
      </c>
      <c r="G319" s="250" t="s">
        <v>204</v>
      </c>
      <c r="H319" s="251">
        <v>6.6</v>
      </c>
      <c r="I319" s="252"/>
      <c r="J319" s="252"/>
      <c r="K319" s="253">
        <f>ROUND(P319*H319,2)</f>
        <v>0</v>
      </c>
      <c r="L319" s="249" t="s">
        <v>169</v>
      </c>
      <c r="M319" s="73"/>
      <c r="N319" s="254" t="s">
        <v>24</v>
      </c>
      <c r="O319" s="255" t="s">
        <v>47</v>
      </c>
      <c r="P319" s="175">
        <f>I319+J319</f>
        <v>0</v>
      </c>
      <c r="Q319" s="175">
        <f>ROUND(I319*H319,2)</f>
        <v>0</v>
      </c>
      <c r="R319" s="175">
        <f>ROUND(J319*H319,2)</f>
        <v>0</v>
      </c>
      <c r="S319" s="48"/>
      <c r="T319" s="256">
        <f>S319*H319</f>
        <v>0</v>
      </c>
      <c r="U319" s="256">
        <v>0.29757</v>
      </c>
      <c r="V319" s="256">
        <f>U319*H319</f>
        <v>1.963962</v>
      </c>
      <c r="W319" s="256">
        <v>0</v>
      </c>
      <c r="X319" s="257">
        <f>W319*H319</f>
        <v>0</v>
      </c>
      <c r="AR319" s="25" t="s">
        <v>170</v>
      </c>
      <c r="AT319" s="25" t="s">
        <v>165</v>
      </c>
      <c r="AU319" s="25" t="s">
        <v>171</v>
      </c>
      <c r="AY319" s="25" t="s">
        <v>161</v>
      </c>
      <c r="BE319" s="258">
        <f>IF(O319="základní",K319,0)</f>
        <v>0</v>
      </c>
      <c r="BF319" s="258">
        <f>IF(O319="snížená",K319,0)</f>
        <v>0</v>
      </c>
      <c r="BG319" s="258">
        <f>IF(O319="zákl. přenesená",K319,0)</f>
        <v>0</v>
      </c>
      <c r="BH319" s="258">
        <f>IF(O319="sníž. přenesená",K319,0)</f>
        <v>0</v>
      </c>
      <c r="BI319" s="258">
        <f>IF(O319="nulová",K319,0)</f>
        <v>0</v>
      </c>
      <c r="BJ319" s="25" t="s">
        <v>85</v>
      </c>
      <c r="BK319" s="258">
        <f>ROUND(P319*H319,2)</f>
        <v>0</v>
      </c>
      <c r="BL319" s="25" t="s">
        <v>170</v>
      </c>
      <c r="BM319" s="25" t="s">
        <v>909</v>
      </c>
    </row>
    <row r="320" spans="2:51" s="13" customFormat="1" ht="13.5">
      <c r="B320" s="270"/>
      <c r="C320" s="271"/>
      <c r="D320" s="261" t="s">
        <v>173</v>
      </c>
      <c r="E320" s="272" t="s">
        <v>24</v>
      </c>
      <c r="F320" s="273" t="s">
        <v>910</v>
      </c>
      <c r="G320" s="271"/>
      <c r="H320" s="274">
        <v>6.6</v>
      </c>
      <c r="I320" s="275"/>
      <c r="J320" s="275"/>
      <c r="K320" s="271"/>
      <c r="L320" s="271"/>
      <c r="M320" s="276"/>
      <c r="N320" s="277"/>
      <c r="O320" s="278"/>
      <c r="P320" s="278"/>
      <c r="Q320" s="278"/>
      <c r="R320" s="278"/>
      <c r="S320" s="278"/>
      <c r="T320" s="278"/>
      <c r="U320" s="278"/>
      <c r="V320" s="278"/>
      <c r="W320" s="278"/>
      <c r="X320" s="279"/>
      <c r="AT320" s="280" t="s">
        <v>173</v>
      </c>
      <c r="AU320" s="280" t="s">
        <v>171</v>
      </c>
      <c r="AV320" s="13" t="s">
        <v>87</v>
      </c>
      <c r="AW320" s="13" t="s">
        <v>7</v>
      </c>
      <c r="AX320" s="13" t="s">
        <v>85</v>
      </c>
      <c r="AY320" s="280" t="s">
        <v>161</v>
      </c>
    </row>
    <row r="321" spans="2:65" s="1" customFormat="1" ht="16.5" customHeight="1">
      <c r="B321" s="47"/>
      <c r="C321" s="292" t="s">
        <v>487</v>
      </c>
      <c r="D321" s="292" t="s">
        <v>312</v>
      </c>
      <c r="E321" s="293" t="s">
        <v>911</v>
      </c>
      <c r="F321" s="294" t="s">
        <v>912</v>
      </c>
      <c r="G321" s="295" t="s">
        <v>326</v>
      </c>
      <c r="H321" s="296">
        <v>36</v>
      </c>
      <c r="I321" s="297"/>
      <c r="J321" s="298"/>
      <c r="K321" s="299">
        <f>ROUND(P321*H321,2)</f>
        <v>0</v>
      </c>
      <c r="L321" s="294" t="s">
        <v>169</v>
      </c>
      <c r="M321" s="300"/>
      <c r="N321" s="301" t="s">
        <v>24</v>
      </c>
      <c r="O321" s="255" t="s">
        <v>47</v>
      </c>
      <c r="P321" s="175">
        <f>I321+J321</f>
        <v>0</v>
      </c>
      <c r="Q321" s="175">
        <f>ROUND(I321*H321,2)</f>
        <v>0</v>
      </c>
      <c r="R321" s="175">
        <f>ROUND(J321*H321,2)</f>
        <v>0</v>
      </c>
      <c r="S321" s="48"/>
      <c r="T321" s="256">
        <f>S321*H321</f>
        <v>0</v>
      </c>
      <c r="U321" s="256">
        <v>0.072</v>
      </c>
      <c r="V321" s="256">
        <f>U321*H321</f>
        <v>2.5919999999999996</v>
      </c>
      <c r="W321" s="256">
        <v>0</v>
      </c>
      <c r="X321" s="257">
        <f>W321*H321</f>
        <v>0</v>
      </c>
      <c r="AR321" s="25" t="s">
        <v>206</v>
      </c>
      <c r="AT321" s="25" t="s">
        <v>312</v>
      </c>
      <c r="AU321" s="25" t="s">
        <v>171</v>
      </c>
      <c r="AY321" s="25" t="s">
        <v>161</v>
      </c>
      <c r="BE321" s="258">
        <f>IF(O321="základní",K321,0)</f>
        <v>0</v>
      </c>
      <c r="BF321" s="258">
        <f>IF(O321="snížená",K321,0)</f>
        <v>0</v>
      </c>
      <c r="BG321" s="258">
        <f>IF(O321="zákl. přenesená",K321,0)</f>
        <v>0</v>
      </c>
      <c r="BH321" s="258">
        <f>IF(O321="sníž. přenesená",K321,0)</f>
        <v>0</v>
      </c>
      <c r="BI321" s="258">
        <f>IF(O321="nulová",K321,0)</f>
        <v>0</v>
      </c>
      <c r="BJ321" s="25" t="s">
        <v>85</v>
      </c>
      <c r="BK321" s="258">
        <f>ROUND(P321*H321,2)</f>
        <v>0</v>
      </c>
      <c r="BL321" s="25" t="s">
        <v>170</v>
      </c>
      <c r="BM321" s="25" t="s">
        <v>913</v>
      </c>
    </row>
    <row r="322" spans="2:51" s="13" customFormat="1" ht="13.5">
      <c r="B322" s="270"/>
      <c r="C322" s="271"/>
      <c r="D322" s="261" t="s">
        <v>173</v>
      </c>
      <c r="E322" s="272" t="s">
        <v>24</v>
      </c>
      <c r="F322" s="273" t="s">
        <v>377</v>
      </c>
      <c r="G322" s="271"/>
      <c r="H322" s="274">
        <v>36</v>
      </c>
      <c r="I322" s="275"/>
      <c r="J322" s="275"/>
      <c r="K322" s="271"/>
      <c r="L322" s="271"/>
      <c r="M322" s="276"/>
      <c r="N322" s="277"/>
      <c r="O322" s="278"/>
      <c r="P322" s="278"/>
      <c r="Q322" s="278"/>
      <c r="R322" s="278"/>
      <c r="S322" s="278"/>
      <c r="T322" s="278"/>
      <c r="U322" s="278"/>
      <c r="V322" s="278"/>
      <c r="W322" s="278"/>
      <c r="X322" s="279"/>
      <c r="AT322" s="280" t="s">
        <v>173</v>
      </c>
      <c r="AU322" s="280" t="s">
        <v>171</v>
      </c>
      <c r="AV322" s="13" t="s">
        <v>87</v>
      </c>
      <c r="AW322" s="13" t="s">
        <v>7</v>
      </c>
      <c r="AX322" s="13" t="s">
        <v>85</v>
      </c>
      <c r="AY322" s="280" t="s">
        <v>161</v>
      </c>
    </row>
    <row r="323" spans="2:63" s="11" customFormat="1" ht="29.85" customHeight="1">
      <c r="B323" s="230"/>
      <c r="C323" s="231"/>
      <c r="D323" s="232" t="s">
        <v>77</v>
      </c>
      <c r="E323" s="245" t="s">
        <v>170</v>
      </c>
      <c r="F323" s="245" t="s">
        <v>361</v>
      </c>
      <c r="G323" s="231"/>
      <c r="H323" s="231"/>
      <c r="I323" s="234"/>
      <c r="J323" s="234"/>
      <c r="K323" s="246">
        <f>BK323</f>
        <v>0</v>
      </c>
      <c r="L323" s="231"/>
      <c r="M323" s="236"/>
      <c r="N323" s="237"/>
      <c r="O323" s="238"/>
      <c r="P323" s="238"/>
      <c r="Q323" s="239">
        <f>Q324+Q352</f>
        <v>0</v>
      </c>
      <c r="R323" s="239">
        <f>R324+R352</f>
        <v>0</v>
      </c>
      <c r="S323" s="238"/>
      <c r="T323" s="240">
        <f>T324+T352</f>
        <v>0</v>
      </c>
      <c r="U323" s="238"/>
      <c r="V323" s="240">
        <f>V324+V352</f>
        <v>114.19563939000001</v>
      </c>
      <c r="W323" s="238"/>
      <c r="X323" s="241">
        <f>X324+X352</f>
        <v>0</v>
      </c>
      <c r="AR323" s="242" t="s">
        <v>85</v>
      </c>
      <c r="AT323" s="243" t="s">
        <v>77</v>
      </c>
      <c r="AU323" s="243" t="s">
        <v>85</v>
      </c>
      <c r="AY323" s="242" t="s">
        <v>161</v>
      </c>
      <c r="BK323" s="244">
        <f>BK324+BK352</f>
        <v>0</v>
      </c>
    </row>
    <row r="324" spans="2:63" s="11" customFormat="1" ht="14.85" customHeight="1">
      <c r="B324" s="230"/>
      <c r="C324" s="231"/>
      <c r="D324" s="232" t="s">
        <v>77</v>
      </c>
      <c r="E324" s="245" t="s">
        <v>420</v>
      </c>
      <c r="F324" s="245" t="s">
        <v>914</v>
      </c>
      <c r="G324" s="231"/>
      <c r="H324" s="231"/>
      <c r="I324" s="234"/>
      <c r="J324" s="234"/>
      <c r="K324" s="246">
        <f>BK324</f>
        <v>0</v>
      </c>
      <c r="L324" s="231"/>
      <c r="M324" s="236"/>
      <c r="N324" s="237"/>
      <c r="O324" s="238"/>
      <c r="P324" s="238"/>
      <c r="Q324" s="239">
        <f>SUM(Q325:Q351)</f>
        <v>0</v>
      </c>
      <c r="R324" s="239">
        <f>SUM(R325:R351)</f>
        <v>0</v>
      </c>
      <c r="S324" s="238"/>
      <c r="T324" s="240">
        <f>SUM(T325:T351)</f>
        <v>0</v>
      </c>
      <c r="U324" s="238"/>
      <c r="V324" s="240">
        <f>SUM(V325:V351)</f>
        <v>13.79575239</v>
      </c>
      <c r="W324" s="238"/>
      <c r="X324" s="241">
        <f>SUM(X325:X351)</f>
        <v>0</v>
      </c>
      <c r="AR324" s="242" t="s">
        <v>85</v>
      </c>
      <c r="AT324" s="243" t="s">
        <v>77</v>
      </c>
      <c r="AU324" s="243" t="s">
        <v>87</v>
      </c>
      <c r="AY324" s="242" t="s">
        <v>161</v>
      </c>
      <c r="BK324" s="244">
        <f>SUM(BK325:BK351)</f>
        <v>0</v>
      </c>
    </row>
    <row r="325" spans="2:65" s="1" customFormat="1" ht="25.5" customHeight="1">
      <c r="B325" s="47"/>
      <c r="C325" s="247" t="s">
        <v>491</v>
      </c>
      <c r="D325" s="247" t="s">
        <v>165</v>
      </c>
      <c r="E325" s="248" t="s">
        <v>915</v>
      </c>
      <c r="F325" s="249" t="s">
        <v>916</v>
      </c>
      <c r="G325" s="250" t="s">
        <v>220</v>
      </c>
      <c r="H325" s="251">
        <v>5.457</v>
      </c>
      <c r="I325" s="252"/>
      <c r="J325" s="252"/>
      <c r="K325" s="253">
        <f>ROUND(P325*H325,2)</f>
        <v>0</v>
      </c>
      <c r="L325" s="249" t="s">
        <v>169</v>
      </c>
      <c r="M325" s="73"/>
      <c r="N325" s="254" t="s">
        <v>24</v>
      </c>
      <c r="O325" s="255" t="s">
        <v>47</v>
      </c>
      <c r="P325" s="175">
        <f>I325+J325</f>
        <v>0</v>
      </c>
      <c r="Q325" s="175">
        <f>ROUND(I325*H325,2)</f>
        <v>0</v>
      </c>
      <c r="R325" s="175">
        <f>ROUND(J325*H325,2)</f>
        <v>0</v>
      </c>
      <c r="S325" s="48"/>
      <c r="T325" s="256">
        <f>S325*H325</f>
        <v>0</v>
      </c>
      <c r="U325" s="256">
        <v>2.45337</v>
      </c>
      <c r="V325" s="256">
        <f>U325*H325</f>
        <v>13.38804009</v>
      </c>
      <c r="W325" s="256">
        <v>0</v>
      </c>
      <c r="X325" s="257">
        <f>W325*H325</f>
        <v>0</v>
      </c>
      <c r="AR325" s="25" t="s">
        <v>170</v>
      </c>
      <c r="AT325" s="25" t="s">
        <v>165</v>
      </c>
      <c r="AU325" s="25" t="s">
        <v>171</v>
      </c>
      <c r="AY325" s="25" t="s">
        <v>161</v>
      </c>
      <c r="BE325" s="258">
        <f>IF(O325="základní",K325,0)</f>
        <v>0</v>
      </c>
      <c r="BF325" s="258">
        <f>IF(O325="snížená",K325,0)</f>
        <v>0</v>
      </c>
      <c r="BG325" s="258">
        <f>IF(O325="zákl. přenesená",K325,0)</f>
        <v>0</v>
      </c>
      <c r="BH325" s="258">
        <f>IF(O325="sníž. přenesená",K325,0)</f>
        <v>0</v>
      </c>
      <c r="BI325" s="258">
        <f>IF(O325="nulová",K325,0)</f>
        <v>0</v>
      </c>
      <c r="BJ325" s="25" t="s">
        <v>85</v>
      </c>
      <c r="BK325" s="258">
        <f>ROUND(P325*H325,2)</f>
        <v>0</v>
      </c>
      <c r="BL325" s="25" t="s">
        <v>170</v>
      </c>
      <c r="BM325" s="25" t="s">
        <v>917</v>
      </c>
    </row>
    <row r="326" spans="2:51" s="12" customFormat="1" ht="13.5">
      <c r="B326" s="259"/>
      <c r="C326" s="260"/>
      <c r="D326" s="261" t="s">
        <v>173</v>
      </c>
      <c r="E326" s="262" t="s">
        <v>24</v>
      </c>
      <c r="F326" s="263" t="s">
        <v>918</v>
      </c>
      <c r="G326" s="260"/>
      <c r="H326" s="262" t="s">
        <v>24</v>
      </c>
      <c r="I326" s="264"/>
      <c r="J326" s="264"/>
      <c r="K326" s="260"/>
      <c r="L326" s="260"/>
      <c r="M326" s="265"/>
      <c r="N326" s="266"/>
      <c r="O326" s="267"/>
      <c r="P326" s="267"/>
      <c r="Q326" s="267"/>
      <c r="R326" s="267"/>
      <c r="S326" s="267"/>
      <c r="T326" s="267"/>
      <c r="U326" s="267"/>
      <c r="V326" s="267"/>
      <c r="W326" s="267"/>
      <c r="X326" s="268"/>
      <c r="AT326" s="269" t="s">
        <v>173</v>
      </c>
      <c r="AU326" s="269" t="s">
        <v>171</v>
      </c>
      <c r="AV326" s="12" t="s">
        <v>85</v>
      </c>
      <c r="AW326" s="12" t="s">
        <v>7</v>
      </c>
      <c r="AX326" s="12" t="s">
        <v>78</v>
      </c>
      <c r="AY326" s="269" t="s">
        <v>161</v>
      </c>
    </row>
    <row r="327" spans="2:51" s="13" customFormat="1" ht="13.5">
      <c r="B327" s="270"/>
      <c r="C327" s="271"/>
      <c r="D327" s="261" t="s">
        <v>173</v>
      </c>
      <c r="E327" s="272" t="s">
        <v>24</v>
      </c>
      <c r="F327" s="273" t="s">
        <v>919</v>
      </c>
      <c r="G327" s="271"/>
      <c r="H327" s="274">
        <v>0.54</v>
      </c>
      <c r="I327" s="275"/>
      <c r="J327" s="275"/>
      <c r="K327" s="271"/>
      <c r="L327" s="271"/>
      <c r="M327" s="276"/>
      <c r="N327" s="277"/>
      <c r="O327" s="278"/>
      <c r="P327" s="278"/>
      <c r="Q327" s="278"/>
      <c r="R327" s="278"/>
      <c r="S327" s="278"/>
      <c r="T327" s="278"/>
      <c r="U327" s="278"/>
      <c r="V327" s="278"/>
      <c r="W327" s="278"/>
      <c r="X327" s="279"/>
      <c r="AT327" s="280" t="s">
        <v>173</v>
      </c>
      <c r="AU327" s="280" t="s">
        <v>171</v>
      </c>
      <c r="AV327" s="13" t="s">
        <v>87</v>
      </c>
      <c r="AW327" s="13" t="s">
        <v>7</v>
      </c>
      <c r="AX327" s="13" t="s">
        <v>78</v>
      </c>
      <c r="AY327" s="280" t="s">
        <v>161</v>
      </c>
    </row>
    <row r="328" spans="2:51" s="13" customFormat="1" ht="13.5">
      <c r="B328" s="270"/>
      <c r="C328" s="271"/>
      <c r="D328" s="261" t="s">
        <v>173</v>
      </c>
      <c r="E328" s="272" t="s">
        <v>24</v>
      </c>
      <c r="F328" s="273" t="s">
        <v>920</v>
      </c>
      <c r="G328" s="271"/>
      <c r="H328" s="274">
        <v>0.675</v>
      </c>
      <c r="I328" s="275"/>
      <c r="J328" s="275"/>
      <c r="K328" s="271"/>
      <c r="L328" s="271"/>
      <c r="M328" s="276"/>
      <c r="N328" s="277"/>
      <c r="O328" s="278"/>
      <c r="P328" s="278"/>
      <c r="Q328" s="278"/>
      <c r="R328" s="278"/>
      <c r="S328" s="278"/>
      <c r="T328" s="278"/>
      <c r="U328" s="278"/>
      <c r="V328" s="278"/>
      <c r="W328" s="278"/>
      <c r="X328" s="279"/>
      <c r="AT328" s="280" t="s">
        <v>173</v>
      </c>
      <c r="AU328" s="280" t="s">
        <v>171</v>
      </c>
      <c r="AV328" s="13" t="s">
        <v>87</v>
      </c>
      <c r="AW328" s="13" t="s">
        <v>7</v>
      </c>
      <c r="AX328" s="13" t="s">
        <v>78</v>
      </c>
      <c r="AY328" s="280" t="s">
        <v>161</v>
      </c>
    </row>
    <row r="329" spans="2:51" s="12" customFormat="1" ht="13.5">
      <c r="B329" s="259"/>
      <c r="C329" s="260"/>
      <c r="D329" s="261" t="s">
        <v>173</v>
      </c>
      <c r="E329" s="262" t="s">
        <v>24</v>
      </c>
      <c r="F329" s="263" t="s">
        <v>921</v>
      </c>
      <c r="G329" s="260"/>
      <c r="H329" s="262" t="s">
        <v>24</v>
      </c>
      <c r="I329" s="264"/>
      <c r="J329" s="264"/>
      <c r="K329" s="260"/>
      <c r="L329" s="260"/>
      <c r="M329" s="265"/>
      <c r="N329" s="266"/>
      <c r="O329" s="267"/>
      <c r="P329" s="267"/>
      <c r="Q329" s="267"/>
      <c r="R329" s="267"/>
      <c r="S329" s="267"/>
      <c r="T329" s="267"/>
      <c r="U329" s="267"/>
      <c r="V329" s="267"/>
      <c r="W329" s="267"/>
      <c r="X329" s="268"/>
      <c r="AT329" s="269" t="s">
        <v>173</v>
      </c>
      <c r="AU329" s="269" t="s">
        <v>171</v>
      </c>
      <c r="AV329" s="12" t="s">
        <v>85</v>
      </c>
      <c r="AW329" s="12" t="s">
        <v>7</v>
      </c>
      <c r="AX329" s="12" t="s">
        <v>78</v>
      </c>
      <c r="AY329" s="269" t="s">
        <v>161</v>
      </c>
    </row>
    <row r="330" spans="2:51" s="13" customFormat="1" ht="13.5">
      <c r="B330" s="270"/>
      <c r="C330" s="271"/>
      <c r="D330" s="261" t="s">
        <v>173</v>
      </c>
      <c r="E330" s="272" t="s">
        <v>24</v>
      </c>
      <c r="F330" s="273" t="s">
        <v>922</v>
      </c>
      <c r="G330" s="271"/>
      <c r="H330" s="274">
        <v>0.18</v>
      </c>
      <c r="I330" s="275"/>
      <c r="J330" s="275"/>
      <c r="K330" s="271"/>
      <c r="L330" s="271"/>
      <c r="M330" s="276"/>
      <c r="N330" s="277"/>
      <c r="O330" s="278"/>
      <c r="P330" s="278"/>
      <c r="Q330" s="278"/>
      <c r="R330" s="278"/>
      <c r="S330" s="278"/>
      <c r="T330" s="278"/>
      <c r="U330" s="278"/>
      <c r="V330" s="278"/>
      <c r="W330" s="278"/>
      <c r="X330" s="279"/>
      <c r="AT330" s="280" t="s">
        <v>173</v>
      </c>
      <c r="AU330" s="280" t="s">
        <v>171</v>
      </c>
      <c r="AV330" s="13" t="s">
        <v>87</v>
      </c>
      <c r="AW330" s="13" t="s">
        <v>7</v>
      </c>
      <c r="AX330" s="13" t="s">
        <v>78</v>
      </c>
      <c r="AY330" s="280" t="s">
        <v>161</v>
      </c>
    </row>
    <row r="331" spans="2:51" s="12" customFormat="1" ht="13.5">
      <c r="B331" s="259"/>
      <c r="C331" s="260"/>
      <c r="D331" s="261" t="s">
        <v>173</v>
      </c>
      <c r="E331" s="262" t="s">
        <v>24</v>
      </c>
      <c r="F331" s="263" t="s">
        <v>923</v>
      </c>
      <c r="G331" s="260"/>
      <c r="H331" s="262" t="s">
        <v>24</v>
      </c>
      <c r="I331" s="264"/>
      <c r="J331" s="264"/>
      <c r="K331" s="260"/>
      <c r="L331" s="260"/>
      <c r="M331" s="265"/>
      <c r="N331" s="266"/>
      <c r="O331" s="267"/>
      <c r="P331" s="267"/>
      <c r="Q331" s="267"/>
      <c r="R331" s="267"/>
      <c r="S331" s="267"/>
      <c r="T331" s="267"/>
      <c r="U331" s="267"/>
      <c r="V331" s="267"/>
      <c r="W331" s="267"/>
      <c r="X331" s="268"/>
      <c r="AT331" s="269" t="s">
        <v>173</v>
      </c>
      <c r="AU331" s="269" t="s">
        <v>171</v>
      </c>
      <c r="AV331" s="12" t="s">
        <v>85</v>
      </c>
      <c r="AW331" s="12" t="s">
        <v>7</v>
      </c>
      <c r="AX331" s="12" t="s">
        <v>78</v>
      </c>
      <c r="AY331" s="269" t="s">
        <v>161</v>
      </c>
    </row>
    <row r="332" spans="2:51" s="13" customFormat="1" ht="13.5">
      <c r="B332" s="270"/>
      <c r="C332" s="271"/>
      <c r="D332" s="261" t="s">
        <v>173</v>
      </c>
      <c r="E332" s="272" t="s">
        <v>24</v>
      </c>
      <c r="F332" s="273" t="s">
        <v>924</v>
      </c>
      <c r="G332" s="271"/>
      <c r="H332" s="274">
        <v>0.432</v>
      </c>
      <c r="I332" s="275"/>
      <c r="J332" s="275"/>
      <c r="K332" s="271"/>
      <c r="L332" s="271"/>
      <c r="M332" s="276"/>
      <c r="N332" s="277"/>
      <c r="O332" s="278"/>
      <c r="P332" s="278"/>
      <c r="Q332" s="278"/>
      <c r="R332" s="278"/>
      <c r="S332" s="278"/>
      <c r="T332" s="278"/>
      <c r="U332" s="278"/>
      <c r="V332" s="278"/>
      <c r="W332" s="278"/>
      <c r="X332" s="279"/>
      <c r="AT332" s="280" t="s">
        <v>173</v>
      </c>
      <c r="AU332" s="280" t="s">
        <v>171</v>
      </c>
      <c r="AV332" s="13" t="s">
        <v>87</v>
      </c>
      <c r="AW332" s="13" t="s">
        <v>7</v>
      </c>
      <c r="AX332" s="13" t="s">
        <v>78</v>
      </c>
      <c r="AY332" s="280" t="s">
        <v>161</v>
      </c>
    </row>
    <row r="333" spans="2:51" s="12" customFormat="1" ht="13.5">
      <c r="B333" s="259"/>
      <c r="C333" s="260"/>
      <c r="D333" s="261" t="s">
        <v>173</v>
      </c>
      <c r="E333" s="262" t="s">
        <v>24</v>
      </c>
      <c r="F333" s="263" t="s">
        <v>925</v>
      </c>
      <c r="G333" s="260"/>
      <c r="H333" s="262" t="s">
        <v>24</v>
      </c>
      <c r="I333" s="264"/>
      <c r="J333" s="264"/>
      <c r="K333" s="260"/>
      <c r="L333" s="260"/>
      <c r="M333" s="265"/>
      <c r="N333" s="266"/>
      <c r="O333" s="267"/>
      <c r="P333" s="267"/>
      <c r="Q333" s="267"/>
      <c r="R333" s="267"/>
      <c r="S333" s="267"/>
      <c r="T333" s="267"/>
      <c r="U333" s="267"/>
      <c r="V333" s="267"/>
      <c r="W333" s="267"/>
      <c r="X333" s="268"/>
      <c r="AT333" s="269" t="s">
        <v>173</v>
      </c>
      <c r="AU333" s="269" t="s">
        <v>171</v>
      </c>
      <c r="AV333" s="12" t="s">
        <v>85</v>
      </c>
      <c r="AW333" s="12" t="s">
        <v>7</v>
      </c>
      <c r="AX333" s="12" t="s">
        <v>78</v>
      </c>
      <c r="AY333" s="269" t="s">
        <v>161</v>
      </c>
    </row>
    <row r="334" spans="2:51" s="13" customFormat="1" ht="13.5">
      <c r="B334" s="270"/>
      <c r="C334" s="271"/>
      <c r="D334" s="261" t="s">
        <v>173</v>
      </c>
      <c r="E334" s="272" t="s">
        <v>24</v>
      </c>
      <c r="F334" s="273" t="s">
        <v>926</v>
      </c>
      <c r="G334" s="271"/>
      <c r="H334" s="274">
        <v>1.53</v>
      </c>
      <c r="I334" s="275"/>
      <c r="J334" s="275"/>
      <c r="K334" s="271"/>
      <c r="L334" s="271"/>
      <c r="M334" s="276"/>
      <c r="N334" s="277"/>
      <c r="O334" s="278"/>
      <c r="P334" s="278"/>
      <c r="Q334" s="278"/>
      <c r="R334" s="278"/>
      <c r="S334" s="278"/>
      <c r="T334" s="278"/>
      <c r="U334" s="278"/>
      <c r="V334" s="278"/>
      <c r="W334" s="278"/>
      <c r="X334" s="279"/>
      <c r="AT334" s="280" t="s">
        <v>173</v>
      </c>
      <c r="AU334" s="280" t="s">
        <v>171</v>
      </c>
      <c r="AV334" s="13" t="s">
        <v>87</v>
      </c>
      <c r="AW334" s="13" t="s">
        <v>7</v>
      </c>
      <c r="AX334" s="13" t="s">
        <v>78</v>
      </c>
      <c r="AY334" s="280" t="s">
        <v>161</v>
      </c>
    </row>
    <row r="335" spans="2:51" s="12" customFormat="1" ht="13.5">
      <c r="B335" s="259"/>
      <c r="C335" s="260"/>
      <c r="D335" s="261" t="s">
        <v>173</v>
      </c>
      <c r="E335" s="262" t="s">
        <v>24</v>
      </c>
      <c r="F335" s="263" t="s">
        <v>927</v>
      </c>
      <c r="G335" s="260"/>
      <c r="H335" s="262" t="s">
        <v>24</v>
      </c>
      <c r="I335" s="264"/>
      <c r="J335" s="264"/>
      <c r="K335" s="260"/>
      <c r="L335" s="260"/>
      <c r="M335" s="265"/>
      <c r="N335" s="266"/>
      <c r="O335" s="267"/>
      <c r="P335" s="267"/>
      <c r="Q335" s="267"/>
      <c r="R335" s="267"/>
      <c r="S335" s="267"/>
      <c r="T335" s="267"/>
      <c r="U335" s="267"/>
      <c r="V335" s="267"/>
      <c r="W335" s="267"/>
      <c r="X335" s="268"/>
      <c r="AT335" s="269" t="s">
        <v>173</v>
      </c>
      <c r="AU335" s="269" t="s">
        <v>171</v>
      </c>
      <c r="AV335" s="12" t="s">
        <v>85</v>
      </c>
      <c r="AW335" s="12" t="s">
        <v>7</v>
      </c>
      <c r="AX335" s="12" t="s">
        <v>78</v>
      </c>
      <c r="AY335" s="269" t="s">
        <v>161</v>
      </c>
    </row>
    <row r="336" spans="2:51" s="13" customFormat="1" ht="13.5">
      <c r="B336" s="270"/>
      <c r="C336" s="271"/>
      <c r="D336" s="261" t="s">
        <v>173</v>
      </c>
      <c r="E336" s="272" t="s">
        <v>24</v>
      </c>
      <c r="F336" s="273" t="s">
        <v>928</v>
      </c>
      <c r="G336" s="271"/>
      <c r="H336" s="274">
        <v>2.1</v>
      </c>
      <c r="I336" s="275"/>
      <c r="J336" s="275"/>
      <c r="K336" s="271"/>
      <c r="L336" s="271"/>
      <c r="M336" s="276"/>
      <c r="N336" s="277"/>
      <c r="O336" s="278"/>
      <c r="P336" s="278"/>
      <c r="Q336" s="278"/>
      <c r="R336" s="278"/>
      <c r="S336" s="278"/>
      <c r="T336" s="278"/>
      <c r="U336" s="278"/>
      <c r="V336" s="278"/>
      <c r="W336" s="278"/>
      <c r="X336" s="279"/>
      <c r="AT336" s="280" t="s">
        <v>173</v>
      </c>
      <c r="AU336" s="280" t="s">
        <v>171</v>
      </c>
      <c r="AV336" s="13" t="s">
        <v>87</v>
      </c>
      <c r="AW336" s="13" t="s">
        <v>7</v>
      </c>
      <c r="AX336" s="13" t="s">
        <v>78</v>
      </c>
      <c r="AY336" s="280" t="s">
        <v>161</v>
      </c>
    </row>
    <row r="337" spans="2:51" s="14" customFormat="1" ht="13.5">
      <c r="B337" s="281"/>
      <c r="C337" s="282"/>
      <c r="D337" s="261" t="s">
        <v>173</v>
      </c>
      <c r="E337" s="283" t="s">
        <v>24</v>
      </c>
      <c r="F337" s="284" t="s">
        <v>230</v>
      </c>
      <c r="G337" s="282"/>
      <c r="H337" s="285">
        <v>5.457</v>
      </c>
      <c r="I337" s="286"/>
      <c r="J337" s="286"/>
      <c r="K337" s="282"/>
      <c r="L337" s="282"/>
      <c r="M337" s="287"/>
      <c r="N337" s="288"/>
      <c r="O337" s="289"/>
      <c r="P337" s="289"/>
      <c r="Q337" s="289"/>
      <c r="R337" s="289"/>
      <c r="S337" s="289"/>
      <c r="T337" s="289"/>
      <c r="U337" s="289"/>
      <c r="V337" s="289"/>
      <c r="W337" s="289"/>
      <c r="X337" s="290"/>
      <c r="AT337" s="291" t="s">
        <v>173</v>
      </c>
      <c r="AU337" s="291" t="s">
        <v>171</v>
      </c>
      <c r="AV337" s="14" t="s">
        <v>170</v>
      </c>
      <c r="AW337" s="14" t="s">
        <v>7</v>
      </c>
      <c r="AX337" s="14" t="s">
        <v>85</v>
      </c>
      <c r="AY337" s="291" t="s">
        <v>161</v>
      </c>
    </row>
    <row r="338" spans="2:65" s="1" customFormat="1" ht="25.5" customHeight="1">
      <c r="B338" s="47"/>
      <c r="C338" s="247" t="s">
        <v>495</v>
      </c>
      <c r="D338" s="247" t="s">
        <v>165</v>
      </c>
      <c r="E338" s="248" t="s">
        <v>929</v>
      </c>
      <c r="F338" s="249" t="s">
        <v>930</v>
      </c>
      <c r="G338" s="250" t="s">
        <v>299</v>
      </c>
      <c r="H338" s="251">
        <v>0.27</v>
      </c>
      <c r="I338" s="252"/>
      <c r="J338" s="252"/>
      <c r="K338" s="253">
        <f>ROUND(P338*H338,2)</f>
        <v>0</v>
      </c>
      <c r="L338" s="249" t="s">
        <v>169</v>
      </c>
      <c r="M338" s="73"/>
      <c r="N338" s="254" t="s">
        <v>24</v>
      </c>
      <c r="O338" s="255" t="s">
        <v>47</v>
      </c>
      <c r="P338" s="175">
        <f>I338+J338</f>
        <v>0</v>
      </c>
      <c r="Q338" s="175">
        <f>ROUND(I338*H338,2)</f>
        <v>0</v>
      </c>
      <c r="R338" s="175">
        <f>ROUND(J338*H338,2)</f>
        <v>0</v>
      </c>
      <c r="S338" s="48"/>
      <c r="T338" s="256">
        <f>S338*H338</f>
        <v>0</v>
      </c>
      <c r="U338" s="256">
        <v>1.06277</v>
      </c>
      <c r="V338" s="256">
        <f>U338*H338</f>
        <v>0.28694790000000003</v>
      </c>
      <c r="W338" s="256">
        <v>0</v>
      </c>
      <c r="X338" s="257">
        <f>W338*H338</f>
        <v>0</v>
      </c>
      <c r="AR338" s="25" t="s">
        <v>170</v>
      </c>
      <c r="AT338" s="25" t="s">
        <v>165</v>
      </c>
      <c r="AU338" s="25" t="s">
        <v>171</v>
      </c>
      <c r="AY338" s="25" t="s">
        <v>161</v>
      </c>
      <c r="BE338" s="258">
        <f>IF(O338="základní",K338,0)</f>
        <v>0</v>
      </c>
      <c r="BF338" s="258">
        <f>IF(O338="snížená",K338,0)</f>
        <v>0</v>
      </c>
      <c r="BG338" s="258">
        <f>IF(O338="zákl. přenesená",K338,0)</f>
        <v>0</v>
      </c>
      <c r="BH338" s="258">
        <f>IF(O338="sníž. přenesená",K338,0)</f>
        <v>0</v>
      </c>
      <c r="BI338" s="258">
        <f>IF(O338="nulová",K338,0)</f>
        <v>0</v>
      </c>
      <c r="BJ338" s="25" t="s">
        <v>85</v>
      </c>
      <c r="BK338" s="258">
        <f>ROUND(P338*H338,2)</f>
        <v>0</v>
      </c>
      <c r="BL338" s="25" t="s">
        <v>170</v>
      </c>
      <c r="BM338" s="25" t="s">
        <v>931</v>
      </c>
    </row>
    <row r="339" spans="2:51" s="13" customFormat="1" ht="13.5">
      <c r="B339" s="270"/>
      <c r="C339" s="271"/>
      <c r="D339" s="261" t="s">
        <v>173</v>
      </c>
      <c r="E339" s="272" t="s">
        <v>24</v>
      </c>
      <c r="F339" s="273" t="s">
        <v>932</v>
      </c>
      <c r="G339" s="271"/>
      <c r="H339" s="274">
        <v>0.27</v>
      </c>
      <c r="I339" s="275"/>
      <c r="J339" s="275"/>
      <c r="K339" s="271"/>
      <c r="L339" s="271"/>
      <c r="M339" s="276"/>
      <c r="N339" s="277"/>
      <c r="O339" s="278"/>
      <c r="P339" s="278"/>
      <c r="Q339" s="278"/>
      <c r="R339" s="278"/>
      <c r="S339" s="278"/>
      <c r="T339" s="278"/>
      <c r="U339" s="278"/>
      <c r="V339" s="278"/>
      <c r="W339" s="278"/>
      <c r="X339" s="279"/>
      <c r="AT339" s="280" t="s">
        <v>173</v>
      </c>
      <c r="AU339" s="280" t="s">
        <v>171</v>
      </c>
      <c r="AV339" s="13" t="s">
        <v>87</v>
      </c>
      <c r="AW339" s="13" t="s">
        <v>7</v>
      </c>
      <c r="AX339" s="13" t="s">
        <v>85</v>
      </c>
      <c r="AY339" s="280" t="s">
        <v>161</v>
      </c>
    </row>
    <row r="340" spans="2:65" s="1" customFormat="1" ht="25.5" customHeight="1">
      <c r="B340" s="47"/>
      <c r="C340" s="247" t="s">
        <v>499</v>
      </c>
      <c r="D340" s="247" t="s">
        <v>165</v>
      </c>
      <c r="E340" s="248" t="s">
        <v>933</v>
      </c>
      <c r="F340" s="249" t="s">
        <v>934</v>
      </c>
      <c r="G340" s="250" t="s">
        <v>178</v>
      </c>
      <c r="H340" s="251">
        <v>9.42</v>
      </c>
      <c r="I340" s="252"/>
      <c r="J340" s="252"/>
      <c r="K340" s="253">
        <f>ROUND(P340*H340,2)</f>
        <v>0</v>
      </c>
      <c r="L340" s="249" t="s">
        <v>169</v>
      </c>
      <c r="M340" s="73"/>
      <c r="N340" s="254" t="s">
        <v>24</v>
      </c>
      <c r="O340" s="255" t="s">
        <v>47</v>
      </c>
      <c r="P340" s="175">
        <f>I340+J340</f>
        <v>0</v>
      </c>
      <c r="Q340" s="175">
        <f>ROUND(I340*H340,2)</f>
        <v>0</v>
      </c>
      <c r="R340" s="175">
        <f>ROUND(J340*H340,2)</f>
        <v>0</v>
      </c>
      <c r="S340" s="48"/>
      <c r="T340" s="256">
        <f>S340*H340</f>
        <v>0</v>
      </c>
      <c r="U340" s="256">
        <v>0.01282</v>
      </c>
      <c r="V340" s="256">
        <f>U340*H340</f>
        <v>0.1207644</v>
      </c>
      <c r="W340" s="256">
        <v>0</v>
      </c>
      <c r="X340" s="257">
        <f>W340*H340</f>
        <v>0</v>
      </c>
      <c r="AR340" s="25" t="s">
        <v>170</v>
      </c>
      <c r="AT340" s="25" t="s">
        <v>165</v>
      </c>
      <c r="AU340" s="25" t="s">
        <v>171</v>
      </c>
      <c r="AY340" s="25" t="s">
        <v>161</v>
      </c>
      <c r="BE340" s="258">
        <f>IF(O340="základní",K340,0)</f>
        <v>0</v>
      </c>
      <c r="BF340" s="258">
        <f>IF(O340="snížená",K340,0)</f>
        <v>0</v>
      </c>
      <c r="BG340" s="258">
        <f>IF(O340="zákl. přenesená",K340,0)</f>
        <v>0</v>
      </c>
      <c r="BH340" s="258">
        <f>IF(O340="sníž. přenesená",K340,0)</f>
        <v>0</v>
      </c>
      <c r="BI340" s="258">
        <f>IF(O340="nulová",K340,0)</f>
        <v>0</v>
      </c>
      <c r="BJ340" s="25" t="s">
        <v>85</v>
      </c>
      <c r="BK340" s="258">
        <f>ROUND(P340*H340,2)</f>
        <v>0</v>
      </c>
      <c r="BL340" s="25" t="s">
        <v>170</v>
      </c>
      <c r="BM340" s="25" t="s">
        <v>935</v>
      </c>
    </row>
    <row r="341" spans="2:51" s="12" customFormat="1" ht="13.5">
      <c r="B341" s="259"/>
      <c r="C341" s="260"/>
      <c r="D341" s="261" t="s">
        <v>173</v>
      </c>
      <c r="E341" s="262" t="s">
        <v>24</v>
      </c>
      <c r="F341" s="263" t="s">
        <v>927</v>
      </c>
      <c r="G341" s="260"/>
      <c r="H341" s="262" t="s">
        <v>24</v>
      </c>
      <c r="I341" s="264"/>
      <c r="J341" s="264"/>
      <c r="K341" s="260"/>
      <c r="L341" s="260"/>
      <c r="M341" s="265"/>
      <c r="N341" s="266"/>
      <c r="O341" s="267"/>
      <c r="P341" s="267"/>
      <c r="Q341" s="267"/>
      <c r="R341" s="267"/>
      <c r="S341" s="267"/>
      <c r="T341" s="267"/>
      <c r="U341" s="267"/>
      <c r="V341" s="267"/>
      <c r="W341" s="267"/>
      <c r="X341" s="268"/>
      <c r="AT341" s="269" t="s">
        <v>173</v>
      </c>
      <c r="AU341" s="269" t="s">
        <v>171</v>
      </c>
      <c r="AV341" s="12" t="s">
        <v>85</v>
      </c>
      <c r="AW341" s="12" t="s">
        <v>7</v>
      </c>
      <c r="AX341" s="12" t="s">
        <v>78</v>
      </c>
      <c r="AY341" s="269" t="s">
        <v>161</v>
      </c>
    </row>
    <row r="342" spans="2:51" s="13" customFormat="1" ht="13.5">
      <c r="B342" s="270"/>
      <c r="C342" s="271"/>
      <c r="D342" s="261" t="s">
        <v>173</v>
      </c>
      <c r="E342" s="272" t="s">
        <v>24</v>
      </c>
      <c r="F342" s="273" t="s">
        <v>936</v>
      </c>
      <c r="G342" s="271"/>
      <c r="H342" s="274">
        <v>4.02</v>
      </c>
      <c r="I342" s="275"/>
      <c r="J342" s="275"/>
      <c r="K342" s="271"/>
      <c r="L342" s="271"/>
      <c r="M342" s="276"/>
      <c r="N342" s="277"/>
      <c r="O342" s="278"/>
      <c r="P342" s="278"/>
      <c r="Q342" s="278"/>
      <c r="R342" s="278"/>
      <c r="S342" s="278"/>
      <c r="T342" s="278"/>
      <c r="U342" s="278"/>
      <c r="V342" s="278"/>
      <c r="W342" s="278"/>
      <c r="X342" s="279"/>
      <c r="AT342" s="280" t="s">
        <v>173</v>
      </c>
      <c r="AU342" s="280" t="s">
        <v>171</v>
      </c>
      <c r="AV342" s="13" t="s">
        <v>87</v>
      </c>
      <c r="AW342" s="13" t="s">
        <v>7</v>
      </c>
      <c r="AX342" s="13" t="s">
        <v>78</v>
      </c>
      <c r="AY342" s="280" t="s">
        <v>161</v>
      </c>
    </row>
    <row r="343" spans="2:51" s="12" customFormat="1" ht="13.5">
      <c r="B343" s="259"/>
      <c r="C343" s="260"/>
      <c r="D343" s="261" t="s">
        <v>173</v>
      </c>
      <c r="E343" s="262" t="s">
        <v>24</v>
      </c>
      <c r="F343" s="263" t="s">
        <v>921</v>
      </c>
      <c r="G343" s="260"/>
      <c r="H343" s="262" t="s">
        <v>24</v>
      </c>
      <c r="I343" s="264"/>
      <c r="J343" s="264"/>
      <c r="K343" s="260"/>
      <c r="L343" s="260"/>
      <c r="M343" s="265"/>
      <c r="N343" s="266"/>
      <c r="O343" s="267"/>
      <c r="P343" s="267"/>
      <c r="Q343" s="267"/>
      <c r="R343" s="267"/>
      <c r="S343" s="267"/>
      <c r="T343" s="267"/>
      <c r="U343" s="267"/>
      <c r="V343" s="267"/>
      <c r="W343" s="267"/>
      <c r="X343" s="268"/>
      <c r="AT343" s="269" t="s">
        <v>173</v>
      </c>
      <c r="AU343" s="269" t="s">
        <v>171</v>
      </c>
      <c r="AV343" s="12" t="s">
        <v>85</v>
      </c>
      <c r="AW343" s="12" t="s">
        <v>7</v>
      </c>
      <c r="AX343" s="12" t="s">
        <v>78</v>
      </c>
      <c r="AY343" s="269" t="s">
        <v>161</v>
      </c>
    </row>
    <row r="344" spans="2:51" s="13" customFormat="1" ht="13.5">
      <c r="B344" s="270"/>
      <c r="C344" s="271"/>
      <c r="D344" s="261" t="s">
        <v>173</v>
      </c>
      <c r="E344" s="272" t="s">
        <v>24</v>
      </c>
      <c r="F344" s="273" t="s">
        <v>937</v>
      </c>
      <c r="G344" s="271"/>
      <c r="H344" s="274">
        <v>0.99</v>
      </c>
      <c r="I344" s="275"/>
      <c r="J344" s="275"/>
      <c r="K344" s="271"/>
      <c r="L344" s="271"/>
      <c r="M344" s="276"/>
      <c r="N344" s="277"/>
      <c r="O344" s="278"/>
      <c r="P344" s="278"/>
      <c r="Q344" s="278"/>
      <c r="R344" s="278"/>
      <c r="S344" s="278"/>
      <c r="T344" s="278"/>
      <c r="U344" s="278"/>
      <c r="V344" s="278"/>
      <c r="W344" s="278"/>
      <c r="X344" s="279"/>
      <c r="AT344" s="280" t="s">
        <v>173</v>
      </c>
      <c r="AU344" s="280" t="s">
        <v>171</v>
      </c>
      <c r="AV344" s="13" t="s">
        <v>87</v>
      </c>
      <c r="AW344" s="13" t="s">
        <v>7</v>
      </c>
      <c r="AX344" s="13" t="s">
        <v>78</v>
      </c>
      <c r="AY344" s="280" t="s">
        <v>161</v>
      </c>
    </row>
    <row r="345" spans="2:51" s="12" customFormat="1" ht="13.5">
      <c r="B345" s="259"/>
      <c r="C345" s="260"/>
      <c r="D345" s="261" t="s">
        <v>173</v>
      </c>
      <c r="E345" s="262" t="s">
        <v>24</v>
      </c>
      <c r="F345" s="263" t="s">
        <v>923</v>
      </c>
      <c r="G345" s="260"/>
      <c r="H345" s="262" t="s">
        <v>24</v>
      </c>
      <c r="I345" s="264"/>
      <c r="J345" s="264"/>
      <c r="K345" s="260"/>
      <c r="L345" s="260"/>
      <c r="M345" s="265"/>
      <c r="N345" s="266"/>
      <c r="O345" s="267"/>
      <c r="P345" s="267"/>
      <c r="Q345" s="267"/>
      <c r="R345" s="267"/>
      <c r="S345" s="267"/>
      <c r="T345" s="267"/>
      <c r="U345" s="267"/>
      <c r="V345" s="267"/>
      <c r="W345" s="267"/>
      <c r="X345" s="268"/>
      <c r="AT345" s="269" t="s">
        <v>173</v>
      </c>
      <c r="AU345" s="269" t="s">
        <v>171</v>
      </c>
      <c r="AV345" s="12" t="s">
        <v>85</v>
      </c>
      <c r="AW345" s="12" t="s">
        <v>7</v>
      </c>
      <c r="AX345" s="12" t="s">
        <v>78</v>
      </c>
      <c r="AY345" s="269" t="s">
        <v>161</v>
      </c>
    </row>
    <row r="346" spans="2:51" s="13" customFormat="1" ht="13.5">
      <c r="B346" s="270"/>
      <c r="C346" s="271"/>
      <c r="D346" s="261" t="s">
        <v>173</v>
      </c>
      <c r="E346" s="272" t="s">
        <v>24</v>
      </c>
      <c r="F346" s="273" t="s">
        <v>938</v>
      </c>
      <c r="G346" s="271"/>
      <c r="H346" s="274">
        <v>2.61</v>
      </c>
      <c r="I346" s="275"/>
      <c r="J346" s="275"/>
      <c r="K346" s="271"/>
      <c r="L346" s="271"/>
      <c r="M346" s="276"/>
      <c r="N346" s="277"/>
      <c r="O346" s="278"/>
      <c r="P346" s="278"/>
      <c r="Q346" s="278"/>
      <c r="R346" s="278"/>
      <c r="S346" s="278"/>
      <c r="T346" s="278"/>
      <c r="U346" s="278"/>
      <c r="V346" s="278"/>
      <c r="W346" s="278"/>
      <c r="X346" s="279"/>
      <c r="AT346" s="280" t="s">
        <v>173</v>
      </c>
      <c r="AU346" s="280" t="s">
        <v>171</v>
      </c>
      <c r="AV346" s="13" t="s">
        <v>87</v>
      </c>
      <c r="AW346" s="13" t="s">
        <v>7</v>
      </c>
      <c r="AX346" s="13" t="s">
        <v>78</v>
      </c>
      <c r="AY346" s="280" t="s">
        <v>161</v>
      </c>
    </row>
    <row r="347" spans="2:51" s="12" customFormat="1" ht="13.5">
      <c r="B347" s="259"/>
      <c r="C347" s="260"/>
      <c r="D347" s="261" t="s">
        <v>173</v>
      </c>
      <c r="E347" s="262" t="s">
        <v>24</v>
      </c>
      <c r="F347" s="263" t="s">
        <v>925</v>
      </c>
      <c r="G347" s="260"/>
      <c r="H347" s="262" t="s">
        <v>24</v>
      </c>
      <c r="I347" s="264"/>
      <c r="J347" s="264"/>
      <c r="K347" s="260"/>
      <c r="L347" s="260"/>
      <c r="M347" s="265"/>
      <c r="N347" s="266"/>
      <c r="O347" s="267"/>
      <c r="P347" s="267"/>
      <c r="Q347" s="267"/>
      <c r="R347" s="267"/>
      <c r="S347" s="267"/>
      <c r="T347" s="267"/>
      <c r="U347" s="267"/>
      <c r="V347" s="267"/>
      <c r="W347" s="267"/>
      <c r="X347" s="268"/>
      <c r="AT347" s="269" t="s">
        <v>173</v>
      </c>
      <c r="AU347" s="269" t="s">
        <v>171</v>
      </c>
      <c r="AV347" s="12" t="s">
        <v>85</v>
      </c>
      <c r="AW347" s="12" t="s">
        <v>7</v>
      </c>
      <c r="AX347" s="12" t="s">
        <v>78</v>
      </c>
      <c r="AY347" s="269" t="s">
        <v>161</v>
      </c>
    </row>
    <row r="348" spans="2:51" s="13" customFormat="1" ht="13.5">
      <c r="B348" s="270"/>
      <c r="C348" s="271"/>
      <c r="D348" s="261" t="s">
        <v>173</v>
      </c>
      <c r="E348" s="272" t="s">
        <v>24</v>
      </c>
      <c r="F348" s="273" t="s">
        <v>939</v>
      </c>
      <c r="G348" s="271"/>
      <c r="H348" s="274">
        <v>1.8</v>
      </c>
      <c r="I348" s="275"/>
      <c r="J348" s="275"/>
      <c r="K348" s="271"/>
      <c r="L348" s="271"/>
      <c r="M348" s="276"/>
      <c r="N348" s="277"/>
      <c r="O348" s="278"/>
      <c r="P348" s="278"/>
      <c r="Q348" s="278"/>
      <c r="R348" s="278"/>
      <c r="S348" s="278"/>
      <c r="T348" s="278"/>
      <c r="U348" s="278"/>
      <c r="V348" s="278"/>
      <c r="W348" s="278"/>
      <c r="X348" s="279"/>
      <c r="AT348" s="280" t="s">
        <v>173</v>
      </c>
      <c r="AU348" s="280" t="s">
        <v>171</v>
      </c>
      <c r="AV348" s="13" t="s">
        <v>87</v>
      </c>
      <c r="AW348" s="13" t="s">
        <v>7</v>
      </c>
      <c r="AX348" s="13" t="s">
        <v>78</v>
      </c>
      <c r="AY348" s="280" t="s">
        <v>161</v>
      </c>
    </row>
    <row r="349" spans="2:51" s="14" customFormat="1" ht="13.5">
      <c r="B349" s="281"/>
      <c r="C349" s="282"/>
      <c r="D349" s="261" t="s">
        <v>173</v>
      </c>
      <c r="E349" s="283" t="s">
        <v>24</v>
      </c>
      <c r="F349" s="284" t="s">
        <v>230</v>
      </c>
      <c r="G349" s="282"/>
      <c r="H349" s="285">
        <v>9.42</v>
      </c>
      <c r="I349" s="286"/>
      <c r="J349" s="286"/>
      <c r="K349" s="282"/>
      <c r="L349" s="282"/>
      <c r="M349" s="287"/>
      <c r="N349" s="288"/>
      <c r="O349" s="289"/>
      <c r="P349" s="289"/>
      <c r="Q349" s="289"/>
      <c r="R349" s="289"/>
      <c r="S349" s="289"/>
      <c r="T349" s="289"/>
      <c r="U349" s="289"/>
      <c r="V349" s="289"/>
      <c r="W349" s="289"/>
      <c r="X349" s="290"/>
      <c r="AT349" s="291" t="s">
        <v>173</v>
      </c>
      <c r="AU349" s="291" t="s">
        <v>171</v>
      </c>
      <c r="AV349" s="14" t="s">
        <v>170</v>
      </c>
      <c r="AW349" s="14" t="s">
        <v>7</v>
      </c>
      <c r="AX349" s="14" t="s">
        <v>85</v>
      </c>
      <c r="AY349" s="291" t="s">
        <v>161</v>
      </c>
    </row>
    <row r="350" spans="2:65" s="1" customFormat="1" ht="25.5" customHeight="1">
      <c r="B350" s="47"/>
      <c r="C350" s="247" t="s">
        <v>384</v>
      </c>
      <c r="D350" s="247" t="s">
        <v>165</v>
      </c>
      <c r="E350" s="248" t="s">
        <v>940</v>
      </c>
      <c r="F350" s="249" t="s">
        <v>941</v>
      </c>
      <c r="G350" s="250" t="s">
        <v>178</v>
      </c>
      <c r="H350" s="251">
        <v>9.42</v>
      </c>
      <c r="I350" s="252"/>
      <c r="J350" s="252"/>
      <c r="K350" s="253">
        <f>ROUND(P350*H350,2)</f>
        <v>0</v>
      </c>
      <c r="L350" s="249" t="s">
        <v>169</v>
      </c>
      <c r="M350" s="73"/>
      <c r="N350" s="254" t="s">
        <v>24</v>
      </c>
      <c r="O350" s="255" t="s">
        <v>47</v>
      </c>
      <c r="P350" s="175">
        <f>I350+J350</f>
        <v>0</v>
      </c>
      <c r="Q350" s="175">
        <f>ROUND(I350*H350,2)</f>
        <v>0</v>
      </c>
      <c r="R350" s="175">
        <f>ROUND(J350*H350,2)</f>
        <v>0</v>
      </c>
      <c r="S350" s="48"/>
      <c r="T350" s="256">
        <f>S350*H350</f>
        <v>0</v>
      </c>
      <c r="U350" s="256">
        <v>0</v>
      </c>
      <c r="V350" s="256">
        <f>U350*H350</f>
        <v>0</v>
      </c>
      <c r="W350" s="256">
        <v>0</v>
      </c>
      <c r="X350" s="257">
        <f>W350*H350</f>
        <v>0</v>
      </c>
      <c r="AR350" s="25" t="s">
        <v>170</v>
      </c>
      <c r="AT350" s="25" t="s">
        <v>165</v>
      </c>
      <c r="AU350" s="25" t="s">
        <v>171</v>
      </c>
      <c r="AY350" s="25" t="s">
        <v>161</v>
      </c>
      <c r="BE350" s="258">
        <f>IF(O350="základní",K350,0)</f>
        <v>0</v>
      </c>
      <c r="BF350" s="258">
        <f>IF(O350="snížená",K350,0)</f>
        <v>0</v>
      </c>
      <c r="BG350" s="258">
        <f>IF(O350="zákl. přenesená",K350,0)</f>
        <v>0</v>
      </c>
      <c r="BH350" s="258">
        <f>IF(O350="sníž. přenesená",K350,0)</f>
        <v>0</v>
      </c>
      <c r="BI350" s="258">
        <f>IF(O350="nulová",K350,0)</f>
        <v>0</v>
      </c>
      <c r="BJ350" s="25" t="s">
        <v>85</v>
      </c>
      <c r="BK350" s="258">
        <f>ROUND(P350*H350,2)</f>
        <v>0</v>
      </c>
      <c r="BL350" s="25" t="s">
        <v>170</v>
      </c>
      <c r="BM350" s="25" t="s">
        <v>942</v>
      </c>
    </row>
    <row r="351" spans="2:51" s="13" customFormat="1" ht="13.5">
      <c r="B351" s="270"/>
      <c r="C351" s="271"/>
      <c r="D351" s="261" t="s">
        <v>173</v>
      </c>
      <c r="E351" s="272" t="s">
        <v>24</v>
      </c>
      <c r="F351" s="273" t="s">
        <v>943</v>
      </c>
      <c r="G351" s="271"/>
      <c r="H351" s="274">
        <v>9.42</v>
      </c>
      <c r="I351" s="275"/>
      <c r="J351" s="275"/>
      <c r="K351" s="271"/>
      <c r="L351" s="271"/>
      <c r="M351" s="276"/>
      <c r="N351" s="277"/>
      <c r="O351" s="278"/>
      <c r="P351" s="278"/>
      <c r="Q351" s="278"/>
      <c r="R351" s="278"/>
      <c r="S351" s="278"/>
      <c r="T351" s="278"/>
      <c r="U351" s="278"/>
      <c r="V351" s="278"/>
      <c r="W351" s="278"/>
      <c r="X351" s="279"/>
      <c r="AT351" s="280" t="s">
        <v>173</v>
      </c>
      <c r="AU351" s="280" t="s">
        <v>171</v>
      </c>
      <c r="AV351" s="13" t="s">
        <v>87</v>
      </c>
      <c r="AW351" s="13" t="s">
        <v>7</v>
      </c>
      <c r="AX351" s="13" t="s">
        <v>85</v>
      </c>
      <c r="AY351" s="280" t="s">
        <v>161</v>
      </c>
    </row>
    <row r="352" spans="2:63" s="11" customFormat="1" ht="22.3" customHeight="1">
      <c r="B352" s="230"/>
      <c r="C352" s="231"/>
      <c r="D352" s="232" t="s">
        <v>77</v>
      </c>
      <c r="E352" s="245" t="s">
        <v>362</v>
      </c>
      <c r="F352" s="245" t="s">
        <v>363</v>
      </c>
      <c r="G352" s="231"/>
      <c r="H352" s="231"/>
      <c r="I352" s="234"/>
      <c r="J352" s="234"/>
      <c r="K352" s="246">
        <f>BK352</f>
        <v>0</v>
      </c>
      <c r="L352" s="231"/>
      <c r="M352" s="236"/>
      <c r="N352" s="237"/>
      <c r="O352" s="238"/>
      <c r="P352" s="238"/>
      <c r="Q352" s="239">
        <f>SUM(Q353:Q354)</f>
        <v>0</v>
      </c>
      <c r="R352" s="239">
        <f>SUM(R353:R354)</f>
        <v>0</v>
      </c>
      <c r="S352" s="238"/>
      <c r="T352" s="240">
        <f>SUM(T353:T354)</f>
        <v>0</v>
      </c>
      <c r="U352" s="238"/>
      <c r="V352" s="240">
        <f>SUM(V353:V354)</f>
        <v>100.399887</v>
      </c>
      <c r="W352" s="238"/>
      <c r="X352" s="241">
        <f>SUM(X353:X354)</f>
        <v>0</v>
      </c>
      <c r="AR352" s="242" t="s">
        <v>85</v>
      </c>
      <c r="AT352" s="243" t="s">
        <v>77</v>
      </c>
      <c r="AU352" s="243" t="s">
        <v>87</v>
      </c>
      <c r="AY352" s="242" t="s">
        <v>161</v>
      </c>
      <c r="BK352" s="244">
        <f>SUM(BK353:BK354)</f>
        <v>0</v>
      </c>
    </row>
    <row r="353" spans="2:65" s="1" customFormat="1" ht="16.5" customHeight="1">
      <c r="B353" s="47"/>
      <c r="C353" s="247" t="s">
        <v>506</v>
      </c>
      <c r="D353" s="247" t="s">
        <v>165</v>
      </c>
      <c r="E353" s="248" t="s">
        <v>371</v>
      </c>
      <c r="F353" s="249" t="s">
        <v>372</v>
      </c>
      <c r="G353" s="250" t="s">
        <v>220</v>
      </c>
      <c r="H353" s="251">
        <v>53.1</v>
      </c>
      <c r="I353" s="252"/>
      <c r="J353" s="252"/>
      <c r="K353" s="253">
        <f>ROUND(P353*H353,2)</f>
        <v>0</v>
      </c>
      <c r="L353" s="249" t="s">
        <v>169</v>
      </c>
      <c r="M353" s="73"/>
      <c r="N353" s="254" t="s">
        <v>24</v>
      </c>
      <c r="O353" s="255" t="s">
        <v>47</v>
      </c>
      <c r="P353" s="175">
        <f>I353+J353</f>
        <v>0</v>
      </c>
      <c r="Q353" s="175">
        <f>ROUND(I353*H353,2)</f>
        <v>0</v>
      </c>
      <c r="R353" s="175">
        <f>ROUND(J353*H353,2)</f>
        <v>0</v>
      </c>
      <c r="S353" s="48"/>
      <c r="T353" s="256">
        <f>S353*H353</f>
        <v>0</v>
      </c>
      <c r="U353" s="256">
        <v>1.89077</v>
      </c>
      <c r="V353" s="256">
        <f>U353*H353</f>
        <v>100.399887</v>
      </c>
      <c r="W353" s="256">
        <v>0</v>
      </c>
      <c r="X353" s="257">
        <f>W353*H353</f>
        <v>0</v>
      </c>
      <c r="AR353" s="25" t="s">
        <v>170</v>
      </c>
      <c r="AT353" s="25" t="s">
        <v>165</v>
      </c>
      <c r="AU353" s="25" t="s">
        <v>171</v>
      </c>
      <c r="AY353" s="25" t="s">
        <v>161</v>
      </c>
      <c r="BE353" s="258">
        <f>IF(O353="základní",K353,0)</f>
        <v>0</v>
      </c>
      <c r="BF353" s="258">
        <f>IF(O353="snížená",K353,0)</f>
        <v>0</v>
      </c>
      <c r="BG353" s="258">
        <f>IF(O353="zákl. přenesená",K353,0)</f>
        <v>0</v>
      </c>
      <c r="BH353" s="258">
        <f>IF(O353="sníž. přenesená",K353,0)</f>
        <v>0</v>
      </c>
      <c r="BI353" s="258">
        <f>IF(O353="nulová",K353,0)</f>
        <v>0</v>
      </c>
      <c r="BJ353" s="25" t="s">
        <v>85</v>
      </c>
      <c r="BK353" s="258">
        <f>ROUND(P353*H353,2)</f>
        <v>0</v>
      </c>
      <c r="BL353" s="25" t="s">
        <v>170</v>
      </c>
      <c r="BM353" s="25" t="s">
        <v>944</v>
      </c>
    </row>
    <row r="354" spans="2:51" s="13" customFormat="1" ht="13.5">
      <c r="B354" s="270"/>
      <c r="C354" s="271"/>
      <c r="D354" s="261" t="s">
        <v>173</v>
      </c>
      <c r="E354" s="272" t="s">
        <v>24</v>
      </c>
      <c r="F354" s="273" t="s">
        <v>945</v>
      </c>
      <c r="G354" s="271"/>
      <c r="H354" s="274">
        <v>53.1</v>
      </c>
      <c r="I354" s="275"/>
      <c r="J354" s="275"/>
      <c r="K354" s="271"/>
      <c r="L354" s="271"/>
      <c r="M354" s="276"/>
      <c r="N354" s="277"/>
      <c r="O354" s="278"/>
      <c r="P354" s="278"/>
      <c r="Q354" s="278"/>
      <c r="R354" s="278"/>
      <c r="S354" s="278"/>
      <c r="T354" s="278"/>
      <c r="U354" s="278"/>
      <c r="V354" s="278"/>
      <c r="W354" s="278"/>
      <c r="X354" s="279"/>
      <c r="AT354" s="280" t="s">
        <v>173</v>
      </c>
      <c r="AU354" s="280" t="s">
        <v>171</v>
      </c>
      <c r="AV354" s="13" t="s">
        <v>87</v>
      </c>
      <c r="AW354" s="13" t="s">
        <v>7</v>
      </c>
      <c r="AX354" s="13" t="s">
        <v>85</v>
      </c>
      <c r="AY354" s="280" t="s">
        <v>161</v>
      </c>
    </row>
    <row r="355" spans="2:63" s="11" customFormat="1" ht="29.85" customHeight="1">
      <c r="B355" s="230"/>
      <c r="C355" s="231"/>
      <c r="D355" s="232" t="s">
        <v>77</v>
      </c>
      <c r="E355" s="245" t="s">
        <v>191</v>
      </c>
      <c r="F355" s="245" t="s">
        <v>383</v>
      </c>
      <c r="G355" s="231"/>
      <c r="H355" s="231"/>
      <c r="I355" s="234"/>
      <c r="J355" s="234"/>
      <c r="K355" s="246">
        <f>BK355</f>
        <v>0</v>
      </c>
      <c r="L355" s="231"/>
      <c r="M355" s="236"/>
      <c r="N355" s="237"/>
      <c r="O355" s="238"/>
      <c r="P355" s="238"/>
      <c r="Q355" s="239">
        <f>Q356</f>
        <v>0</v>
      </c>
      <c r="R355" s="239">
        <f>R356</f>
        <v>0</v>
      </c>
      <c r="S355" s="238"/>
      <c r="T355" s="240">
        <f>T356</f>
        <v>0</v>
      </c>
      <c r="U355" s="238"/>
      <c r="V355" s="240">
        <f>V356</f>
        <v>1298.6370299999999</v>
      </c>
      <c r="W355" s="238"/>
      <c r="X355" s="241">
        <f>X356</f>
        <v>0</v>
      </c>
      <c r="AR355" s="242" t="s">
        <v>85</v>
      </c>
      <c r="AT355" s="243" t="s">
        <v>77</v>
      </c>
      <c r="AU355" s="243" t="s">
        <v>85</v>
      </c>
      <c r="AY355" s="242" t="s">
        <v>161</v>
      </c>
      <c r="BK355" s="244">
        <f>BK356</f>
        <v>0</v>
      </c>
    </row>
    <row r="356" spans="2:63" s="11" customFormat="1" ht="14.85" customHeight="1">
      <c r="B356" s="230"/>
      <c r="C356" s="231"/>
      <c r="D356" s="232" t="s">
        <v>77</v>
      </c>
      <c r="E356" s="245" t="s">
        <v>424</v>
      </c>
      <c r="F356" s="245" t="s">
        <v>425</v>
      </c>
      <c r="G356" s="231"/>
      <c r="H356" s="231"/>
      <c r="I356" s="234"/>
      <c r="J356" s="234"/>
      <c r="K356" s="246">
        <f>BK356</f>
        <v>0</v>
      </c>
      <c r="L356" s="231"/>
      <c r="M356" s="236"/>
      <c r="N356" s="237"/>
      <c r="O356" s="238"/>
      <c r="P356" s="238"/>
      <c r="Q356" s="239">
        <f>SUM(Q357:Q394)</f>
        <v>0</v>
      </c>
      <c r="R356" s="239">
        <f>SUM(R357:R394)</f>
        <v>0</v>
      </c>
      <c r="S356" s="238"/>
      <c r="T356" s="240">
        <f>SUM(T357:T394)</f>
        <v>0</v>
      </c>
      <c r="U356" s="238"/>
      <c r="V356" s="240">
        <f>SUM(V357:V394)</f>
        <v>1298.6370299999999</v>
      </c>
      <c r="W356" s="238"/>
      <c r="X356" s="241">
        <f>SUM(X357:X394)</f>
        <v>0</v>
      </c>
      <c r="AR356" s="242" t="s">
        <v>85</v>
      </c>
      <c r="AT356" s="243" t="s">
        <v>77</v>
      </c>
      <c r="AU356" s="243" t="s">
        <v>87</v>
      </c>
      <c r="AY356" s="242" t="s">
        <v>161</v>
      </c>
      <c r="BK356" s="244">
        <f>SUM(BK357:BK394)</f>
        <v>0</v>
      </c>
    </row>
    <row r="357" spans="2:65" s="1" customFormat="1" ht="38.25" customHeight="1">
      <c r="B357" s="47"/>
      <c r="C357" s="247" t="s">
        <v>510</v>
      </c>
      <c r="D357" s="247" t="s">
        <v>165</v>
      </c>
      <c r="E357" s="248" t="s">
        <v>946</v>
      </c>
      <c r="F357" s="249" t="s">
        <v>947</v>
      </c>
      <c r="G357" s="250" t="s">
        <v>178</v>
      </c>
      <c r="H357" s="251">
        <v>213.4</v>
      </c>
      <c r="I357" s="252"/>
      <c r="J357" s="252"/>
      <c r="K357" s="253">
        <f>ROUND(P357*H357,2)</f>
        <v>0</v>
      </c>
      <c r="L357" s="249" t="s">
        <v>169</v>
      </c>
      <c r="M357" s="73"/>
      <c r="N357" s="254" t="s">
        <v>24</v>
      </c>
      <c r="O357" s="255" t="s">
        <v>47</v>
      </c>
      <c r="P357" s="175">
        <f>I357+J357</f>
        <v>0</v>
      </c>
      <c r="Q357" s="175">
        <f>ROUND(I357*H357,2)</f>
        <v>0</v>
      </c>
      <c r="R357" s="175">
        <f>ROUND(J357*H357,2)</f>
        <v>0</v>
      </c>
      <c r="S357" s="48"/>
      <c r="T357" s="256">
        <f>S357*H357</f>
        <v>0</v>
      </c>
      <c r="U357" s="256">
        <v>0.1837</v>
      </c>
      <c r="V357" s="256">
        <f>U357*H357</f>
        <v>39.20158</v>
      </c>
      <c r="W357" s="256">
        <v>0</v>
      </c>
      <c r="X357" s="257">
        <f>W357*H357</f>
        <v>0</v>
      </c>
      <c r="AR357" s="25" t="s">
        <v>170</v>
      </c>
      <c r="AT357" s="25" t="s">
        <v>165</v>
      </c>
      <c r="AU357" s="25" t="s">
        <v>171</v>
      </c>
      <c r="AY357" s="25" t="s">
        <v>161</v>
      </c>
      <c r="BE357" s="258">
        <f>IF(O357="základní",K357,0)</f>
        <v>0</v>
      </c>
      <c r="BF357" s="258">
        <f>IF(O357="snížená",K357,0)</f>
        <v>0</v>
      </c>
      <c r="BG357" s="258">
        <f>IF(O357="zákl. přenesená",K357,0)</f>
        <v>0</v>
      </c>
      <c r="BH357" s="258">
        <f>IF(O357="sníž. přenesená",K357,0)</f>
        <v>0</v>
      </c>
      <c r="BI357" s="258">
        <f>IF(O357="nulová",K357,0)</f>
        <v>0</v>
      </c>
      <c r="BJ357" s="25" t="s">
        <v>85</v>
      </c>
      <c r="BK357" s="258">
        <f>ROUND(P357*H357,2)</f>
        <v>0</v>
      </c>
      <c r="BL357" s="25" t="s">
        <v>170</v>
      </c>
      <c r="BM357" s="25" t="s">
        <v>948</v>
      </c>
    </row>
    <row r="358" spans="2:51" s="12" customFormat="1" ht="13.5">
      <c r="B358" s="259"/>
      <c r="C358" s="260"/>
      <c r="D358" s="261" t="s">
        <v>173</v>
      </c>
      <c r="E358" s="262" t="s">
        <v>24</v>
      </c>
      <c r="F358" s="263" t="s">
        <v>949</v>
      </c>
      <c r="G358" s="260"/>
      <c r="H358" s="262" t="s">
        <v>24</v>
      </c>
      <c r="I358" s="264"/>
      <c r="J358" s="264"/>
      <c r="K358" s="260"/>
      <c r="L358" s="260"/>
      <c r="M358" s="265"/>
      <c r="N358" s="266"/>
      <c r="O358" s="267"/>
      <c r="P358" s="267"/>
      <c r="Q358" s="267"/>
      <c r="R358" s="267"/>
      <c r="S358" s="267"/>
      <c r="T358" s="267"/>
      <c r="U358" s="267"/>
      <c r="V358" s="267"/>
      <c r="W358" s="267"/>
      <c r="X358" s="268"/>
      <c r="AT358" s="269" t="s">
        <v>173</v>
      </c>
      <c r="AU358" s="269" t="s">
        <v>171</v>
      </c>
      <c r="AV358" s="12" t="s">
        <v>85</v>
      </c>
      <c r="AW358" s="12" t="s">
        <v>7</v>
      </c>
      <c r="AX358" s="12" t="s">
        <v>78</v>
      </c>
      <c r="AY358" s="269" t="s">
        <v>161</v>
      </c>
    </row>
    <row r="359" spans="2:51" s="13" customFormat="1" ht="13.5">
      <c r="B359" s="270"/>
      <c r="C359" s="271"/>
      <c r="D359" s="261" t="s">
        <v>173</v>
      </c>
      <c r="E359" s="272" t="s">
        <v>24</v>
      </c>
      <c r="F359" s="273" t="s">
        <v>950</v>
      </c>
      <c r="G359" s="271"/>
      <c r="H359" s="274">
        <v>213.4</v>
      </c>
      <c r="I359" s="275"/>
      <c r="J359" s="275"/>
      <c r="K359" s="271"/>
      <c r="L359" s="271"/>
      <c r="M359" s="276"/>
      <c r="N359" s="277"/>
      <c r="O359" s="278"/>
      <c r="P359" s="278"/>
      <c r="Q359" s="278"/>
      <c r="R359" s="278"/>
      <c r="S359" s="278"/>
      <c r="T359" s="278"/>
      <c r="U359" s="278"/>
      <c r="V359" s="278"/>
      <c r="W359" s="278"/>
      <c r="X359" s="279"/>
      <c r="AT359" s="280" t="s">
        <v>173</v>
      </c>
      <c r="AU359" s="280" t="s">
        <v>171</v>
      </c>
      <c r="AV359" s="13" t="s">
        <v>87</v>
      </c>
      <c r="AW359" s="13" t="s">
        <v>7</v>
      </c>
      <c r="AX359" s="13" t="s">
        <v>85</v>
      </c>
      <c r="AY359" s="280" t="s">
        <v>161</v>
      </c>
    </row>
    <row r="360" spans="2:65" s="1" customFormat="1" ht="38.25" customHeight="1">
      <c r="B360" s="47"/>
      <c r="C360" s="292" t="s">
        <v>424</v>
      </c>
      <c r="D360" s="292" t="s">
        <v>312</v>
      </c>
      <c r="E360" s="293" t="s">
        <v>951</v>
      </c>
      <c r="F360" s="294" t="s">
        <v>952</v>
      </c>
      <c r="G360" s="295" t="s">
        <v>299</v>
      </c>
      <c r="H360" s="296">
        <v>43.107</v>
      </c>
      <c r="I360" s="297"/>
      <c r="J360" s="298"/>
      <c r="K360" s="299">
        <f>ROUND(P360*H360,2)</f>
        <v>0</v>
      </c>
      <c r="L360" s="294" t="s">
        <v>169</v>
      </c>
      <c r="M360" s="300"/>
      <c r="N360" s="301" t="s">
        <v>24</v>
      </c>
      <c r="O360" s="255" t="s">
        <v>47</v>
      </c>
      <c r="P360" s="175">
        <f>I360+J360</f>
        <v>0</v>
      </c>
      <c r="Q360" s="175">
        <f>ROUND(I360*H360,2)</f>
        <v>0</v>
      </c>
      <c r="R360" s="175">
        <f>ROUND(J360*H360,2)</f>
        <v>0</v>
      </c>
      <c r="S360" s="48"/>
      <c r="T360" s="256">
        <f>S360*H360</f>
        <v>0</v>
      </c>
      <c r="U360" s="256">
        <v>1</v>
      </c>
      <c r="V360" s="256">
        <f>U360*H360</f>
        <v>43.107</v>
      </c>
      <c r="W360" s="256">
        <v>0</v>
      </c>
      <c r="X360" s="257">
        <f>W360*H360</f>
        <v>0</v>
      </c>
      <c r="AR360" s="25" t="s">
        <v>206</v>
      </c>
      <c r="AT360" s="25" t="s">
        <v>312</v>
      </c>
      <c r="AU360" s="25" t="s">
        <v>171</v>
      </c>
      <c r="AY360" s="25" t="s">
        <v>161</v>
      </c>
      <c r="BE360" s="258">
        <f>IF(O360="základní",K360,0)</f>
        <v>0</v>
      </c>
      <c r="BF360" s="258">
        <f>IF(O360="snížená",K360,0)</f>
        <v>0</v>
      </c>
      <c r="BG360" s="258">
        <f>IF(O360="zákl. přenesená",K360,0)</f>
        <v>0</v>
      </c>
      <c r="BH360" s="258">
        <f>IF(O360="sníž. přenesená",K360,0)</f>
        <v>0</v>
      </c>
      <c r="BI360" s="258">
        <f>IF(O360="nulová",K360,0)</f>
        <v>0</v>
      </c>
      <c r="BJ360" s="25" t="s">
        <v>85</v>
      </c>
      <c r="BK360" s="258">
        <f>ROUND(P360*H360,2)</f>
        <v>0</v>
      </c>
      <c r="BL360" s="25" t="s">
        <v>170</v>
      </c>
      <c r="BM360" s="25" t="s">
        <v>953</v>
      </c>
    </row>
    <row r="361" spans="2:51" s="13" customFormat="1" ht="13.5">
      <c r="B361" s="270"/>
      <c r="C361" s="271"/>
      <c r="D361" s="261" t="s">
        <v>173</v>
      </c>
      <c r="E361" s="272" t="s">
        <v>24</v>
      </c>
      <c r="F361" s="273" t="s">
        <v>954</v>
      </c>
      <c r="G361" s="271"/>
      <c r="H361" s="274">
        <v>43.107</v>
      </c>
      <c r="I361" s="275"/>
      <c r="J361" s="275"/>
      <c r="K361" s="271"/>
      <c r="L361" s="271"/>
      <c r="M361" s="276"/>
      <c r="N361" s="277"/>
      <c r="O361" s="278"/>
      <c r="P361" s="278"/>
      <c r="Q361" s="278"/>
      <c r="R361" s="278"/>
      <c r="S361" s="278"/>
      <c r="T361" s="278"/>
      <c r="U361" s="278"/>
      <c r="V361" s="278"/>
      <c r="W361" s="278"/>
      <c r="X361" s="279"/>
      <c r="AT361" s="280" t="s">
        <v>173</v>
      </c>
      <c r="AU361" s="280" t="s">
        <v>171</v>
      </c>
      <c r="AV361" s="13" t="s">
        <v>87</v>
      </c>
      <c r="AW361" s="13" t="s">
        <v>7</v>
      </c>
      <c r="AX361" s="13" t="s">
        <v>85</v>
      </c>
      <c r="AY361" s="280" t="s">
        <v>161</v>
      </c>
    </row>
    <row r="362" spans="2:65" s="1" customFormat="1" ht="51" customHeight="1">
      <c r="B362" s="47"/>
      <c r="C362" s="247" t="s">
        <v>518</v>
      </c>
      <c r="D362" s="247" t="s">
        <v>165</v>
      </c>
      <c r="E362" s="248" t="s">
        <v>955</v>
      </c>
      <c r="F362" s="249" t="s">
        <v>428</v>
      </c>
      <c r="G362" s="250" t="s">
        <v>178</v>
      </c>
      <c r="H362" s="251">
        <v>3566.48</v>
      </c>
      <c r="I362" s="252"/>
      <c r="J362" s="252"/>
      <c r="K362" s="253">
        <f>ROUND(P362*H362,2)</f>
        <v>0</v>
      </c>
      <c r="L362" s="249" t="s">
        <v>169</v>
      </c>
      <c r="M362" s="73"/>
      <c r="N362" s="254" t="s">
        <v>24</v>
      </c>
      <c r="O362" s="255" t="s">
        <v>47</v>
      </c>
      <c r="P362" s="175">
        <f>I362+J362</f>
        <v>0</v>
      </c>
      <c r="Q362" s="175">
        <f>ROUND(I362*H362,2)</f>
        <v>0</v>
      </c>
      <c r="R362" s="175">
        <f>ROUND(J362*H362,2)</f>
        <v>0</v>
      </c>
      <c r="S362" s="48"/>
      <c r="T362" s="256">
        <f>S362*H362</f>
        <v>0</v>
      </c>
      <c r="U362" s="256">
        <v>0.08565</v>
      </c>
      <c r="V362" s="256">
        <f>U362*H362</f>
        <v>305.469012</v>
      </c>
      <c r="W362" s="256">
        <v>0</v>
      </c>
      <c r="X362" s="257">
        <f>W362*H362</f>
        <v>0</v>
      </c>
      <c r="AR362" s="25" t="s">
        <v>170</v>
      </c>
      <c r="AT362" s="25" t="s">
        <v>165</v>
      </c>
      <c r="AU362" s="25" t="s">
        <v>171</v>
      </c>
      <c r="AY362" s="25" t="s">
        <v>161</v>
      </c>
      <c r="BE362" s="258">
        <f>IF(O362="základní",K362,0)</f>
        <v>0</v>
      </c>
      <c r="BF362" s="258">
        <f>IF(O362="snížená",K362,0)</f>
        <v>0</v>
      </c>
      <c r="BG362" s="258">
        <f>IF(O362="zákl. přenesená",K362,0)</f>
        <v>0</v>
      </c>
      <c r="BH362" s="258">
        <f>IF(O362="sníž. přenesená",K362,0)</f>
        <v>0</v>
      </c>
      <c r="BI362" s="258">
        <f>IF(O362="nulová",K362,0)</f>
        <v>0</v>
      </c>
      <c r="BJ362" s="25" t="s">
        <v>85</v>
      </c>
      <c r="BK362" s="258">
        <f>ROUND(P362*H362,2)</f>
        <v>0</v>
      </c>
      <c r="BL362" s="25" t="s">
        <v>170</v>
      </c>
      <c r="BM362" s="25" t="s">
        <v>956</v>
      </c>
    </row>
    <row r="363" spans="2:51" s="12" customFormat="1" ht="13.5">
      <c r="B363" s="259"/>
      <c r="C363" s="260"/>
      <c r="D363" s="261" t="s">
        <v>173</v>
      </c>
      <c r="E363" s="262" t="s">
        <v>24</v>
      </c>
      <c r="F363" s="263" t="s">
        <v>957</v>
      </c>
      <c r="G363" s="260"/>
      <c r="H363" s="262" t="s">
        <v>24</v>
      </c>
      <c r="I363" s="264"/>
      <c r="J363" s="264"/>
      <c r="K363" s="260"/>
      <c r="L363" s="260"/>
      <c r="M363" s="265"/>
      <c r="N363" s="266"/>
      <c r="O363" s="267"/>
      <c r="P363" s="267"/>
      <c r="Q363" s="267"/>
      <c r="R363" s="267"/>
      <c r="S363" s="267"/>
      <c r="T363" s="267"/>
      <c r="U363" s="267"/>
      <c r="V363" s="267"/>
      <c r="W363" s="267"/>
      <c r="X363" s="268"/>
      <c r="AT363" s="269" t="s">
        <v>173</v>
      </c>
      <c r="AU363" s="269" t="s">
        <v>171</v>
      </c>
      <c r="AV363" s="12" t="s">
        <v>85</v>
      </c>
      <c r="AW363" s="12" t="s">
        <v>7</v>
      </c>
      <c r="AX363" s="12" t="s">
        <v>78</v>
      </c>
      <c r="AY363" s="269" t="s">
        <v>161</v>
      </c>
    </row>
    <row r="364" spans="2:51" s="13" customFormat="1" ht="13.5">
      <c r="B364" s="270"/>
      <c r="C364" s="271"/>
      <c r="D364" s="261" t="s">
        <v>173</v>
      </c>
      <c r="E364" s="272" t="s">
        <v>24</v>
      </c>
      <c r="F364" s="273" t="s">
        <v>958</v>
      </c>
      <c r="G364" s="271"/>
      <c r="H364" s="274">
        <v>1551</v>
      </c>
      <c r="I364" s="275"/>
      <c r="J364" s="275"/>
      <c r="K364" s="271"/>
      <c r="L364" s="271"/>
      <c r="M364" s="276"/>
      <c r="N364" s="277"/>
      <c r="O364" s="278"/>
      <c r="P364" s="278"/>
      <c r="Q364" s="278"/>
      <c r="R364" s="278"/>
      <c r="S364" s="278"/>
      <c r="T364" s="278"/>
      <c r="U364" s="278"/>
      <c r="V364" s="278"/>
      <c r="W364" s="278"/>
      <c r="X364" s="279"/>
      <c r="AT364" s="280" t="s">
        <v>173</v>
      </c>
      <c r="AU364" s="280" t="s">
        <v>171</v>
      </c>
      <c r="AV364" s="13" t="s">
        <v>87</v>
      </c>
      <c r="AW364" s="13" t="s">
        <v>7</v>
      </c>
      <c r="AX364" s="13" t="s">
        <v>78</v>
      </c>
      <c r="AY364" s="280" t="s">
        <v>161</v>
      </c>
    </row>
    <row r="365" spans="2:51" s="12" customFormat="1" ht="13.5">
      <c r="B365" s="259"/>
      <c r="C365" s="260"/>
      <c r="D365" s="261" t="s">
        <v>173</v>
      </c>
      <c r="E365" s="262" t="s">
        <v>24</v>
      </c>
      <c r="F365" s="263" t="s">
        <v>959</v>
      </c>
      <c r="G365" s="260"/>
      <c r="H365" s="262" t="s">
        <v>24</v>
      </c>
      <c r="I365" s="264"/>
      <c r="J365" s="264"/>
      <c r="K365" s="260"/>
      <c r="L365" s="260"/>
      <c r="M365" s="265"/>
      <c r="N365" s="266"/>
      <c r="O365" s="267"/>
      <c r="P365" s="267"/>
      <c r="Q365" s="267"/>
      <c r="R365" s="267"/>
      <c r="S365" s="267"/>
      <c r="T365" s="267"/>
      <c r="U365" s="267"/>
      <c r="V365" s="267"/>
      <c r="W365" s="267"/>
      <c r="X365" s="268"/>
      <c r="AT365" s="269" t="s">
        <v>173</v>
      </c>
      <c r="AU365" s="269" t="s">
        <v>171</v>
      </c>
      <c r="AV365" s="12" t="s">
        <v>85</v>
      </c>
      <c r="AW365" s="12" t="s">
        <v>7</v>
      </c>
      <c r="AX365" s="12" t="s">
        <v>78</v>
      </c>
      <c r="AY365" s="269" t="s">
        <v>161</v>
      </c>
    </row>
    <row r="366" spans="2:51" s="13" customFormat="1" ht="13.5">
      <c r="B366" s="270"/>
      <c r="C366" s="271"/>
      <c r="D366" s="261" t="s">
        <v>173</v>
      </c>
      <c r="E366" s="272" t="s">
        <v>24</v>
      </c>
      <c r="F366" s="273" t="s">
        <v>960</v>
      </c>
      <c r="G366" s="271"/>
      <c r="H366" s="274">
        <v>4292.3</v>
      </c>
      <c r="I366" s="275"/>
      <c r="J366" s="275"/>
      <c r="K366" s="271"/>
      <c r="L366" s="271"/>
      <c r="M366" s="276"/>
      <c r="N366" s="277"/>
      <c r="O366" s="278"/>
      <c r="P366" s="278"/>
      <c r="Q366" s="278"/>
      <c r="R366" s="278"/>
      <c r="S366" s="278"/>
      <c r="T366" s="278"/>
      <c r="U366" s="278"/>
      <c r="V366" s="278"/>
      <c r="W366" s="278"/>
      <c r="X366" s="279"/>
      <c r="AT366" s="280" t="s">
        <v>173</v>
      </c>
      <c r="AU366" s="280" t="s">
        <v>171</v>
      </c>
      <c r="AV366" s="13" t="s">
        <v>87</v>
      </c>
      <c r="AW366" s="13" t="s">
        <v>7</v>
      </c>
      <c r="AX366" s="13" t="s">
        <v>78</v>
      </c>
      <c r="AY366" s="280" t="s">
        <v>161</v>
      </c>
    </row>
    <row r="367" spans="2:51" s="12" customFormat="1" ht="13.5">
      <c r="B367" s="259"/>
      <c r="C367" s="260"/>
      <c r="D367" s="261" t="s">
        <v>173</v>
      </c>
      <c r="E367" s="262" t="s">
        <v>24</v>
      </c>
      <c r="F367" s="263" t="s">
        <v>961</v>
      </c>
      <c r="G367" s="260"/>
      <c r="H367" s="262" t="s">
        <v>24</v>
      </c>
      <c r="I367" s="264"/>
      <c r="J367" s="264"/>
      <c r="K367" s="260"/>
      <c r="L367" s="260"/>
      <c r="M367" s="265"/>
      <c r="N367" s="266"/>
      <c r="O367" s="267"/>
      <c r="P367" s="267"/>
      <c r="Q367" s="267"/>
      <c r="R367" s="267"/>
      <c r="S367" s="267"/>
      <c r="T367" s="267"/>
      <c r="U367" s="267"/>
      <c r="V367" s="267"/>
      <c r="W367" s="267"/>
      <c r="X367" s="268"/>
      <c r="AT367" s="269" t="s">
        <v>173</v>
      </c>
      <c r="AU367" s="269" t="s">
        <v>171</v>
      </c>
      <c r="AV367" s="12" t="s">
        <v>85</v>
      </c>
      <c r="AW367" s="12" t="s">
        <v>7</v>
      </c>
      <c r="AX367" s="12" t="s">
        <v>78</v>
      </c>
      <c r="AY367" s="269" t="s">
        <v>161</v>
      </c>
    </row>
    <row r="368" spans="2:51" s="13" customFormat="1" ht="13.5">
      <c r="B368" s="270"/>
      <c r="C368" s="271"/>
      <c r="D368" s="261" t="s">
        <v>173</v>
      </c>
      <c r="E368" s="272" t="s">
        <v>24</v>
      </c>
      <c r="F368" s="273" t="s">
        <v>962</v>
      </c>
      <c r="G368" s="271"/>
      <c r="H368" s="274">
        <v>209.1</v>
      </c>
      <c r="I368" s="275"/>
      <c r="J368" s="275"/>
      <c r="K368" s="271"/>
      <c r="L368" s="271"/>
      <c r="M368" s="276"/>
      <c r="N368" s="277"/>
      <c r="O368" s="278"/>
      <c r="P368" s="278"/>
      <c r="Q368" s="278"/>
      <c r="R368" s="278"/>
      <c r="S368" s="278"/>
      <c r="T368" s="278"/>
      <c r="U368" s="278"/>
      <c r="V368" s="278"/>
      <c r="W368" s="278"/>
      <c r="X368" s="279"/>
      <c r="AT368" s="280" t="s">
        <v>173</v>
      </c>
      <c r="AU368" s="280" t="s">
        <v>171</v>
      </c>
      <c r="AV368" s="13" t="s">
        <v>87</v>
      </c>
      <c r="AW368" s="13" t="s">
        <v>7</v>
      </c>
      <c r="AX368" s="13" t="s">
        <v>78</v>
      </c>
      <c r="AY368" s="280" t="s">
        <v>161</v>
      </c>
    </row>
    <row r="369" spans="2:51" s="12" customFormat="1" ht="13.5">
      <c r="B369" s="259"/>
      <c r="C369" s="260"/>
      <c r="D369" s="261" t="s">
        <v>173</v>
      </c>
      <c r="E369" s="262" t="s">
        <v>24</v>
      </c>
      <c r="F369" s="263" t="s">
        <v>963</v>
      </c>
      <c r="G369" s="260"/>
      <c r="H369" s="262" t="s">
        <v>24</v>
      </c>
      <c r="I369" s="264"/>
      <c r="J369" s="264"/>
      <c r="K369" s="260"/>
      <c r="L369" s="260"/>
      <c r="M369" s="265"/>
      <c r="N369" s="266"/>
      <c r="O369" s="267"/>
      <c r="P369" s="267"/>
      <c r="Q369" s="267"/>
      <c r="R369" s="267"/>
      <c r="S369" s="267"/>
      <c r="T369" s="267"/>
      <c r="U369" s="267"/>
      <c r="V369" s="267"/>
      <c r="W369" s="267"/>
      <c r="X369" s="268"/>
      <c r="AT369" s="269" t="s">
        <v>173</v>
      </c>
      <c r="AU369" s="269" t="s">
        <v>171</v>
      </c>
      <c r="AV369" s="12" t="s">
        <v>85</v>
      </c>
      <c r="AW369" s="12" t="s">
        <v>7</v>
      </c>
      <c r="AX369" s="12" t="s">
        <v>78</v>
      </c>
      <c r="AY369" s="269" t="s">
        <v>161</v>
      </c>
    </row>
    <row r="370" spans="2:51" s="13" customFormat="1" ht="13.5">
      <c r="B370" s="270"/>
      <c r="C370" s="271"/>
      <c r="D370" s="261" t="s">
        <v>173</v>
      </c>
      <c r="E370" s="272" t="s">
        <v>24</v>
      </c>
      <c r="F370" s="273" t="s">
        <v>964</v>
      </c>
      <c r="G370" s="271"/>
      <c r="H370" s="274">
        <v>34.08</v>
      </c>
      <c r="I370" s="275"/>
      <c r="J370" s="275"/>
      <c r="K370" s="271"/>
      <c r="L370" s="271"/>
      <c r="M370" s="276"/>
      <c r="N370" s="277"/>
      <c r="O370" s="278"/>
      <c r="P370" s="278"/>
      <c r="Q370" s="278"/>
      <c r="R370" s="278"/>
      <c r="S370" s="278"/>
      <c r="T370" s="278"/>
      <c r="U370" s="278"/>
      <c r="V370" s="278"/>
      <c r="W370" s="278"/>
      <c r="X370" s="279"/>
      <c r="AT370" s="280" t="s">
        <v>173</v>
      </c>
      <c r="AU370" s="280" t="s">
        <v>171</v>
      </c>
      <c r="AV370" s="13" t="s">
        <v>87</v>
      </c>
      <c r="AW370" s="13" t="s">
        <v>7</v>
      </c>
      <c r="AX370" s="13" t="s">
        <v>78</v>
      </c>
      <c r="AY370" s="280" t="s">
        <v>161</v>
      </c>
    </row>
    <row r="371" spans="2:51" s="12" customFormat="1" ht="13.5">
      <c r="B371" s="259"/>
      <c r="C371" s="260"/>
      <c r="D371" s="261" t="s">
        <v>173</v>
      </c>
      <c r="E371" s="262" t="s">
        <v>24</v>
      </c>
      <c r="F371" s="263" t="s">
        <v>706</v>
      </c>
      <c r="G371" s="260"/>
      <c r="H371" s="262" t="s">
        <v>24</v>
      </c>
      <c r="I371" s="264"/>
      <c r="J371" s="264"/>
      <c r="K371" s="260"/>
      <c r="L371" s="260"/>
      <c r="M371" s="265"/>
      <c r="N371" s="266"/>
      <c r="O371" s="267"/>
      <c r="P371" s="267"/>
      <c r="Q371" s="267"/>
      <c r="R371" s="267"/>
      <c r="S371" s="267"/>
      <c r="T371" s="267"/>
      <c r="U371" s="267"/>
      <c r="V371" s="267"/>
      <c r="W371" s="267"/>
      <c r="X371" s="268"/>
      <c r="AT371" s="269" t="s">
        <v>173</v>
      </c>
      <c r="AU371" s="269" t="s">
        <v>171</v>
      </c>
      <c r="AV371" s="12" t="s">
        <v>85</v>
      </c>
      <c r="AW371" s="12" t="s">
        <v>7</v>
      </c>
      <c r="AX371" s="12" t="s">
        <v>78</v>
      </c>
      <c r="AY371" s="269" t="s">
        <v>161</v>
      </c>
    </row>
    <row r="372" spans="2:51" s="13" customFormat="1" ht="13.5">
      <c r="B372" s="270"/>
      <c r="C372" s="271"/>
      <c r="D372" s="261" t="s">
        <v>173</v>
      </c>
      <c r="E372" s="272" t="s">
        <v>24</v>
      </c>
      <c r="F372" s="273" t="s">
        <v>707</v>
      </c>
      <c r="G372" s="271"/>
      <c r="H372" s="274">
        <v>-969</v>
      </c>
      <c r="I372" s="275"/>
      <c r="J372" s="275"/>
      <c r="K372" s="271"/>
      <c r="L372" s="271"/>
      <c r="M372" s="276"/>
      <c r="N372" s="277"/>
      <c r="O372" s="278"/>
      <c r="P372" s="278"/>
      <c r="Q372" s="278"/>
      <c r="R372" s="278"/>
      <c r="S372" s="278"/>
      <c r="T372" s="278"/>
      <c r="U372" s="278"/>
      <c r="V372" s="278"/>
      <c r="W372" s="278"/>
      <c r="X372" s="279"/>
      <c r="AT372" s="280" t="s">
        <v>173</v>
      </c>
      <c r="AU372" s="280" t="s">
        <v>171</v>
      </c>
      <c r="AV372" s="13" t="s">
        <v>87</v>
      </c>
      <c r="AW372" s="13" t="s">
        <v>7</v>
      </c>
      <c r="AX372" s="13" t="s">
        <v>78</v>
      </c>
      <c r="AY372" s="280" t="s">
        <v>161</v>
      </c>
    </row>
    <row r="373" spans="2:51" s="12" customFormat="1" ht="13.5">
      <c r="B373" s="259"/>
      <c r="C373" s="260"/>
      <c r="D373" s="261" t="s">
        <v>173</v>
      </c>
      <c r="E373" s="262" t="s">
        <v>24</v>
      </c>
      <c r="F373" s="263" t="s">
        <v>698</v>
      </c>
      <c r="G373" s="260"/>
      <c r="H373" s="262" t="s">
        <v>24</v>
      </c>
      <c r="I373" s="264"/>
      <c r="J373" s="264"/>
      <c r="K373" s="260"/>
      <c r="L373" s="260"/>
      <c r="M373" s="265"/>
      <c r="N373" s="266"/>
      <c r="O373" s="267"/>
      <c r="P373" s="267"/>
      <c r="Q373" s="267"/>
      <c r="R373" s="267"/>
      <c r="S373" s="267"/>
      <c r="T373" s="267"/>
      <c r="U373" s="267"/>
      <c r="V373" s="267"/>
      <c r="W373" s="267"/>
      <c r="X373" s="268"/>
      <c r="AT373" s="269" t="s">
        <v>173</v>
      </c>
      <c r="AU373" s="269" t="s">
        <v>171</v>
      </c>
      <c r="AV373" s="12" t="s">
        <v>85</v>
      </c>
      <c r="AW373" s="12" t="s">
        <v>7</v>
      </c>
      <c r="AX373" s="12" t="s">
        <v>78</v>
      </c>
      <c r="AY373" s="269" t="s">
        <v>161</v>
      </c>
    </row>
    <row r="374" spans="2:51" s="13" customFormat="1" ht="13.5">
      <c r="B374" s="270"/>
      <c r="C374" s="271"/>
      <c r="D374" s="261" t="s">
        <v>173</v>
      </c>
      <c r="E374" s="272" t="s">
        <v>24</v>
      </c>
      <c r="F374" s="273" t="s">
        <v>708</v>
      </c>
      <c r="G374" s="271"/>
      <c r="H374" s="274">
        <v>-1551</v>
      </c>
      <c r="I374" s="275"/>
      <c r="J374" s="275"/>
      <c r="K374" s="271"/>
      <c r="L374" s="271"/>
      <c r="M374" s="276"/>
      <c r="N374" s="277"/>
      <c r="O374" s="278"/>
      <c r="P374" s="278"/>
      <c r="Q374" s="278"/>
      <c r="R374" s="278"/>
      <c r="S374" s="278"/>
      <c r="T374" s="278"/>
      <c r="U374" s="278"/>
      <c r="V374" s="278"/>
      <c r="W374" s="278"/>
      <c r="X374" s="279"/>
      <c r="AT374" s="280" t="s">
        <v>173</v>
      </c>
      <c r="AU374" s="280" t="s">
        <v>171</v>
      </c>
      <c r="AV374" s="13" t="s">
        <v>87</v>
      </c>
      <c r="AW374" s="13" t="s">
        <v>7</v>
      </c>
      <c r="AX374" s="13" t="s">
        <v>78</v>
      </c>
      <c r="AY374" s="280" t="s">
        <v>161</v>
      </c>
    </row>
    <row r="375" spans="2:51" s="14" customFormat="1" ht="13.5">
      <c r="B375" s="281"/>
      <c r="C375" s="282"/>
      <c r="D375" s="261" t="s">
        <v>173</v>
      </c>
      <c r="E375" s="283" t="s">
        <v>24</v>
      </c>
      <c r="F375" s="284" t="s">
        <v>230</v>
      </c>
      <c r="G375" s="282"/>
      <c r="H375" s="285">
        <v>3566.48</v>
      </c>
      <c r="I375" s="286"/>
      <c r="J375" s="286"/>
      <c r="K375" s="282"/>
      <c r="L375" s="282"/>
      <c r="M375" s="287"/>
      <c r="N375" s="288"/>
      <c r="O375" s="289"/>
      <c r="P375" s="289"/>
      <c r="Q375" s="289"/>
      <c r="R375" s="289"/>
      <c r="S375" s="289"/>
      <c r="T375" s="289"/>
      <c r="U375" s="289"/>
      <c r="V375" s="289"/>
      <c r="W375" s="289"/>
      <c r="X375" s="290"/>
      <c r="AT375" s="291" t="s">
        <v>173</v>
      </c>
      <c r="AU375" s="291" t="s">
        <v>171</v>
      </c>
      <c r="AV375" s="14" t="s">
        <v>170</v>
      </c>
      <c r="AW375" s="14" t="s">
        <v>7</v>
      </c>
      <c r="AX375" s="14" t="s">
        <v>85</v>
      </c>
      <c r="AY375" s="291" t="s">
        <v>161</v>
      </c>
    </row>
    <row r="376" spans="2:65" s="1" customFormat="1" ht="16.5" customHeight="1">
      <c r="B376" s="47"/>
      <c r="C376" s="292" t="s">
        <v>522</v>
      </c>
      <c r="D376" s="292" t="s">
        <v>312</v>
      </c>
      <c r="E376" s="293" t="s">
        <v>434</v>
      </c>
      <c r="F376" s="294" t="s">
        <v>435</v>
      </c>
      <c r="G376" s="295" t="s">
        <v>178</v>
      </c>
      <c r="H376" s="296">
        <v>3356.533</v>
      </c>
      <c r="I376" s="297"/>
      <c r="J376" s="298"/>
      <c r="K376" s="299">
        <f>ROUND(P376*H376,2)</f>
        <v>0</v>
      </c>
      <c r="L376" s="294" t="s">
        <v>169</v>
      </c>
      <c r="M376" s="300"/>
      <c r="N376" s="301" t="s">
        <v>24</v>
      </c>
      <c r="O376" s="255" t="s">
        <v>47</v>
      </c>
      <c r="P376" s="175">
        <f>I376+J376</f>
        <v>0</v>
      </c>
      <c r="Q376" s="175">
        <f>ROUND(I376*H376,2)</f>
        <v>0</v>
      </c>
      <c r="R376" s="175">
        <f>ROUND(J376*H376,2)</f>
        <v>0</v>
      </c>
      <c r="S376" s="48"/>
      <c r="T376" s="256">
        <f>S376*H376</f>
        <v>0</v>
      </c>
      <c r="U376" s="256">
        <v>0.176</v>
      </c>
      <c r="V376" s="256">
        <f>U376*H376</f>
        <v>590.7498079999999</v>
      </c>
      <c r="W376" s="256">
        <v>0</v>
      </c>
      <c r="X376" s="257">
        <f>W376*H376</f>
        <v>0</v>
      </c>
      <c r="AR376" s="25" t="s">
        <v>206</v>
      </c>
      <c r="AT376" s="25" t="s">
        <v>312</v>
      </c>
      <c r="AU376" s="25" t="s">
        <v>171</v>
      </c>
      <c r="AY376" s="25" t="s">
        <v>161</v>
      </c>
      <c r="BE376" s="258">
        <f>IF(O376="základní",K376,0)</f>
        <v>0</v>
      </c>
      <c r="BF376" s="258">
        <f>IF(O376="snížená",K376,0)</f>
        <v>0</v>
      </c>
      <c r="BG376" s="258">
        <f>IF(O376="zákl. přenesená",K376,0)</f>
        <v>0</v>
      </c>
      <c r="BH376" s="258">
        <f>IF(O376="sníž. přenesená",K376,0)</f>
        <v>0</v>
      </c>
      <c r="BI376" s="258">
        <f>IF(O376="nulová",K376,0)</f>
        <v>0</v>
      </c>
      <c r="BJ376" s="25" t="s">
        <v>85</v>
      </c>
      <c r="BK376" s="258">
        <f>ROUND(P376*H376,2)</f>
        <v>0</v>
      </c>
      <c r="BL376" s="25" t="s">
        <v>170</v>
      </c>
      <c r="BM376" s="25" t="s">
        <v>965</v>
      </c>
    </row>
    <row r="377" spans="2:51" s="13" customFormat="1" ht="13.5">
      <c r="B377" s="270"/>
      <c r="C377" s="271"/>
      <c r="D377" s="261" t="s">
        <v>173</v>
      </c>
      <c r="E377" s="272" t="s">
        <v>24</v>
      </c>
      <c r="F377" s="273" t="s">
        <v>966</v>
      </c>
      <c r="G377" s="271"/>
      <c r="H377" s="274">
        <v>4335.223</v>
      </c>
      <c r="I377" s="275"/>
      <c r="J377" s="275"/>
      <c r="K377" s="271"/>
      <c r="L377" s="271"/>
      <c r="M377" s="276"/>
      <c r="N377" s="277"/>
      <c r="O377" s="278"/>
      <c r="P377" s="278"/>
      <c r="Q377" s="278"/>
      <c r="R377" s="278"/>
      <c r="S377" s="278"/>
      <c r="T377" s="278"/>
      <c r="U377" s="278"/>
      <c r="V377" s="278"/>
      <c r="W377" s="278"/>
      <c r="X377" s="279"/>
      <c r="AT377" s="280" t="s">
        <v>173</v>
      </c>
      <c r="AU377" s="280" t="s">
        <v>171</v>
      </c>
      <c r="AV377" s="13" t="s">
        <v>87</v>
      </c>
      <c r="AW377" s="13" t="s">
        <v>7</v>
      </c>
      <c r="AX377" s="13" t="s">
        <v>78</v>
      </c>
      <c r="AY377" s="280" t="s">
        <v>161</v>
      </c>
    </row>
    <row r="378" spans="2:51" s="12" customFormat="1" ht="13.5">
      <c r="B378" s="259"/>
      <c r="C378" s="260"/>
      <c r="D378" s="261" t="s">
        <v>173</v>
      </c>
      <c r="E378" s="262" t="s">
        <v>24</v>
      </c>
      <c r="F378" s="263" t="s">
        <v>706</v>
      </c>
      <c r="G378" s="260"/>
      <c r="H378" s="262" t="s">
        <v>24</v>
      </c>
      <c r="I378" s="264"/>
      <c r="J378" s="264"/>
      <c r="K378" s="260"/>
      <c r="L378" s="260"/>
      <c r="M378" s="265"/>
      <c r="N378" s="266"/>
      <c r="O378" s="267"/>
      <c r="P378" s="267"/>
      <c r="Q378" s="267"/>
      <c r="R378" s="267"/>
      <c r="S378" s="267"/>
      <c r="T378" s="267"/>
      <c r="U378" s="267"/>
      <c r="V378" s="267"/>
      <c r="W378" s="267"/>
      <c r="X378" s="268"/>
      <c r="AT378" s="269" t="s">
        <v>173</v>
      </c>
      <c r="AU378" s="269" t="s">
        <v>171</v>
      </c>
      <c r="AV378" s="12" t="s">
        <v>85</v>
      </c>
      <c r="AW378" s="12" t="s">
        <v>7</v>
      </c>
      <c r="AX378" s="12" t="s">
        <v>78</v>
      </c>
      <c r="AY378" s="269" t="s">
        <v>161</v>
      </c>
    </row>
    <row r="379" spans="2:51" s="13" customFormat="1" ht="13.5">
      <c r="B379" s="270"/>
      <c r="C379" s="271"/>
      <c r="D379" s="261" t="s">
        <v>173</v>
      </c>
      <c r="E379" s="272" t="s">
        <v>24</v>
      </c>
      <c r="F379" s="273" t="s">
        <v>967</v>
      </c>
      <c r="G379" s="271"/>
      <c r="H379" s="274">
        <v>-978.69</v>
      </c>
      <c r="I379" s="275"/>
      <c r="J379" s="275"/>
      <c r="K379" s="271"/>
      <c r="L379" s="271"/>
      <c r="M379" s="276"/>
      <c r="N379" s="277"/>
      <c r="O379" s="278"/>
      <c r="P379" s="278"/>
      <c r="Q379" s="278"/>
      <c r="R379" s="278"/>
      <c r="S379" s="278"/>
      <c r="T379" s="278"/>
      <c r="U379" s="278"/>
      <c r="V379" s="278"/>
      <c r="W379" s="278"/>
      <c r="X379" s="279"/>
      <c r="AT379" s="280" t="s">
        <v>173</v>
      </c>
      <c r="AU379" s="280" t="s">
        <v>171</v>
      </c>
      <c r="AV379" s="13" t="s">
        <v>87</v>
      </c>
      <c r="AW379" s="13" t="s">
        <v>7</v>
      </c>
      <c r="AX379" s="13" t="s">
        <v>78</v>
      </c>
      <c r="AY379" s="280" t="s">
        <v>161</v>
      </c>
    </row>
    <row r="380" spans="2:51" s="14" customFormat="1" ht="13.5">
      <c r="B380" s="281"/>
      <c r="C380" s="282"/>
      <c r="D380" s="261" t="s">
        <v>173</v>
      </c>
      <c r="E380" s="283" t="s">
        <v>24</v>
      </c>
      <c r="F380" s="284" t="s">
        <v>230</v>
      </c>
      <c r="G380" s="282"/>
      <c r="H380" s="285">
        <v>3356.533</v>
      </c>
      <c r="I380" s="286"/>
      <c r="J380" s="286"/>
      <c r="K380" s="282"/>
      <c r="L380" s="282"/>
      <c r="M380" s="287"/>
      <c r="N380" s="288"/>
      <c r="O380" s="289"/>
      <c r="P380" s="289"/>
      <c r="Q380" s="289"/>
      <c r="R380" s="289"/>
      <c r="S380" s="289"/>
      <c r="T380" s="289"/>
      <c r="U380" s="289"/>
      <c r="V380" s="289"/>
      <c r="W380" s="289"/>
      <c r="X380" s="290"/>
      <c r="AT380" s="291" t="s">
        <v>173</v>
      </c>
      <c r="AU380" s="291" t="s">
        <v>171</v>
      </c>
      <c r="AV380" s="14" t="s">
        <v>170</v>
      </c>
      <c r="AW380" s="14" t="s">
        <v>7</v>
      </c>
      <c r="AX380" s="14" t="s">
        <v>85</v>
      </c>
      <c r="AY380" s="291" t="s">
        <v>161</v>
      </c>
    </row>
    <row r="381" spans="2:65" s="1" customFormat="1" ht="16.5" customHeight="1">
      <c r="B381" s="47"/>
      <c r="C381" s="292" t="s">
        <v>526</v>
      </c>
      <c r="D381" s="292" t="s">
        <v>312</v>
      </c>
      <c r="E381" s="293" t="s">
        <v>439</v>
      </c>
      <c r="F381" s="294" t="s">
        <v>440</v>
      </c>
      <c r="G381" s="295" t="s">
        <v>178</v>
      </c>
      <c r="H381" s="296">
        <v>244.561</v>
      </c>
      <c r="I381" s="297"/>
      <c r="J381" s="298"/>
      <c r="K381" s="299">
        <f>ROUND(P381*H381,2)</f>
        <v>0</v>
      </c>
      <c r="L381" s="294" t="s">
        <v>24</v>
      </c>
      <c r="M381" s="300"/>
      <c r="N381" s="301" t="s">
        <v>24</v>
      </c>
      <c r="O381" s="255" t="s">
        <v>47</v>
      </c>
      <c r="P381" s="175">
        <f>I381+J381</f>
        <v>0</v>
      </c>
      <c r="Q381" s="175">
        <f>ROUND(I381*H381,2)</f>
        <v>0</v>
      </c>
      <c r="R381" s="175">
        <f>ROUND(J381*H381,2)</f>
        <v>0</v>
      </c>
      <c r="S381" s="48"/>
      <c r="T381" s="256">
        <f>S381*H381</f>
        <v>0</v>
      </c>
      <c r="U381" s="256">
        <v>0.2</v>
      </c>
      <c r="V381" s="256">
        <f>U381*H381</f>
        <v>48.912200000000006</v>
      </c>
      <c r="W381" s="256">
        <v>0</v>
      </c>
      <c r="X381" s="257">
        <f>W381*H381</f>
        <v>0</v>
      </c>
      <c r="AR381" s="25" t="s">
        <v>206</v>
      </c>
      <c r="AT381" s="25" t="s">
        <v>312</v>
      </c>
      <c r="AU381" s="25" t="s">
        <v>171</v>
      </c>
      <c r="AY381" s="25" t="s">
        <v>161</v>
      </c>
      <c r="BE381" s="258">
        <f>IF(O381="základní",K381,0)</f>
        <v>0</v>
      </c>
      <c r="BF381" s="258">
        <f>IF(O381="snížená",K381,0)</f>
        <v>0</v>
      </c>
      <c r="BG381" s="258">
        <f>IF(O381="zákl. přenesená",K381,0)</f>
        <v>0</v>
      </c>
      <c r="BH381" s="258">
        <f>IF(O381="sníž. přenesená",K381,0)</f>
        <v>0</v>
      </c>
      <c r="BI381" s="258">
        <f>IF(O381="nulová",K381,0)</f>
        <v>0</v>
      </c>
      <c r="BJ381" s="25" t="s">
        <v>85</v>
      </c>
      <c r="BK381" s="258">
        <f>ROUND(P381*H381,2)</f>
        <v>0</v>
      </c>
      <c r="BL381" s="25" t="s">
        <v>170</v>
      </c>
      <c r="BM381" s="25" t="s">
        <v>968</v>
      </c>
    </row>
    <row r="382" spans="2:51" s="12" customFormat="1" ht="13.5">
      <c r="B382" s="259"/>
      <c r="C382" s="260"/>
      <c r="D382" s="261" t="s">
        <v>173</v>
      </c>
      <c r="E382" s="262" t="s">
        <v>24</v>
      </c>
      <c r="F382" s="263" t="s">
        <v>969</v>
      </c>
      <c r="G382" s="260"/>
      <c r="H382" s="262" t="s">
        <v>24</v>
      </c>
      <c r="I382" s="264"/>
      <c r="J382" s="264"/>
      <c r="K382" s="260"/>
      <c r="L382" s="260"/>
      <c r="M382" s="265"/>
      <c r="N382" s="266"/>
      <c r="O382" s="267"/>
      <c r="P382" s="267"/>
      <c r="Q382" s="267"/>
      <c r="R382" s="267"/>
      <c r="S382" s="267"/>
      <c r="T382" s="267"/>
      <c r="U382" s="267"/>
      <c r="V382" s="267"/>
      <c r="W382" s="267"/>
      <c r="X382" s="268"/>
      <c r="AT382" s="269" t="s">
        <v>173</v>
      </c>
      <c r="AU382" s="269" t="s">
        <v>171</v>
      </c>
      <c r="AV382" s="12" t="s">
        <v>85</v>
      </c>
      <c r="AW382" s="12" t="s">
        <v>7</v>
      </c>
      <c r="AX382" s="12" t="s">
        <v>78</v>
      </c>
      <c r="AY382" s="269" t="s">
        <v>161</v>
      </c>
    </row>
    <row r="383" spans="2:51" s="13" customFormat="1" ht="13.5">
      <c r="B383" s="270"/>
      <c r="C383" s="271"/>
      <c r="D383" s="261" t="s">
        <v>173</v>
      </c>
      <c r="E383" s="272" t="s">
        <v>24</v>
      </c>
      <c r="F383" s="273" t="s">
        <v>970</v>
      </c>
      <c r="G383" s="271"/>
      <c r="H383" s="274">
        <v>211.191</v>
      </c>
      <c r="I383" s="275"/>
      <c r="J383" s="275"/>
      <c r="K383" s="271"/>
      <c r="L383" s="271"/>
      <c r="M383" s="276"/>
      <c r="N383" s="277"/>
      <c r="O383" s="278"/>
      <c r="P383" s="278"/>
      <c r="Q383" s="278"/>
      <c r="R383" s="278"/>
      <c r="S383" s="278"/>
      <c r="T383" s="278"/>
      <c r="U383" s="278"/>
      <c r="V383" s="278"/>
      <c r="W383" s="278"/>
      <c r="X383" s="279"/>
      <c r="AT383" s="280" t="s">
        <v>173</v>
      </c>
      <c r="AU383" s="280" t="s">
        <v>171</v>
      </c>
      <c r="AV383" s="13" t="s">
        <v>87</v>
      </c>
      <c r="AW383" s="13" t="s">
        <v>7</v>
      </c>
      <c r="AX383" s="13" t="s">
        <v>78</v>
      </c>
      <c r="AY383" s="280" t="s">
        <v>161</v>
      </c>
    </row>
    <row r="384" spans="2:51" s="12" customFormat="1" ht="13.5">
      <c r="B384" s="259"/>
      <c r="C384" s="260"/>
      <c r="D384" s="261" t="s">
        <v>173</v>
      </c>
      <c r="E384" s="262" t="s">
        <v>24</v>
      </c>
      <c r="F384" s="263" t="s">
        <v>971</v>
      </c>
      <c r="G384" s="260"/>
      <c r="H384" s="262" t="s">
        <v>24</v>
      </c>
      <c r="I384" s="264"/>
      <c r="J384" s="264"/>
      <c r="K384" s="260"/>
      <c r="L384" s="260"/>
      <c r="M384" s="265"/>
      <c r="N384" s="266"/>
      <c r="O384" s="267"/>
      <c r="P384" s="267"/>
      <c r="Q384" s="267"/>
      <c r="R384" s="267"/>
      <c r="S384" s="267"/>
      <c r="T384" s="267"/>
      <c r="U384" s="267"/>
      <c r="V384" s="267"/>
      <c r="W384" s="267"/>
      <c r="X384" s="268"/>
      <c r="AT384" s="269" t="s">
        <v>173</v>
      </c>
      <c r="AU384" s="269" t="s">
        <v>171</v>
      </c>
      <c r="AV384" s="12" t="s">
        <v>85</v>
      </c>
      <c r="AW384" s="12" t="s">
        <v>7</v>
      </c>
      <c r="AX384" s="12" t="s">
        <v>78</v>
      </c>
      <c r="AY384" s="269" t="s">
        <v>161</v>
      </c>
    </row>
    <row r="385" spans="2:51" s="13" customFormat="1" ht="13.5">
      <c r="B385" s="270"/>
      <c r="C385" s="271"/>
      <c r="D385" s="261" t="s">
        <v>173</v>
      </c>
      <c r="E385" s="272" t="s">
        <v>24</v>
      </c>
      <c r="F385" s="273" t="s">
        <v>972</v>
      </c>
      <c r="G385" s="271"/>
      <c r="H385" s="274">
        <v>33.37</v>
      </c>
      <c r="I385" s="275"/>
      <c r="J385" s="275"/>
      <c r="K385" s="271"/>
      <c r="L385" s="271"/>
      <c r="M385" s="276"/>
      <c r="N385" s="277"/>
      <c r="O385" s="278"/>
      <c r="P385" s="278"/>
      <c r="Q385" s="278"/>
      <c r="R385" s="278"/>
      <c r="S385" s="278"/>
      <c r="T385" s="278"/>
      <c r="U385" s="278"/>
      <c r="V385" s="278"/>
      <c r="W385" s="278"/>
      <c r="X385" s="279"/>
      <c r="AT385" s="280" t="s">
        <v>173</v>
      </c>
      <c r="AU385" s="280" t="s">
        <v>171</v>
      </c>
      <c r="AV385" s="13" t="s">
        <v>87</v>
      </c>
      <c r="AW385" s="13" t="s">
        <v>7</v>
      </c>
      <c r="AX385" s="13" t="s">
        <v>78</v>
      </c>
      <c r="AY385" s="280" t="s">
        <v>161</v>
      </c>
    </row>
    <row r="386" spans="2:51" s="14" customFormat="1" ht="13.5">
      <c r="B386" s="281"/>
      <c r="C386" s="282"/>
      <c r="D386" s="261" t="s">
        <v>173</v>
      </c>
      <c r="E386" s="283" t="s">
        <v>24</v>
      </c>
      <c r="F386" s="284" t="s">
        <v>230</v>
      </c>
      <c r="G386" s="282"/>
      <c r="H386" s="285">
        <v>244.561</v>
      </c>
      <c r="I386" s="286"/>
      <c r="J386" s="286"/>
      <c r="K386" s="282"/>
      <c r="L386" s="282"/>
      <c r="M386" s="287"/>
      <c r="N386" s="288"/>
      <c r="O386" s="289"/>
      <c r="P386" s="289"/>
      <c r="Q386" s="289"/>
      <c r="R386" s="289"/>
      <c r="S386" s="289"/>
      <c r="T386" s="289"/>
      <c r="U386" s="289"/>
      <c r="V386" s="289"/>
      <c r="W386" s="289"/>
      <c r="X386" s="290"/>
      <c r="AT386" s="291" t="s">
        <v>173</v>
      </c>
      <c r="AU386" s="291" t="s">
        <v>171</v>
      </c>
      <c r="AV386" s="14" t="s">
        <v>170</v>
      </c>
      <c r="AW386" s="14" t="s">
        <v>7</v>
      </c>
      <c r="AX386" s="14" t="s">
        <v>85</v>
      </c>
      <c r="AY386" s="291" t="s">
        <v>161</v>
      </c>
    </row>
    <row r="387" spans="2:65" s="1" customFormat="1" ht="51" customHeight="1">
      <c r="B387" s="47"/>
      <c r="C387" s="247" t="s">
        <v>530</v>
      </c>
      <c r="D387" s="247" t="s">
        <v>165</v>
      </c>
      <c r="E387" s="248" t="s">
        <v>973</v>
      </c>
      <c r="F387" s="249" t="s">
        <v>974</v>
      </c>
      <c r="G387" s="250" t="s">
        <v>178</v>
      </c>
      <c r="H387" s="251">
        <v>673</v>
      </c>
      <c r="I387" s="252"/>
      <c r="J387" s="252"/>
      <c r="K387" s="253">
        <f>ROUND(P387*H387,2)</f>
        <v>0</v>
      </c>
      <c r="L387" s="249" t="s">
        <v>169</v>
      </c>
      <c r="M387" s="73"/>
      <c r="N387" s="254" t="s">
        <v>24</v>
      </c>
      <c r="O387" s="255" t="s">
        <v>47</v>
      </c>
      <c r="P387" s="175">
        <f>I387+J387</f>
        <v>0</v>
      </c>
      <c r="Q387" s="175">
        <f>ROUND(I387*H387,2)</f>
        <v>0</v>
      </c>
      <c r="R387" s="175">
        <f>ROUND(J387*H387,2)</f>
        <v>0</v>
      </c>
      <c r="S387" s="48"/>
      <c r="T387" s="256">
        <f>S387*H387</f>
        <v>0</v>
      </c>
      <c r="U387" s="256">
        <v>0.10503</v>
      </c>
      <c r="V387" s="256">
        <f>U387*H387</f>
        <v>70.68519</v>
      </c>
      <c r="W387" s="256">
        <v>0</v>
      </c>
      <c r="X387" s="257">
        <f>W387*H387</f>
        <v>0</v>
      </c>
      <c r="AR387" s="25" t="s">
        <v>170</v>
      </c>
      <c r="AT387" s="25" t="s">
        <v>165</v>
      </c>
      <c r="AU387" s="25" t="s">
        <v>171</v>
      </c>
      <c r="AY387" s="25" t="s">
        <v>161</v>
      </c>
      <c r="BE387" s="258">
        <f>IF(O387="základní",K387,0)</f>
        <v>0</v>
      </c>
      <c r="BF387" s="258">
        <f>IF(O387="snížená",K387,0)</f>
        <v>0</v>
      </c>
      <c r="BG387" s="258">
        <f>IF(O387="zákl. přenesená",K387,0)</f>
        <v>0</v>
      </c>
      <c r="BH387" s="258">
        <f>IF(O387="sníž. přenesená",K387,0)</f>
        <v>0</v>
      </c>
      <c r="BI387" s="258">
        <f>IF(O387="nulová",K387,0)</f>
        <v>0</v>
      </c>
      <c r="BJ387" s="25" t="s">
        <v>85</v>
      </c>
      <c r="BK387" s="258">
        <f>ROUND(P387*H387,2)</f>
        <v>0</v>
      </c>
      <c r="BL387" s="25" t="s">
        <v>170</v>
      </c>
      <c r="BM387" s="25" t="s">
        <v>975</v>
      </c>
    </row>
    <row r="388" spans="2:51" s="13" customFormat="1" ht="13.5">
      <c r="B388" s="270"/>
      <c r="C388" s="271"/>
      <c r="D388" s="261" t="s">
        <v>173</v>
      </c>
      <c r="E388" s="272" t="s">
        <v>24</v>
      </c>
      <c r="F388" s="273" t="s">
        <v>976</v>
      </c>
      <c r="G388" s="271"/>
      <c r="H388" s="274">
        <v>673</v>
      </c>
      <c r="I388" s="275"/>
      <c r="J388" s="275"/>
      <c r="K388" s="271"/>
      <c r="L388" s="271"/>
      <c r="M388" s="276"/>
      <c r="N388" s="277"/>
      <c r="O388" s="278"/>
      <c r="P388" s="278"/>
      <c r="Q388" s="278"/>
      <c r="R388" s="278"/>
      <c r="S388" s="278"/>
      <c r="T388" s="278"/>
      <c r="U388" s="278"/>
      <c r="V388" s="278"/>
      <c r="W388" s="278"/>
      <c r="X388" s="279"/>
      <c r="AT388" s="280" t="s">
        <v>173</v>
      </c>
      <c r="AU388" s="280" t="s">
        <v>171</v>
      </c>
      <c r="AV388" s="13" t="s">
        <v>87</v>
      </c>
      <c r="AW388" s="13" t="s">
        <v>7</v>
      </c>
      <c r="AX388" s="13" t="s">
        <v>85</v>
      </c>
      <c r="AY388" s="280" t="s">
        <v>161</v>
      </c>
    </row>
    <row r="389" spans="2:65" s="1" customFormat="1" ht="16.5" customHeight="1">
      <c r="B389" s="47"/>
      <c r="C389" s="292" t="s">
        <v>537</v>
      </c>
      <c r="D389" s="292" t="s">
        <v>312</v>
      </c>
      <c r="E389" s="293" t="s">
        <v>977</v>
      </c>
      <c r="F389" s="294" t="s">
        <v>978</v>
      </c>
      <c r="G389" s="295" t="s">
        <v>326</v>
      </c>
      <c r="H389" s="296">
        <v>1359.46</v>
      </c>
      <c r="I389" s="297"/>
      <c r="J389" s="298"/>
      <c r="K389" s="299">
        <f>ROUND(P389*H389,2)</f>
        <v>0</v>
      </c>
      <c r="L389" s="294" t="s">
        <v>24</v>
      </c>
      <c r="M389" s="300"/>
      <c r="N389" s="301" t="s">
        <v>24</v>
      </c>
      <c r="O389" s="255" t="s">
        <v>47</v>
      </c>
      <c r="P389" s="175">
        <f>I389+J389</f>
        <v>0</v>
      </c>
      <c r="Q389" s="175">
        <f>ROUND(I389*H389,2)</f>
        <v>0</v>
      </c>
      <c r="R389" s="175">
        <f>ROUND(J389*H389,2)</f>
        <v>0</v>
      </c>
      <c r="S389" s="48"/>
      <c r="T389" s="256">
        <f>S389*H389</f>
        <v>0</v>
      </c>
      <c r="U389" s="256">
        <v>0.144</v>
      </c>
      <c r="V389" s="256">
        <f>U389*H389</f>
        <v>195.76224</v>
      </c>
      <c r="W389" s="256">
        <v>0</v>
      </c>
      <c r="X389" s="257">
        <f>W389*H389</f>
        <v>0</v>
      </c>
      <c r="AR389" s="25" t="s">
        <v>206</v>
      </c>
      <c r="AT389" s="25" t="s">
        <v>312</v>
      </c>
      <c r="AU389" s="25" t="s">
        <v>171</v>
      </c>
      <c r="AY389" s="25" t="s">
        <v>161</v>
      </c>
      <c r="BE389" s="258">
        <f>IF(O389="základní",K389,0)</f>
        <v>0</v>
      </c>
      <c r="BF389" s="258">
        <f>IF(O389="snížená",K389,0)</f>
        <v>0</v>
      </c>
      <c r="BG389" s="258">
        <f>IF(O389="zákl. přenesená",K389,0)</f>
        <v>0</v>
      </c>
      <c r="BH389" s="258">
        <f>IF(O389="sníž. přenesená",K389,0)</f>
        <v>0</v>
      </c>
      <c r="BI389" s="258">
        <f>IF(O389="nulová",K389,0)</f>
        <v>0</v>
      </c>
      <c r="BJ389" s="25" t="s">
        <v>85</v>
      </c>
      <c r="BK389" s="258">
        <f>ROUND(P389*H389,2)</f>
        <v>0</v>
      </c>
      <c r="BL389" s="25" t="s">
        <v>170</v>
      </c>
      <c r="BM389" s="25" t="s">
        <v>979</v>
      </c>
    </row>
    <row r="390" spans="2:51" s="12" customFormat="1" ht="13.5">
      <c r="B390" s="259"/>
      <c r="C390" s="260"/>
      <c r="D390" s="261" t="s">
        <v>173</v>
      </c>
      <c r="E390" s="262" t="s">
        <v>24</v>
      </c>
      <c r="F390" s="263" t="s">
        <v>978</v>
      </c>
      <c r="G390" s="260"/>
      <c r="H390" s="262" t="s">
        <v>24</v>
      </c>
      <c r="I390" s="264"/>
      <c r="J390" s="264"/>
      <c r="K390" s="260"/>
      <c r="L390" s="260"/>
      <c r="M390" s="265"/>
      <c r="N390" s="266"/>
      <c r="O390" s="267"/>
      <c r="P390" s="267"/>
      <c r="Q390" s="267"/>
      <c r="R390" s="267"/>
      <c r="S390" s="267"/>
      <c r="T390" s="267"/>
      <c r="U390" s="267"/>
      <c r="V390" s="267"/>
      <c r="W390" s="267"/>
      <c r="X390" s="268"/>
      <c r="AT390" s="269" t="s">
        <v>173</v>
      </c>
      <c r="AU390" s="269" t="s">
        <v>171</v>
      </c>
      <c r="AV390" s="12" t="s">
        <v>85</v>
      </c>
      <c r="AW390" s="12" t="s">
        <v>7</v>
      </c>
      <c r="AX390" s="12" t="s">
        <v>78</v>
      </c>
      <c r="AY390" s="269" t="s">
        <v>161</v>
      </c>
    </row>
    <row r="391" spans="2:51" s="13" customFormat="1" ht="13.5">
      <c r="B391" s="270"/>
      <c r="C391" s="271"/>
      <c r="D391" s="261" t="s">
        <v>173</v>
      </c>
      <c r="E391" s="272" t="s">
        <v>24</v>
      </c>
      <c r="F391" s="273" t="s">
        <v>980</v>
      </c>
      <c r="G391" s="271"/>
      <c r="H391" s="274">
        <v>1359.46</v>
      </c>
      <c r="I391" s="275"/>
      <c r="J391" s="275"/>
      <c r="K391" s="271"/>
      <c r="L391" s="271"/>
      <c r="M391" s="276"/>
      <c r="N391" s="277"/>
      <c r="O391" s="278"/>
      <c r="P391" s="278"/>
      <c r="Q391" s="278"/>
      <c r="R391" s="278"/>
      <c r="S391" s="278"/>
      <c r="T391" s="278"/>
      <c r="U391" s="278"/>
      <c r="V391" s="278"/>
      <c r="W391" s="278"/>
      <c r="X391" s="279"/>
      <c r="AT391" s="280" t="s">
        <v>173</v>
      </c>
      <c r="AU391" s="280" t="s">
        <v>171</v>
      </c>
      <c r="AV391" s="13" t="s">
        <v>87</v>
      </c>
      <c r="AW391" s="13" t="s">
        <v>7</v>
      </c>
      <c r="AX391" s="13" t="s">
        <v>85</v>
      </c>
      <c r="AY391" s="280" t="s">
        <v>161</v>
      </c>
    </row>
    <row r="392" spans="2:65" s="1" customFormat="1" ht="63.75" customHeight="1">
      <c r="B392" s="47"/>
      <c r="C392" s="247" t="s">
        <v>541</v>
      </c>
      <c r="D392" s="247" t="s">
        <v>165</v>
      </c>
      <c r="E392" s="248" t="s">
        <v>981</v>
      </c>
      <c r="F392" s="249" t="s">
        <v>982</v>
      </c>
      <c r="G392" s="250" t="s">
        <v>204</v>
      </c>
      <c r="H392" s="251">
        <v>190</v>
      </c>
      <c r="I392" s="252"/>
      <c r="J392" s="252"/>
      <c r="K392" s="253">
        <f>ROUND(P392*H392,2)</f>
        <v>0</v>
      </c>
      <c r="L392" s="249" t="s">
        <v>24</v>
      </c>
      <c r="M392" s="73"/>
      <c r="N392" s="254" t="s">
        <v>24</v>
      </c>
      <c r="O392" s="255" t="s">
        <v>47</v>
      </c>
      <c r="P392" s="175">
        <f>I392+J392</f>
        <v>0</v>
      </c>
      <c r="Q392" s="175">
        <f>ROUND(I392*H392,2)</f>
        <v>0</v>
      </c>
      <c r="R392" s="175">
        <f>ROUND(J392*H392,2)</f>
        <v>0</v>
      </c>
      <c r="S392" s="48"/>
      <c r="T392" s="256">
        <f>S392*H392</f>
        <v>0</v>
      </c>
      <c r="U392" s="256">
        <v>0.025</v>
      </c>
      <c r="V392" s="256">
        <f>U392*H392</f>
        <v>4.75</v>
      </c>
      <c r="W392" s="256">
        <v>0</v>
      </c>
      <c r="X392" s="257">
        <f>W392*H392</f>
        <v>0</v>
      </c>
      <c r="AR392" s="25" t="s">
        <v>170</v>
      </c>
      <c r="AT392" s="25" t="s">
        <v>165</v>
      </c>
      <c r="AU392" s="25" t="s">
        <v>171</v>
      </c>
      <c r="AY392" s="25" t="s">
        <v>161</v>
      </c>
      <c r="BE392" s="258">
        <f>IF(O392="základní",K392,0)</f>
        <v>0</v>
      </c>
      <c r="BF392" s="258">
        <f>IF(O392="snížená",K392,0)</f>
        <v>0</v>
      </c>
      <c r="BG392" s="258">
        <f>IF(O392="zákl. přenesená",K392,0)</f>
        <v>0</v>
      </c>
      <c r="BH392" s="258">
        <f>IF(O392="sníž. přenesená",K392,0)</f>
        <v>0</v>
      </c>
      <c r="BI392" s="258">
        <f>IF(O392="nulová",K392,0)</f>
        <v>0</v>
      </c>
      <c r="BJ392" s="25" t="s">
        <v>85</v>
      </c>
      <c r="BK392" s="258">
        <f>ROUND(P392*H392,2)</f>
        <v>0</v>
      </c>
      <c r="BL392" s="25" t="s">
        <v>170</v>
      </c>
      <c r="BM392" s="25" t="s">
        <v>983</v>
      </c>
    </row>
    <row r="393" spans="2:51" s="12" customFormat="1" ht="13.5">
      <c r="B393" s="259"/>
      <c r="C393" s="260"/>
      <c r="D393" s="261" t="s">
        <v>173</v>
      </c>
      <c r="E393" s="262" t="s">
        <v>24</v>
      </c>
      <c r="F393" s="263" t="s">
        <v>984</v>
      </c>
      <c r="G393" s="260"/>
      <c r="H393" s="262" t="s">
        <v>24</v>
      </c>
      <c r="I393" s="264"/>
      <c r="J393" s="264"/>
      <c r="K393" s="260"/>
      <c r="L393" s="260"/>
      <c r="M393" s="265"/>
      <c r="N393" s="266"/>
      <c r="O393" s="267"/>
      <c r="P393" s="267"/>
      <c r="Q393" s="267"/>
      <c r="R393" s="267"/>
      <c r="S393" s="267"/>
      <c r="T393" s="267"/>
      <c r="U393" s="267"/>
      <c r="V393" s="267"/>
      <c r="W393" s="267"/>
      <c r="X393" s="268"/>
      <c r="AT393" s="269" t="s">
        <v>173</v>
      </c>
      <c r="AU393" s="269" t="s">
        <v>171</v>
      </c>
      <c r="AV393" s="12" t="s">
        <v>85</v>
      </c>
      <c r="AW393" s="12" t="s">
        <v>7</v>
      </c>
      <c r="AX393" s="12" t="s">
        <v>78</v>
      </c>
      <c r="AY393" s="269" t="s">
        <v>161</v>
      </c>
    </row>
    <row r="394" spans="2:51" s="13" customFormat="1" ht="13.5">
      <c r="B394" s="270"/>
      <c r="C394" s="271"/>
      <c r="D394" s="261" t="s">
        <v>173</v>
      </c>
      <c r="E394" s="272" t="s">
        <v>24</v>
      </c>
      <c r="F394" s="273" t="s">
        <v>985</v>
      </c>
      <c r="G394" s="271"/>
      <c r="H394" s="274">
        <v>190</v>
      </c>
      <c r="I394" s="275"/>
      <c r="J394" s="275"/>
      <c r="K394" s="271"/>
      <c r="L394" s="271"/>
      <c r="M394" s="276"/>
      <c r="N394" s="277"/>
      <c r="O394" s="278"/>
      <c r="P394" s="278"/>
      <c r="Q394" s="278"/>
      <c r="R394" s="278"/>
      <c r="S394" s="278"/>
      <c r="T394" s="278"/>
      <c r="U394" s="278"/>
      <c r="V394" s="278"/>
      <c r="W394" s="278"/>
      <c r="X394" s="279"/>
      <c r="AT394" s="280" t="s">
        <v>173</v>
      </c>
      <c r="AU394" s="280" t="s">
        <v>171</v>
      </c>
      <c r="AV394" s="13" t="s">
        <v>87</v>
      </c>
      <c r="AW394" s="13" t="s">
        <v>7</v>
      </c>
      <c r="AX394" s="13" t="s">
        <v>85</v>
      </c>
      <c r="AY394" s="280" t="s">
        <v>161</v>
      </c>
    </row>
    <row r="395" spans="2:63" s="11" customFormat="1" ht="29.85" customHeight="1">
      <c r="B395" s="230"/>
      <c r="C395" s="231"/>
      <c r="D395" s="232" t="s">
        <v>77</v>
      </c>
      <c r="E395" s="245" t="s">
        <v>506</v>
      </c>
      <c r="F395" s="245" t="s">
        <v>986</v>
      </c>
      <c r="G395" s="231"/>
      <c r="H395" s="231"/>
      <c r="I395" s="234"/>
      <c r="J395" s="234"/>
      <c r="K395" s="246">
        <f>BK395</f>
        <v>0</v>
      </c>
      <c r="L395" s="231"/>
      <c r="M395" s="236"/>
      <c r="N395" s="237"/>
      <c r="O395" s="238"/>
      <c r="P395" s="238"/>
      <c r="Q395" s="239">
        <f>Q396+SUM(Q397:Q424)</f>
        <v>0</v>
      </c>
      <c r="R395" s="239">
        <f>R396+SUM(R397:R424)</f>
        <v>0</v>
      </c>
      <c r="S395" s="238"/>
      <c r="T395" s="240">
        <f>T396+SUM(T397:T424)</f>
        <v>0</v>
      </c>
      <c r="U395" s="238"/>
      <c r="V395" s="240">
        <f>V396+SUM(V397:V424)</f>
        <v>3827.8315555</v>
      </c>
      <c r="W395" s="238"/>
      <c r="X395" s="241">
        <f>X396+SUM(X397:X424)</f>
        <v>0</v>
      </c>
      <c r="AR395" s="242" t="s">
        <v>85</v>
      </c>
      <c r="AT395" s="243" t="s">
        <v>77</v>
      </c>
      <c r="AU395" s="243" t="s">
        <v>85</v>
      </c>
      <c r="AY395" s="242" t="s">
        <v>161</v>
      </c>
      <c r="BK395" s="244">
        <f>BK396+SUM(BK397:BK424)</f>
        <v>0</v>
      </c>
    </row>
    <row r="396" spans="2:65" s="1" customFormat="1" ht="25.5" customHeight="1">
      <c r="B396" s="47"/>
      <c r="C396" s="247" t="s">
        <v>547</v>
      </c>
      <c r="D396" s="247" t="s">
        <v>165</v>
      </c>
      <c r="E396" s="248" t="s">
        <v>987</v>
      </c>
      <c r="F396" s="249" t="s">
        <v>988</v>
      </c>
      <c r="G396" s="250" t="s">
        <v>178</v>
      </c>
      <c r="H396" s="251">
        <v>4303.4</v>
      </c>
      <c r="I396" s="252"/>
      <c r="J396" s="252"/>
      <c r="K396" s="253">
        <f>ROUND(P396*H396,2)</f>
        <v>0</v>
      </c>
      <c r="L396" s="249" t="s">
        <v>169</v>
      </c>
      <c r="M396" s="73"/>
      <c r="N396" s="254" t="s">
        <v>24</v>
      </c>
      <c r="O396" s="255" t="s">
        <v>47</v>
      </c>
      <c r="P396" s="175">
        <f>I396+J396</f>
        <v>0</v>
      </c>
      <c r="Q396" s="175">
        <f>ROUND(I396*H396,2)</f>
        <v>0</v>
      </c>
      <c r="R396" s="175">
        <f>ROUND(J396*H396,2)</f>
        <v>0</v>
      </c>
      <c r="S396" s="48"/>
      <c r="T396" s="256">
        <f>S396*H396</f>
        <v>0</v>
      </c>
      <c r="U396" s="256">
        <v>0.38625</v>
      </c>
      <c r="V396" s="256">
        <f>U396*H396</f>
        <v>1662.1882499999997</v>
      </c>
      <c r="W396" s="256">
        <v>0</v>
      </c>
      <c r="X396" s="257">
        <f>W396*H396</f>
        <v>0</v>
      </c>
      <c r="AR396" s="25" t="s">
        <v>170</v>
      </c>
      <c r="AT396" s="25" t="s">
        <v>165</v>
      </c>
      <c r="AU396" s="25" t="s">
        <v>87</v>
      </c>
      <c r="AY396" s="25" t="s">
        <v>161</v>
      </c>
      <c r="BE396" s="258">
        <f>IF(O396="základní",K396,0)</f>
        <v>0</v>
      </c>
      <c r="BF396" s="258">
        <f>IF(O396="snížená",K396,0)</f>
        <v>0</v>
      </c>
      <c r="BG396" s="258">
        <f>IF(O396="zákl. přenesená",K396,0)</f>
        <v>0</v>
      </c>
      <c r="BH396" s="258">
        <f>IF(O396="sníž. přenesená",K396,0)</f>
        <v>0</v>
      </c>
      <c r="BI396" s="258">
        <f>IF(O396="nulová",K396,0)</f>
        <v>0</v>
      </c>
      <c r="BJ396" s="25" t="s">
        <v>85</v>
      </c>
      <c r="BK396" s="258">
        <f>ROUND(P396*H396,2)</f>
        <v>0</v>
      </c>
      <c r="BL396" s="25" t="s">
        <v>170</v>
      </c>
      <c r="BM396" s="25" t="s">
        <v>989</v>
      </c>
    </row>
    <row r="397" spans="2:51" s="12" customFormat="1" ht="13.5">
      <c r="B397" s="259"/>
      <c r="C397" s="260"/>
      <c r="D397" s="261" t="s">
        <v>173</v>
      </c>
      <c r="E397" s="262" t="s">
        <v>24</v>
      </c>
      <c r="F397" s="263" t="s">
        <v>990</v>
      </c>
      <c r="G397" s="260"/>
      <c r="H397" s="262" t="s">
        <v>24</v>
      </c>
      <c r="I397" s="264"/>
      <c r="J397" s="264"/>
      <c r="K397" s="260"/>
      <c r="L397" s="260"/>
      <c r="M397" s="265"/>
      <c r="N397" s="266"/>
      <c r="O397" s="267"/>
      <c r="P397" s="267"/>
      <c r="Q397" s="267"/>
      <c r="R397" s="267"/>
      <c r="S397" s="267"/>
      <c r="T397" s="267"/>
      <c r="U397" s="267"/>
      <c r="V397" s="267"/>
      <c r="W397" s="267"/>
      <c r="X397" s="268"/>
      <c r="AT397" s="269" t="s">
        <v>173</v>
      </c>
      <c r="AU397" s="269" t="s">
        <v>87</v>
      </c>
      <c r="AV397" s="12" t="s">
        <v>85</v>
      </c>
      <c r="AW397" s="12" t="s">
        <v>7</v>
      </c>
      <c r="AX397" s="12" t="s">
        <v>78</v>
      </c>
      <c r="AY397" s="269" t="s">
        <v>161</v>
      </c>
    </row>
    <row r="398" spans="2:51" s="13" customFormat="1" ht="13.5">
      <c r="B398" s="270"/>
      <c r="C398" s="271"/>
      <c r="D398" s="261" t="s">
        <v>173</v>
      </c>
      <c r="E398" s="272" t="s">
        <v>24</v>
      </c>
      <c r="F398" s="273" t="s">
        <v>991</v>
      </c>
      <c r="G398" s="271"/>
      <c r="H398" s="274">
        <v>4143.4</v>
      </c>
      <c r="I398" s="275"/>
      <c r="J398" s="275"/>
      <c r="K398" s="271"/>
      <c r="L398" s="271"/>
      <c r="M398" s="276"/>
      <c r="N398" s="277"/>
      <c r="O398" s="278"/>
      <c r="P398" s="278"/>
      <c r="Q398" s="278"/>
      <c r="R398" s="278"/>
      <c r="S398" s="278"/>
      <c r="T398" s="278"/>
      <c r="U398" s="278"/>
      <c r="V398" s="278"/>
      <c r="W398" s="278"/>
      <c r="X398" s="279"/>
      <c r="AT398" s="280" t="s">
        <v>173</v>
      </c>
      <c r="AU398" s="280" t="s">
        <v>87</v>
      </c>
      <c r="AV398" s="13" t="s">
        <v>87</v>
      </c>
      <c r="AW398" s="13" t="s">
        <v>7</v>
      </c>
      <c r="AX398" s="13" t="s">
        <v>78</v>
      </c>
      <c r="AY398" s="280" t="s">
        <v>161</v>
      </c>
    </row>
    <row r="399" spans="2:51" s="12" customFormat="1" ht="13.5">
      <c r="B399" s="259"/>
      <c r="C399" s="260"/>
      <c r="D399" s="261" t="s">
        <v>173</v>
      </c>
      <c r="E399" s="262" t="s">
        <v>24</v>
      </c>
      <c r="F399" s="263" t="s">
        <v>992</v>
      </c>
      <c r="G399" s="260"/>
      <c r="H399" s="262" t="s">
        <v>24</v>
      </c>
      <c r="I399" s="264"/>
      <c r="J399" s="264"/>
      <c r="K399" s="260"/>
      <c r="L399" s="260"/>
      <c r="M399" s="265"/>
      <c r="N399" s="266"/>
      <c r="O399" s="267"/>
      <c r="P399" s="267"/>
      <c r="Q399" s="267"/>
      <c r="R399" s="267"/>
      <c r="S399" s="267"/>
      <c r="T399" s="267"/>
      <c r="U399" s="267"/>
      <c r="V399" s="267"/>
      <c r="W399" s="267"/>
      <c r="X399" s="268"/>
      <c r="AT399" s="269" t="s">
        <v>173</v>
      </c>
      <c r="AU399" s="269" t="s">
        <v>87</v>
      </c>
      <c r="AV399" s="12" t="s">
        <v>85</v>
      </c>
      <c r="AW399" s="12" t="s">
        <v>7</v>
      </c>
      <c r="AX399" s="12" t="s">
        <v>78</v>
      </c>
      <c r="AY399" s="269" t="s">
        <v>161</v>
      </c>
    </row>
    <row r="400" spans="2:51" s="13" customFormat="1" ht="13.5">
      <c r="B400" s="270"/>
      <c r="C400" s="271"/>
      <c r="D400" s="261" t="s">
        <v>173</v>
      </c>
      <c r="E400" s="272" t="s">
        <v>24</v>
      </c>
      <c r="F400" s="273" t="s">
        <v>993</v>
      </c>
      <c r="G400" s="271"/>
      <c r="H400" s="274">
        <v>160</v>
      </c>
      <c r="I400" s="275"/>
      <c r="J400" s="275"/>
      <c r="K400" s="271"/>
      <c r="L400" s="271"/>
      <c r="M400" s="276"/>
      <c r="N400" s="277"/>
      <c r="O400" s="278"/>
      <c r="P400" s="278"/>
      <c r="Q400" s="278"/>
      <c r="R400" s="278"/>
      <c r="S400" s="278"/>
      <c r="T400" s="278"/>
      <c r="U400" s="278"/>
      <c r="V400" s="278"/>
      <c r="W400" s="278"/>
      <c r="X400" s="279"/>
      <c r="AT400" s="280" t="s">
        <v>173</v>
      </c>
      <c r="AU400" s="280" t="s">
        <v>87</v>
      </c>
      <c r="AV400" s="13" t="s">
        <v>87</v>
      </c>
      <c r="AW400" s="13" t="s">
        <v>7</v>
      </c>
      <c r="AX400" s="13" t="s">
        <v>78</v>
      </c>
      <c r="AY400" s="280" t="s">
        <v>161</v>
      </c>
    </row>
    <row r="401" spans="2:51" s="14" customFormat="1" ht="13.5">
      <c r="B401" s="281"/>
      <c r="C401" s="282"/>
      <c r="D401" s="261" t="s">
        <v>173</v>
      </c>
      <c r="E401" s="283" t="s">
        <v>24</v>
      </c>
      <c r="F401" s="284" t="s">
        <v>230</v>
      </c>
      <c r="G401" s="282"/>
      <c r="H401" s="285">
        <v>4303.4</v>
      </c>
      <c r="I401" s="286"/>
      <c r="J401" s="286"/>
      <c r="K401" s="282"/>
      <c r="L401" s="282"/>
      <c r="M401" s="287"/>
      <c r="N401" s="288"/>
      <c r="O401" s="289"/>
      <c r="P401" s="289"/>
      <c r="Q401" s="289"/>
      <c r="R401" s="289"/>
      <c r="S401" s="289"/>
      <c r="T401" s="289"/>
      <c r="U401" s="289"/>
      <c r="V401" s="289"/>
      <c r="W401" s="289"/>
      <c r="X401" s="290"/>
      <c r="AT401" s="291" t="s">
        <v>173</v>
      </c>
      <c r="AU401" s="291" t="s">
        <v>87</v>
      </c>
      <c r="AV401" s="14" t="s">
        <v>170</v>
      </c>
      <c r="AW401" s="14" t="s">
        <v>7</v>
      </c>
      <c r="AX401" s="14" t="s">
        <v>85</v>
      </c>
      <c r="AY401" s="291" t="s">
        <v>161</v>
      </c>
    </row>
    <row r="402" spans="2:65" s="1" customFormat="1" ht="25.5" customHeight="1">
      <c r="B402" s="47"/>
      <c r="C402" s="247" t="s">
        <v>552</v>
      </c>
      <c r="D402" s="247" t="s">
        <v>165</v>
      </c>
      <c r="E402" s="248" t="s">
        <v>994</v>
      </c>
      <c r="F402" s="249" t="s">
        <v>995</v>
      </c>
      <c r="G402" s="250" t="s">
        <v>178</v>
      </c>
      <c r="H402" s="251">
        <v>886.4</v>
      </c>
      <c r="I402" s="252"/>
      <c r="J402" s="252"/>
      <c r="K402" s="253">
        <f>ROUND(P402*H402,2)</f>
        <v>0</v>
      </c>
      <c r="L402" s="249" t="s">
        <v>169</v>
      </c>
      <c r="M402" s="73"/>
      <c r="N402" s="254" t="s">
        <v>24</v>
      </c>
      <c r="O402" s="255" t="s">
        <v>47</v>
      </c>
      <c r="P402" s="175">
        <f>I402+J402</f>
        <v>0</v>
      </c>
      <c r="Q402" s="175">
        <f>ROUND(I402*H402,2)</f>
        <v>0</v>
      </c>
      <c r="R402" s="175">
        <f>ROUND(J402*H402,2)</f>
        <v>0</v>
      </c>
      <c r="S402" s="48"/>
      <c r="T402" s="256">
        <f>S402*H402</f>
        <v>0</v>
      </c>
      <c r="U402" s="256">
        <v>0.0982</v>
      </c>
      <c r="V402" s="256">
        <f>U402*H402</f>
        <v>87.04448</v>
      </c>
      <c r="W402" s="256">
        <v>0</v>
      </c>
      <c r="X402" s="257">
        <f>W402*H402</f>
        <v>0</v>
      </c>
      <c r="AR402" s="25" t="s">
        <v>170</v>
      </c>
      <c r="AT402" s="25" t="s">
        <v>165</v>
      </c>
      <c r="AU402" s="25" t="s">
        <v>87</v>
      </c>
      <c r="AY402" s="25" t="s">
        <v>161</v>
      </c>
      <c r="BE402" s="258">
        <f>IF(O402="základní",K402,0)</f>
        <v>0</v>
      </c>
      <c r="BF402" s="258">
        <f>IF(O402="snížená",K402,0)</f>
        <v>0</v>
      </c>
      <c r="BG402" s="258">
        <f>IF(O402="zákl. přenesená",K402,0)</f>
        <v>0</v>
      </c>
      <c r="BH402" s="258">
        <f>IF(O402="sníž. přenesená",K402,0)</f>
        <v>0</v>
      </c>
      <c r="BI402" s="258">
        <f>IF(O402="nulová",K402,0)</f>
        <v>0</v>
      </c>
      <c r="BJ402" s="25" t="s">
        <v>85</v>
      </c>
      <c r="BK402" s="258">
        <f>ROUND(P402*H402,2)</f>
        <v>0</v>
      </c>
      <c r="BL402" s="25" t="s">
        <v>170</v>
      </c>
      <c r="BM402" s="25" t="s">
        <v>996</v>
      </c>
    </row>
    <row r="403" spans="2:51" s="12" customFormat="1" ht="13.5">
      <c r="B403" s="259"/>
      <c r="C403" s="260"/>
      <c r="D403" s="261" t="s">
        <v>173</v>
      </c>
      <c r="E403" s="262" t="s">
        <v>24</v>
      </c>
      <c r="F403" s="263" t="s">
        <v>997</v>
      </c>
      <c r="G403" s="260"/>
      <c r="H403" s="262" t="s">
        <v>24</v>
      </c>
      <c r="I403" s="264"/>
      <c r="J403" s="264"/>
      <c r="K403" s="260"/>
      <c r="L403" s="260"/>
      <c r="M403" s="265"/>
      <c r="N403" s="266"/>
      <c r="O403" s="267"/>
      <c r="P403" s="267"/>
      <c r="Q403" s="267"/>
      <c r="R403" s="267"/>
      <c r="S403" s="267"/>
      <c r="T403" s="267"/>
      <c r="U403" s="267"/>
      <c r="V403" s="267"/>
      <c r="W403" s="267"/>
      <c r="X403" s="268"/>
      <c r="AT403" s="269" t="s">
        <v>173</v>
      </c>
      <c r="AU403" s="269" t="s">
        <v>87</v>
      </c>
      <c r="AV403" s="12" t="s">
        <v>85</v>
      </c>
      <c r="AW403" s="12" t="s">
        <v>7</v>
      </c>
      <c r="AX403" s="12" t="s">
        <v>78</v>
      </c>
      <c r="AY403" s="269" t="s">
        <v>161</v>
      </c>
    </row>
    <row r="404" spans="2:51" s="13" customFormat="1" ht="13.5">
      <c r="B404" s="270"/>
      <c r="C404" s="271"/>
      <c r="D404" s="261" t="s">
        <v>173</v>
      </c>
      <c r="E404" s="272" t="s">
        <v>24</v>
      </c>
      <c r="F404" s="273" t="s">
        <v>998</v>
      </c>
      <c r="G404" s="271"/>
      <c r="H404" s="274">
        <v>886.4</v>
      </c>
      <c r="I404" s="275"/>
      <c r="J404" s="275"/>
      <c r="K404" s="271"/>
      <c r="L404" s="271"/>
      <c r="M404" s="276"/>
      <c r="N404" s="277"/>
      <c r="O404" s="278"/>
      <c r="P404" s="278"/>
      <c r="Q404" s="278"/>
      <c r="R404" s="278"/>
      <c r="S404" s="278"/>
      <c r="T404" s="278"/>
      <c r="U404" s="278"/>
      <c r="V404" s="278"/>
      <c r="W404" s="278"/>
      <c r="X404" s="279"/>
      <c r="AT404" s="280" t="s">
        <v>173</v>
      </c>
      <c r="AU404" s="280" t="s">
        <v>87</v>
      </c>
      <c r="AV404" s="13" t="s">
        <v>87</v>
      </c>
      <c r="AW404" s="13" t="s">
        <v>7</v>
      </c>
      <c r="AX404" s="13" t="s">
        <v>85</v>
      </c>
      <c r="AY404" s="280" t="s">
        <v>161</v>
      </c>
    </row>
    <row r="405" spans="2:65" s="1" customFormat="1" ht="25.5" customHeight="1">
      <c r="B405" s="47"/>
      <c r="C405" s="247" t="s">
        <v>556</v>
      </c>
      <c r="D405" s="247" t="s">
        <v>165</v>
      </c>
      <c r="E405" s="248" t="s">
        <v>999</v>
      </c>
      <c r="F405" s="249" t="s">
        <v>1000</v>
      </c>
      <c r="G405" s="250" t="s">
        <v>178</v>
      </c>
      <c r="H405" s="251">
        <v>886.4</v>
      </c>
      <c r="I405" s="252"/>
      <c r="J405" s="252"/>
      <c r="K405" s="253">
        <f>ROUND(P405*H405,2)</f>
        <v>0</v>
      </c>
      <c r="L405" s="249" t="s">
        <v>169</v>
      </c>
      <c r="M405" s="73"/>
      <c r="N405" s="254" t="s">
        <v>24</v>
      </c>
      <c r="O405" s="255" t="s">
        <v>47</v>
      </c>
      <c r="P405" s="175">
        <f>I405+J405</f>
        <v>0</v>
      </c>
      <c r="Q405" s="175">
        <f>ROUND(I405*H405,2)</f>
        <v>0</v>
      </c>
      <c r="R405" s="175">
        <f>ROUND(J405*H405,2)</f>
        <v>0</v>
      </c>
      <c r="S405" s="48"/>
      <c r="T405" s="256">
        <f>S405*H405</f>
        <v>0</v>
      </c>
      <c r="U405" s="256">
        <v>0.4348</v>
      </c>
      <c r="V405" s="256">
        <f>U405*H405</f>
        <v>385.40672</v>
      </c>
      <c r="W405" s="256">
        <v>0</v>
      </c>
      <c r="X405" s="257">
        <f>W405*H405</f>
        <v>0</v>
      </c>
      <c r="AR405" s="25" t="s">
        <v>170</v>
      </c>
      <c r="AT405" s="25" t="s">
        <v>165</v>
      </c>
      <c r="AU405" s="25" t="s">
        <v>87</v>
      </c>
      <c r="AY405" s="25" t="s">
        <v>161</v>
      </c>
      <c r="BE405" s="258">
        <f>IF(O405="základní",K405,0)</f>
        <v>0</v>
      </c>
      <c r="BF405" s="258">
        <f>IF(O405="snížená",K405,0)</f>
        <v>0</v>
      </c>
      <c r="BG405" s="258">
        <f>IF(O405="zákl. přenesená",K405,0)</f>
        <v>0</v>
      </c>
      <c r="BH405" s="258">
        <f>IF(O405="sníž. přenesená",K405,0)</f>
        <v>0</v>
      </c>
      <c r="BI405" s="258">
        <f>IF(O405="nulová",K405,0)</f>
        <v>0</v>
      </c>
      <c r="BJ405" s="25" t="s">
        <v>85</v>
      </c>
      <c r="BK405" s="258">
        <f>ROUND(P405*H405,2)</f>
        <v>0</v>
      </c>
      <c r="BL405" s="25" t="s">
        <v>170</v>
      </c>
      <c r="BM405" s="25" t="s">
        <v>1001</v>
      </c>
    </row>
    <row r="406" spans="2:51" s="13" customFormat="1" ht="13.5">
      <c r="B406" s="270"/>
      <c r="C406" s="271"/>
      <c r="D406" s="261" t="s">
        <v>173</v>
      </c>
      <c r="E406" s="272" t="s">
        <v>24</v>
      </c>
      <c r="F406" s="273" t="s">
        <v>998</v>
      </c>
      <c r="G406" s="271"/>
      <c r="H406" s="274">
        <v>886.4</v>
      </c>
      <c r="I406" s="275"/>
      <c r="J406" s="275"/>
      <c r="K406" s="271"/>
      <c r="L406" s="271"/>
      <c r="M406" s="276"/>
      <c r="N406" s="277"/>
      <c r="O406" s="278"/>
      <c r="P406" s="278"/>
      <c r="Q406" s="278"/>
      <c r="R406" s="278"/>
      <c r="S406" s="278"/>
      <c r="T406" s="278"/>
      <c r="U406" s="278"/>
      <c r="V406" s="278"/>
      <c r="W406" s="278"/>
      <c r="X406" s="279"/>
      <c r="AT406" s="280" t="s">
        <v>173</v>
      </c>
      <c r="AU406" s="280" t="s">
        <v>87</v>
      </c>
      <c r="AV406" s="13" t="s">
        <v>87</v>
      </c>
      <c r="AW406" s="13" t="s">
        <v>7</v>
      </c>
      <c r="AX406" s="13" t="s">
        <v>85</v>
      </c>
      <c r="AY406" s="280" t="s">
        <v>161</v>
      </c>
    </row>
    <row r="407" spans="2:65" s="1" customFormat="1" ht="25.5" customHeight="1">
      <c r="B407" s="47"/>
      <c r="C407" s="247" t="s">
        <v>560</v>
      </c>
      <c r="D407" s="247" t="s">
        <v>165</v>
      </c>
      <c r="E407" s="248" t="s">
        <v>1002</v>
      </c>
      <c r="F407" s="249" t="s">
        <v>1003</v>
      </c>
      <c r="G407" s="250" t="s">
        <v>178</v>
      </c>
      <c r="H407" s="251">
        <v>3565.44</v>
      </c>
      <c r="I407" s="252"/>
      <c r="J407" s="252"/>
      <c r="K407" s="253">
        <f>ROUND(P407*H407,2)</f>
        <v>0</v>
      </c>
      <c r="L407" s="249" t="s">
        <v>169</v>
      </c>
      <c r="M407" s="73"/>
      <c r="N407" s="254" t="s">
        <v>24</v>
      </c>
      <c r="O407" s="255" t="s">
        <v>47</v>
      </c>
      <c r="P407" s="175">
        <f>I407+J407</f>
        <v>0</v>
      </c>
      <c r="Q407" s="175">
        <f>ROUND(I407*H407,2)</f>
        <v>0</v>
      </c>
      <c r="R407" s="175">
        <f>ROUND(J407*H407,2)</f>
        <v>0</v>
      </c>
      <c r="S407" s="48"/>
      <c r="T407" s="256">
        <f>S407*H407</f>
        <v>0</v>
      </c>
      <c r="U407" s="256">
        <v>0.4726</v>
      </c>
      <c r="V407" s="256">
        <f>U407*H407</f>
        <v>1685.0269440000002</v>
      </c>
      <c r="W407" s="256">
        <v>0</v>
      </c>
      <c r="X407" s="257">
        <f>W407*H407</f>
        <v>0</v>
      </c>
      <c r="AR407" s="25" t="s">
        <v>170</v>
      </c>
      <c r="AT407" s="25" t="s">
        <v>165</v>
      </c>
      <c r="AU407" s="25" t="s">
        <v>87</v>
      </c>
      <c r="AY407" s="25" t="s">
        <v>161</v>
      </c>
      <c r="BE407" s="258">
        <f>IF(O407="základní",K407,0)</f>
        <v>0</v>
      </c>
      <c r="BF407" s="258">
        <f>IF(O407="snížená",K407,0)</f>
        <v>0</v>
      </c>
      <c r="BG407" s="258">
        <f>IF(O407="zákl. přenesená",K407,0)</f>
        <v>0</v>
      </c>
      <c r="BH407" s="258">
        <f>IF(O407="sníž. přenesená",K407,0)</f>
        <v>0</v>
      </c>
      <c r="BI407" s="258">
        <f>IF(O407="nulová",K407,0)</f>
        <v>0</v>
      </c>
      <c r="BJ407" s="25" t="s">
        <v>85</v>
      </c>
      <c r="BK407" s="258">
        <f>ROUND(P407*H407,2)</f>
        <v>0</v>
      </c>
      <c r="BL407" s="25" t="s">
        <v>170</v>
      </c>
      <c r="BM407" s="25" t="s">
        <v>1004</v>
      </c>
    </row>
    <row r="408" spans="2:51" s="13" customFormat="1" ht="13.5">
      <c r="B408" s="270"/>
      <c r="C408" s="271"/>
      <c r="D408" s="261" t="s">
        <v>173</v>
      </c>
      <c r="E408" s="272" t="s">
        <v>24</v>
      </c>
      <c r="F408" s="273" t="s">
        <v>1005</v>
      </c>
      <c r="G408" s="271"/>
      <c r="H408" s="274">
        <v>6085.44</v>
      </c>
      <c r="I408" s="275"/>
      <c r="J408" s="275"/>
      <c r="K408" s="271"/>
      <c r="L408" s="271"/>
      <c r="M408" s="276"/>
      <c r="N408" s="277"/>
      <c r="O408" s="278"/>
      <c r="P408" s="278"/>
      <c r="Q408" s="278"/>
      <c r="R408" s="278"/>
      <c r="S408" s="278"/>
      <c r="T408" s="278"/>
      <c r="U408" s="278"/>
      <c r="V408" s="278"/>
      <c r="W408" s="278"/>
      <c r="X408" s="279"/>
      <c r="AT408" s="280" t="s">
        <v>173</v>
      </c>
      <c r="AU408" s="280" t="s">
        <v>87</v>
      </c>
      <c r="AV408" s="13" t="s">
        <v>87</v>
      </c>
      <c r="AW408" s="13" t="s">
        <v>7</v>
      </c>
      <c r="AX408" s="13" t="s">
        <v>78</v>
      </c>
      <c r="AY408" s="280" t="s">
        <v>161</v>
      </c>
    </row>
    <row r="409" spans="2:51" s="12" customFormat="1" ht="13.5">
      <c r="B409" s="259"/>
      <c r="C409" s="260"/>
      <c r="D409" s="261" t="s">
        <v>173</v>
      </c>
      <c r="E409" s="262" t="s">
        <v>24</v>
      </c>
      <c r="F409" s="263" t="s">
        <v>706</v>
      </c>
      <c r="G409" s="260"/>
      <c r="H409" s="262" t="s">
        <v>24</v>
      </c>
      <c r="I409" s="264"/>
      <c r="J409" s="264"/>
      <c r="K409" s="260"/>
      <c r="L409" s="260"/>
      <c r="M409" s="265"/>
      <c r="N409" s="266"/>
      <c r="O409" s="267"/>
      <c r="P409" s="267"/>
      <c r="Q409" s="267"/>
      <c r="R409" s="267"/>
      <c r="S409" s="267"/>
      <c r="T409" s="267"/>
      <c r="U409" s="267"/>
      <c r="V409" s="267"/>
      <c r="W409" s="267"/>
      <c r="X409" s="268"/>
      <c r="AT409" s="269" t="s">
        <v>173</v>
      </c>
      <c r="AU409" s="269" t="s">
        <v>87</v>
      </c>
      <c r="AV409" s="12" t="s">
        <v>85</v>
      </c>
      <c r="AW409" s="12" t="s">
        <v>7</v>
      </c>
      <c r="AX409" s="12" t="s">
        <v>78</v>
      </c>
      <c r="AY409" s="269" t="s">
        <v>161</v>
      </c>
    </row>
    <row r="410" spans="2:51" s="13" customFormat="1" ht="13.5">
      <c r="B410" s="270"/>
      <c r="C410" s="271"/>
      <c r="D410" s="261" t="s">
        <v>173</v>
      </c>
      <c r="E410" s="272" t="s">
        <v>24</v>
      </c>
      <c r="F410" s="273" t="s">
        <v>707</v>
      </c>
      <c r="G410" s="271"/>
      <c r="H410" s="274">
        <v>-969</v>
      </c>
      <c r="I410" s="275"/>
      <c r="J410" s="275"/>
      <c r="K410" s="271"/>
      <c r="L410" s="271"/>
      <c r="M410" s="276"/>
      <c r="N410" s="277"/>
      <c r="O410" s="278"/>
      <c r="P410" s="278"/>
      <c r="Q410" s="278"/>
      <c r="R410" s="278"/>
      <c r="S410" s="278"/>
      <c r="T410" s="278"/>
      <c r="U410" s="278"/>
      <c r="V410" s="278"/>
      <c r="W410" s="278"/>
      <c r="X410" s="279"/>
      <c r="AT410" s="280" t="s">
        <v>173</v>
      </c>
      <c r="AU410" s="280" t="s">
        <v>87</v>
      </c>
      <c r="AV410" s="13" t="s">
        <v>87</v>
      </c>
      <c r="AW410" s="13" t="s">
        <v>7</v>
      </c>
      <c r="AX410" s="13" t="s">
        <v>78</v>
      </c>
      <c r="AY410" s="280" t="s">
        <v>161</v>
      </c>
    </row>
    <row r="411" spans="2:51" s="12" customFormat="1" ht="13.5">
      <c r="B411" s="259"/>
      <c r="C411" s="260"/>
      <c r="D411" s="261" t="s">
        <v>173</v>
      </c>
      <c r="E411" s="262" t="s">
        <v>24</v>
      </c>
      <c r="F411" s="263" t="s">
        <v>698</v>
      </c>
      <c r="G411" s="260"/>
      <c r="H411" s="262" t="s">
        <v>24</v>
      </c>
      <c r="I411" s="264"/>
      <c r="J411" s="264"/>
      <c r="K411" s="260"/>
      <c r="L411" s="260"/>
      <c r="M411" s="265"/>
      <c r="N411" s="266"/>
      <c r="O411" s="267"/>
      <c r="P411" s="267"/>
      <c r="Q411" s="267"/>
      <c r="R411" s="267"/>
      <c r="S411" s="267"/>
      <c r="T411" s="267"/>
      <c r="U411" s="267"/>
      <c r="V411" s="267"/>
      <c r="W411" s="267"/>
      <c r="X411" s="268"/>
      <c r="AT411" s="269" t="s">
        <v>173</v>
      </c>
      <c r="AU411" s="269" t="s">
        <v>87</v>
      </c>
      <c r="AV411" s="12" t="s">
        <v>85</v>
      </c>
      <c r="AW411" s="12" t="s">
        <v>7</v>
      </c>
      <c r="AX411" s="12" t="s">
        <v>78</v>
      </c>
      <c r="AY411" s="269" t="s">
        <v>161</v>
      </c>
    </row>
    <row r="412" spans="2:51" s="13" customFormat="1" ht="13.5">
      <c r="B412" s="270"/>
      <c r="C412" s="271"/>
      <c r="D412" s="261" t="s">
        <v>173</v>
      </c>
      <c r="E412" s="272" t="s">
        <v>24</v>
      </c>
      <c r="F412" s="273" t="s">
        <v>708</v>
      </c>
      <c r="G412" s="271"/>
      <c r="H412" s="274">
        <v>-1551</v>
      </c>
      <c r="I412" s="275"/>
      <c r="J412" s="275"/>
      <c r="K412" s="271"/>
      <c r="L412" s="271"/>
      <c r="M412" s="276"/>
      <c r="N412" s="277"/>
      <c r="O412" s="278"/>
      <c r="P412" s="278"/>
      <c r="Q412" s="278"/>
      <c r="R412" s="278"/>
      <c r="S412" s="278"/>
      <c r="T412" s="278"/>
      <c r="U412" s="278"/>
      <c r="V412" s="278"/>
      <c r="W412" s="278"/>
      <c r="X412" s="279"/>
      <c r="AT412" s="280" t="s">
        <v>173</v>
      </c>
      <c r="AU412" s="280" t="s">
        <v>87</v>
      </c>
      <c r="AV412" s="13" t="s">
        <v>87</v>
      </c>
      <c r="AW412" s="13" t="s">
        <v>7</v>
      </c>
      <c r="AX412" s="13" t="s">
        <v>78</v>
      </c>
      <c r="AY412" s="280" t="s">
        <v>161</v>
      </c>
    </row>
    <row r="413" spans="2:51" s="14" customFormat="1" ht="13.5">
      <c r="B413" s="281"/>
      <c r="C413" s="282"/>
      <c r="D413" s="261" t="s">
        <v>173</v>
      </c>
      <c r="E413" s="283" t="s">
        <v>24</v>
      </c>
      <c r="F413" s="284" t="s">
        <v>230</v>
      </c>
      <c r="G413" s="282"/>
      <c r="H413" s="285">
        <v>3565.44</v>
      </c>
      <c r="I413" s="286"/>
      <c r="J413" s="286"/>
      <c r="K413" s="282"/>
      <c r="L413" s="282"/>
      <c r="M413" s="287"/>
      <c r="N413" s="288"/>
      <c r="O413" s="289"/>
      <c r="P413" s="289"/>
      <c r="Q413" s="289"/>
      <c r="R413" s="289"/>
      <c r="S413" s="289"/>
      <c r="T413" s="289"/>
      <c r="U413" s="289"/>
      <c r="V413" s="289"/>
      <c r="W413" s="289"/>
      <c r="X413" s="290"/>
      <c r="AT413" s="291" t="s">
        <v>173</v>
      </c>
      <c r="AU413" s="291" t="s">
        <v>87</v>
      </c>
      <c r="AV413" s="14" t="s">
        <v>170</v>
      </c>
      <c r="AW413" s="14" t="s">
        <v>7</v>
      </c>
      <c r="AX413" s="14" t="s">
        <v>85</v>
      </c>
      <c r="AY413" s="291" t="s">
        <v>161</v>
      </c>
    </row>
    <row r="414" spans="2:65" s="1" customFormat="1" ht="51" customHeight="1">
      <c r="B414" s="47"/>
      <c r="C414" s="247" t="s">
        <v>564</v>
      </c>
      <c r="D414" s="247" t="s">
        <v>165</v>
      </c>
      <c r="E414" s="248" t="s">
        <v>1006</v>
      </c>
      <c r="F414" s="249" t="s">
        <v>1007</v>
      </c>
      <c r="G414" s="250" t="s">
        <v>178</v>
      </c>
      <c r="H414" s="251">
        <v>39.24</v>
      </c>
      <c r="I414" s="252"/>
      <c r="J414" s="252"/>
      <c r="K414" s="253">
        <f>ROUND(P414*H414,2)</f>
        <v>0</v>
      </c>
      <c r="L414" s="249" t="s">
        <v>169</v>
      </c>
      <c r="M414" s="73"/>
      <c r="N414" s="254" t="s">
        <v>24</v>
      </c>
      <c r="O414" s="255" t="s">
        <v>47</v>
      </c>
      <c r="P414" s="175">
        <f>I414+J414</f>
        <v>0</v>
      </c>
      <c r="Q414" s="175">
        <f>ROUND(I414*H414,2)</f>
        <v>0</v>
      </c>
      <c r="R414" s="175">
        <f>ROUND(J414*H414,2)</f>
        <v>0</v>
      </c>
      <c r="S414" s="48"/>
      <c r="T414" s="256">
        <f>S414*H414</f>
        <v>0</v>
      </c>
      <c r="U414" s="256">
        <v>0.1461</v>
      </c>
      <c r="V414" s="256">
        <f>U414*H414</f>
        <v>5.732964000000001</v>
      </c>
      <c r="W414" s="256">
        <v>0</v>
      </c>
      <c r="X414" s="257">
        <f>W414*H414</f>
        <v>0</v>
      </c>
      <c r="AR414" s="25" t="s">
        <v>170</v>
      </c>
      <c r="AT414" s="25" t="s">
        <v>165</v>
      </c>
      <c r="AU414" s="25" t="s">
        <v>87</v>
      </c>
      <c r="AY414" s="25" t="s">
        <v>161</v>
      </c>
      <c r="BE414" s="258">
        <f>IF(O414="základní",K414,0)</f>
        <v>0</v>
      </c>
      <c r="BF414" s="258">
        <f>IF(O414="snížená",K414,0)</f>
        <v>0</v>
      </c>
      <c r="BG414" s="258">
        <f>IF(O414="zákl. přenesená",K414,0)</f>
        <v>0</v>
      </c>
      <c r="BH414" s="258">
        <f>IF(O414="sníž. přenesená",K414,0)</f>
        <v>0</v>
      </c>
      <c r="BI414" s="258">
        <f>IF(O414="nulová",K414,0)</f>
        <v>0</v>
      </c>
      <c r="BJ414" s="25" t="s">
        <v>85</v>
      </c>
      <c r="BK414" s="258">
        <f>ROUND(P414*H414,2)</f>
        <v>0</v>
      </c>
      <c r="BL414" s="25" t="s">
        <v>170</v>
      </c>
      <c r="BM414" s="25" t="s">
        <v>1008</v>
      </c>
    </row>
    <row r="415" spans="2:51" s="12" customFormat="1" ht="13.5">
      <c r="B415" s="259"/>
      <c r="C415" s="260"/>
      <c r="D415" s="261" t="s">
        <v>173</v>
      </c>
      <c r="E415" s="262" t="s">
        <v>24</v>
      </c>
      <c r="F415" s="263" t="s">
        <v>1009</v>
      </c>
      <c r="G415" s="260"/>
      <c r="H415" s="262" t="s">
        <v>24</v>
      </c>
      <c r="I415" s="264"/>
      <c r="J415" s="264"/>
      <c r="K415" s="260"/>
      <c r="L415" s="260"/>
      <c r="M415" s="265"/>
      <c r="N415" s="266"/>
      <c r="O415" s="267"/>
      <c r="P415" s="267"/>
      <c r="Q415" s="267"/>
      <c r="R415" s="267"/>
      <c r="S415" s="267"/>
      <c r="T415" s="267"/>
      <c r="U415" s="267"/>
      <c r="V415" s="267"/>
      <c r="W415" s="267"/>
      <c r="X415" s="268"/>
      <c r="AT415" s="269" t="s">
        <v>173</v>
      </c>
      <c r="AU415" s="269" t="s">
        <v>87</v>
      </c>
      <c r="AV415" s="12" t="s">
        <v>85</v>
      </c>
      <c r="AW415" s="12" t="s">
        <v>7</v>
      </c>
      <c r="AX415" s="12" t="s">
        <v>78</v>
      </c>
      <c r="AY415" s="269" t="s">
        <v>161</v>
      </c>
    </row>
    <row r="416" spans="2:51" s="13" customFormat="1" ht="13.5">
      <c r="B416" s="270"/>
      <c r="C416" s="271"/>
      <c r="D416" s="261" t="s">
        <v>173</v>
      </c>
      <c r="E416" s="272" t="s">
        <v>24</v>
      </c>
      <c r="F416" s="273" t="s">
        <v>1010</v>
      </c>
      <c r="G416" s="271"/>
      <c r="H416" s="274">
        <v>39.08</v>
      </c>
      <c r="I416" s="275"/>
      <c r="J416" s="275"/>
      <c r="K416" s="271"/>
      <c r="L416" s="271"/>
      <c r="M416" s="276"/>
      <c r="N416" s="277"/>
      <c r="O416" s="278"/>
      <c r="P416" s="278"/>
      <c r="Q416" s="278"/>
      <c r="R416" s="278"/>
      <c r="S416" s="278"/>
      <c r="T416" s="278"/>
      <c r="U416" s="278"/>
      <c r="V416" s="278"/>
      <c r="W416" s="278"/>
      <c r="X416" s="279"/>
      <c r="AT416" s="280" t="s">
        <v>173</v>
      </c>
      <c r="AU416" s="280" t="s">
        <v>87</v>
      </c>
      <c r="AV416" s="13" t="s">
        <v>87</v>
      </c>
      <c r="AW416" s="13" t="s">
        <v>7</v>
      </c>
      <c r="AX416" s="13" t="s">
        <v>78</v>
      </c>
      <c r="AY416" s="280" t="s">
        <v>161</v>
      </c>
    </row>
    <row r="417" spans="2:51" s="12" customFormat="1" ht="13.5">
      <c r="B417" s="259"/>
      <c r="C417" s="260"/>
      <c r="D417" s="261" t="s">
        <v>173</v>
      </c>
      <c r="E417" s="262" t="s">
        <v>24</v>
      </c>
      <c r="F417" s="263" t="s">
        <v>1011</v>
      </c>
      <c r="G417" s="260"/>
      <c r="H417" s="262" t="s">
        <v>24</v>
      </c>
      <c r="I417" s="264"/>
      <c r="J417" s="264"/>
      <c r="K417" s="260"/>
      <c r="L417" s="260"/>
      <c r="M417" s="265"/>
      <c r="N417" s="266"/>
      <c r="O417" s="267"/>
      <c r="P417" s="267"/>
      <c r="Q417" s="267"/>
      <c r="R417" s="267"/>
      <c r="S417" s="267"/>
      <c r="T417" s="267"/>
      <c r="U417" s="267"/>
      <c r="V417" s="267"/>
      <c r="W417" s="267"/>
      <c r="X417" s="268"/>
      <c r="AT417" s="269" t="s">
        <v>173</v>
      </c>
      <c r="AU417" s="269" t="s">
        <v>87</v>
      </c>
      <c r="AV417" s="12" t="s">
        <v>85</v>
      </c>
      <c r="AW417" s="12" t="s">
        <v>7</v>
      </c>
      <c r="AX417" s="12" t="s">
        <v>78</v>
      </c>
      <c r="AY417" s="269" t="s">
        <v>161</v>
      </c>
    </row>
    <row r="418" spans="2:51" s="13" customFormat="1" ht="13.5">
      <c r="B418" s="270"/>
      <c r="C418" s="271"/>
      <c r="D418" s="261" t="s">
        <v>173</v>
      </c>
      <c r="E418" s="272" t="s">
        <v>24</v>
      </c>
      <c r="F418" s="273" t="s">
        <v>1012</v>
      </c>
      <c r="G418" s="271"/>
      <c r="H418" s="274">
        <v>0.16</v>
      </c>
      <c r="I418" s="275"/>
      <c r="J418" s="275"/>
      <c r="K418" s="271"/>
      <c r="L418" s="271"/>
      <c r="M418" s="276"/>
      <c r="N418" s="277"/>
      <c r="O418" s="278"/>
      <c r="P418" s="278"/>
      <c r="Q418" s="278"/>
      <c r="R418" s="278"/>
      <c r="S418" s="278"/>
      <c r="T418" s="278"/>
      <c r="U418" s="278"/>
      <c r="V418" s="278"/>
      <c r="W418" s="278"/>
      <c r="X418" s="279"/>
      <c r="AT418" s="280" t="s">
        <v>173</v>
      </c>
      <c r="AU418" s="280" t="s">
        <v>87</v>
      </c>
      <c r="AV418" s="13" t="s">
        <v>87</v>
      </c>
      <c r="AW418" s="13" t="s">
        <v>7</v>
      </c>
      <c r="AX418" s="13" t="s">
        <v>78</v>
      </c>
      <c r="AY418" s="280" t="s">
        <v>161</v>
      </c>
    </row>
    <row r="419" spans="2:51" s="14" customFormat="1" ht="13.5">
      <c r="B419" s="281"/>
      <c r="C419" s="282"/>
      <c r="D419" s="261" t="s">
        <v>173</v>
      </c>
      <c r="E419" s="283" t="s">
        <v>24</v>
      </c>
      <c r="F419" s="284" t="s">
        <v>230</v>
      </c>
      <c r="G419" s="282"/>
      <c r="H419" s="285">
        <v>39.24</v>
      </c>
      <c r="I419" s="286"/>
      <c r="J419" s="286"/>
      <c r="K419" s="282"/>
      <c r="L419" s="282"/>
      <c r="M419" s="287"/>
      <c r="N419" s="288"/>
      <c r="O419" s="289"/>
      <c r="P419" s="289"/>
      <c r="Q419" s="289"/>
      <c r="R419" s="289"/>
      <c r="S419" s="289"/>
      <c r="T419" s="289"/>
      <c r="U419" s="289"/>
      <c r="V419" s="289"/>
      <c r="W419" s="289"/>
      <c r="X419" s="290"/>
      <c r="AT419" s="291" t="s">
        <v>173</v>
      </c>
      <c r="AU419" s="291" t="s">
        <v>87</v>
      </c>
      <c r="AV419" s="14" t="s">
        <v>170</v>
      </c>
      <c r="AW419" s="14" t="s">
        <v>7</v>
      </c>
      <c r="AX419" s="14" t="s">
        <v>85</v>
      </c>
      <c r="AY419" s="291" t="s">
        <v>161</v>
      </c>
    </row>
    <row r="420" spans="2:65" s="1" customFormat="1" ht="16.5" customHeight="1">
      <c r="B420" s="47"/>
      <c r="C420" s="292" t="s">
        <v>568</v>
      </c>
      <c r="D420" s="292" t="s">
        <v>312</v>
      </c>
      <c r="E420" s="293" t="s">
        <v>1013</v>
      </c>
      <c r="F420" s="294" t="s">
        <v>1014</v>
      </c>
      <c r="G420" s="295" t="s">
        <v>326</v>
      </c>
      <c r="H420" s="296">
        <v>4.08</v>
      </c>
      <c r="I420" s="297"/>
      <c r="J420" s="298"/>
      <c r="K420" s="299">
        <f>ROUND(P420*H420,2)</f>
        <v>0</v>
      </c>
      <c r="L420" s="294" t="s">
        <v>24</v>
      </c>
      <c r="M420" s="300"/>
      <c r="N420" s="301" t="s">
        <v>24</v>
      </c>
      <c r="O420" s="255" t="s">
        <v>47</v>
      </c>
      <c r="P420" s="175">
        <f>I420+J420</f>
        <v>0</v>
      </c>
      <c r="Q420" s="175">
        <f>ROUND(I420*H420,2)</f>
        <v>0</v>
      </c>
      <c r="R420" s="175">
        <f>ROUND(J420*H420,2)</f>
        <v>0</v>
      </c>
      <c r="S420" s="48"/>
      <c r="T420" s="256">
        <f>S420*H420</f>
        <v>0</v>
      </c>
      <c r="U420" s="256">
        <v>0.005</v>
      </c>
      <c r="V420" s="256">
        <f>U420*H420</f>
        <v>0.0204</v>
      </c>
      <c r="W420" s="256">
        <v>0</v>
      </c>
      <c r="X420" s="257">
        <f>W420*H420</f>
        <v>0</v>
      </c>
      <c r="AR420" s="25" t="s">
        <v>206</v>
      </c>
      <c r="AT420" s="25" t="s">
        <v>312</v>
      </c>
      <c r="AU420" s="25" t="s">
        <v>87</v>
      </c>
      <c r="AY420" s="25" t="s">
        <v>161</v>
      </c>
      <c r="BE420" s="258">
        <f>IF(O420="základní",K420,0)</f>
        <v>0</v>
      </c>
      <c r="BF420" s="258">
        <f>IF(O420="snížená",K420,0)</f>
        <v>0</v>
      </c>
      <c r="BG420" s="258">
        <f>IF(O420="zákl. přenesená",K420,0)</f>
        <v>0</v>
      </c>
      <c r="BH420" s="258">
        <f>IF(O420="sníž. přenesená",K420,0)</f>
        <v>0</v>
      </c>
      <c r="BI420" s="258">
        <f>IF(O420="nulová",K420,0)</f>
        <v>0</v>
      </c>
      <c r="BJ420" s="25" t="s">
        <v>85</v>
      </c>
      <c r="BK420" s="258">
        <f>ROUND(P420*H420,2)</f>
        <v>0</v>
      </c>
      <c r="BL420" s="25" t="s">
        <v>170</v>
      </c>
      <c r="BM420" s="25" t="s">
        <v>1015</v>
      </c>
    </row>
    <row r="421" spans="2:51" s="13" customFormat="1" ht="13.5">
      <c r="B421" s="270"/>
      <c r="C421" s="271"/>
      <c r="D421" s="261" t="s">
        <v>173</v>
      </c>
      <c r="E421" s="272" t="s">
        <v>24</v>
      </c>
      <c r="F421" s="273" t="s">
        <v>1016</v>
      </c>
      <c r="G421" s="271"/>
      <c r="H421" s="274">
        <v>4.08</v>
      </c>
      <c r="I421" s="275"/>
      <c r="J421" s="275"/>
      <c r="K421" s="271"/>
      <c r="L421" s="271"/>
      <c r="M421" s="276"/>
      <c r="N421" s="277"/>
      <c r="O421" s="278"/>
      <c r="P421" s="278"/>
      <c r="Q421" s="278"/>
      <c r="R421" s="278"/>
      <c r="S421" s="278"/>
      <c r="T421" s="278"/>
      <c r="U421" s="278"/>
      <c r="V421" s="278"/>
      <c r="W421" s="278"/>
      <c r="X421" s="279"/>
      <c r="AT421" s="280" t="s">
        <v>173</v>
      </c>
      <c r="AU421" s="280" t="s">
        <v>87</v>
      </c>
      <c r="AV421" s="13" t="s">
        <v>87</v>
      </c>
      <c r="AW421" s="13" t="s">
        <v>7</v>
      </c>
      <c r="AX421" s="13" t="s">
        <v>85</v>
      </c>
      <c r="AY421" s="280" t="s">
        <v>161</v>
      </c>
    </row>
    <row r="422" spans="2:65" s="1" customFormat="1" ht="25.5" customHeight="1">
      <c r="B422" s="47"/>
      <c r="C422" s="292" t="s">
        <v>573</v>
      </c>
      <c r="D422" s="292" t="s">
        <v>312</v>
      </c>
      <c r="E422" s="293" t="s">
        <v>1017</v>
      </c>
      <c r="F422" s="294" t="s">
        <v>1018</v>
      </c>
      <c r="G422" s="295" t="s">
        <v>326</v>
      </c>
      <c r="H422" s="296">
        <v>252.45</v>
      </c>
      <c r="I422" s="297"/>
      <c r="J422" s="298"/>
      <c r="K422" s="299">
        <f>ROUND(P422*H422,2)</f>
        <v>0</v>
      </c>
      <c r="L422" s="294" t="s">
        <v>24</v>
      </c>
      <c r="M422" s="300"/>
      <c r="N422" s="301" t="s">
        <v>24</v>
      </c>
      <c r="O422" s="255" t="s">
        <v>47</v>
      </c>
      <c r="P422" s="175">
        <f>I422+J422</f>
        <v>0</v>
      </c>
      <c r="Q422" s="175">
        <f>ROUND(I422*H422,2)</f>
        <v>0</v>
      </c>
      <c r="R422" s="175">
        <f>ROUND(J422*H422,2)</f>
        <v>0</v>
      </c>
      <c r="S422" s="48"/>
      <c r="T422" s="256">
        <f>S422*H422</f>
        <v>0</v>
      </c>
      <c r="U422" s="256">
        <v>0.00915</v>
      </c>
      <c r="V422" s="256">
        <f>U422*H422</f>
        <v>2.3099175</v>
      </c>
      <c r="W422" s="256">
        <v>0</v>
      </c>
      <c r="X422" s="257">
        <f>W422*H422</f>
        <v>0</v>
      </c>
      <c r="AR422" s="25" t="s">
        <v>206</v>
      </c>
      <c r="AT422" s="25" t="s">
        <v>312</v>
      </c>
      <c r="AU422" s="25" t="s">
        <v>87</v>
      </c>
      <c r="AY422" s="25" t="s">
        <v>161</v>
      </c>
      <c r="BE422" s="258">
        <f>IF(O422="základní",K422,0)</f>
        <v>0</v>
      </c>
      <c r="BF422" s="258">
        <f>IF(O422="snížená",K422,0)</f>
        <v>0</v>
      </c>
      <c r="BG422" s="258">
        <f>IF(O422="zákl. přenesená",K422,0)</f>
        <v>0</v>
      </c>
      <c r="BH422" s="258">
        <f>IF(O422="sníž. přenesená",K422,0)</f>
        <v>0</v>
      </c>
      <c r="BI422" s="258">
        <f>IF(O422="nulová",K422,0)</f>
        <v>0</v>
      </c>
      <c r="BJ422" s="25" t="s">
        <v>85</v>
      </c>
      <c r="BK422" s="258">
        <f>ROUND(P422*H422,2)</f>
        <v>0</v>
      </c>
      <c r="BL422" s="25" t="s">
        <v>170</v>
      </c>
      <c r="BM422" s="25" t="s">
        <v>1019</v>
      </c>
    </row>
    <row r="423" spans="2:51" s="13" customFormat="1" ht="13.5">
      <c r="B423" s="270"/>
      <c r="C423" s="271"/>
      <c r="D423" s="261" t="s">
        <v>173</v>
      </c>
      <c r="E423" s="272" t="s">
        <v>24</v>
      </c>
      <c r="F423" s="273" t="s">
        <v>1020</v>
      </c>
      <c r="G423" s="271"/>
      <c r="H423" s="274">
        <v>252.45</v>
      </c>
      <c r="I423" s="275"/>
      <c r="J423" s="275"/>
      <c r="K423" s="271"/>
      <c r="L423" s="271"/>
      <c r="M423" s="276"/>
      <c r="N423" s="277"/>
      <c r="O423" s="278"/>
      <c r="P423" s="278"/>
      <c r="Q423" s="278"/>
      <c r="R423" s="278"/>
      <c r="S423" s="278"/>
      <c r="T423" s="278"/>
      <c r="U423" s="278"/>
      <c r="V423" s="278"/>
      <c r="W423" s="278"/>
      <c r="X423" s="279"/>
      <c r="AT423" s="280" t="s">
        <v>173</v>
      </c>
      <c r="AU423" s="280" t="s">
        <v>87</v>
      </c>
      <c r="AV423" s="13" t="s">
        <v>87</v>
      </c>
      <c r="AW423" s="13" t="s">
        <v>7</v>
      </c>
      <c r="AX423" s="13" t="s">
        <v>85</v>
      </c>
      <c r="AY423" s="280" t="s">
        <v>161</v>
      </c>
    </row>
    <row r="424" spans="2:63" s="11" customFormat="1" ht="22.3" customHeight="1">
      <c r="B424" s="230"/>
      <c r="C424" s="231"/>
      <c r="D424" s="232" t="s">
        <v>77</v>
      </c>
      <c r="E424" s="245" t="s">
        <v>472</v>
      </c>
      <c r="F424" s="245" t="s">
        <v>473</v>
      </c>
      <c r="G424" s="231"/>
      <c r="H424" s="231"/>
      <c r="I424" s="234"/>
      <c r="J424" s="234"/>
      <c r="K424" s="246">
        <f>BK424</f>
        <v>0</v>
      </c>
      <c r="L424" s="231"/>
      <c r="M424" s="236"/>
      <c r="N424" s="237"/>
      <c r="O424" s="238"/>
      <c r="P424" s="238"/>
      <c r="Q424" s="239">
        <f>SUM(Q425:Q429)</f>
        <v>0</v>
      </c>
      <c r="R424" s="239">
        <f>SUM(R425:R429)</f>
        <v>0</v>
      </c>
      <c r="S424" s="238"/>
      <c r="T424" s="240">
        <f>SUM(T425:T429)</f>
        <v>0</v>
      </c>
      <c r="U424" s="238"/>
      <c r="V424" s="240">
        <f>SUM(V425:V429)</f>
        <v>0.10188</v>
      </c>
      <c r="W424" s="238"/>
      <c r="X424" s="241">
        <f>SUM(X425:X429)</f>
        <v>0</v>
      </c>
      <c r="AR424" s="242" t="s">
        <v>85</v>
      </c>
      <c r="AT424" s="243" t="s">
        <v>77</v>
      </c>
      <c r="AU424" s="243" t="s">
        <v>87</v>
      </c>
      <c r="AY424" s="242" t="s">
        <v>161</v>
      </c>
      <c r="BK424" s="244">
        <f>SUM(BK425:BK429)</f>
        <v>0</v>
      </c>
    </row>
    <row r="425" spans="2:65" s="1" customFormat="1" ht="25.5" customHeight="1">
      <c r="B425" s="47"/>
      <c r="C425" s="247" t="s">
        <v>577</v>
      </c>
      <c r="D425" s="247" t="s">
        <v>165</v>
      </c>
      <c r="E425" s="248" t="s">
        <v>475</v>
      </c>
      <c r="F425" s="249" t="s">
        <v>476</v>
      </c>
      <c r="G425" s="250" t="s">
        <v>204</v>
      </c>
      <c r="H425" s="251">
        <v>90</v>
      </c>
      <c r="I425" s="252"/>
      <c r="J425" s="252"/>
      <c r="K425" s="253">
        <f>ROUND(P425*H425,2)</f>
        <v>0</v>
      </c>
      <c r="L425" s="249" t="s">
        <v>169</v>
      </c>
      <c r="M425" s="73"/>
      <c r="N425" s="254" t="s">
        <v>24</v>
      </c>
      <c r="O425" s="255" t="s">
        <v>47</v>
      </c>
      <c r="P425" s="175">
        <f>I425+J425</f>
        <v>0</v>
      </c>
      <c r="Q425" s="175">
        <f>ROUND(I425*H425,2)</f>
        <v>0</v>
      </c>
      <c r="R425" s="175">
        <f>ROUND(J425*H425,2)</f>
        <v>0</v>
      </c>
      <c r="S425" s="48"/>
      <c r="T425" s="256">
        <f>S425*H425</f>
        <v>0</v>
      </c>
      <c r="U425" s="256">
        <v>1E-05</v>
      </c>
      <c r="V425" s="256">
        <f>U425*H425</f>
        <v>0.0009000000000000001</v>
      </c>
      <c r="W425" s="256">
        <v>0</v>
      </c>
      <c r="X425" s="257">
        <f>W425*H425</f>
        <v>0</v>
      </c>
      <c r="AR425" s="25" t="s">
        <v>170</v>
      </c>
      <c r="AT425" s="25" t="s">
        <v>165</v>
      </c>
      <c r="AU425" s="25" t="s">
        <v>171</v>
      </c>
      <c r="AY425" s="25" t="s">
        <v>161</v>
      </c>
      <c r="BE425" s="258">
        <f>IF(O425="základní",K425,0)</f>
        <v>0</v>
      </c>
      <c r="BF425" s="258">
        <f>IF(O425="snížená",K425,0)</f>
        <v>0</v>
      </c>
      <c r="BG425" s="258">
        <f>IF(O425="zákl. přenesená",K425,0)</f>
        <v>0</v>
      </c>
      <c r="BH425" s="258">
        <f>IF(O425="sníž. přenesená",K425,0)</f>
        <v>0</v>
      </c>
      <c r="BI425" s="258">
        <f>IF(O425="nulová",K425,0)</f>
        <v>0</v>
      </c>
      <c r="BJ425" s="25" t="s">
        <v>85</v>
      </c>
      <c r="BK425" s="258">
        <f>ROUND(P425*H425,2)</f>
        <v>0</v>
      </c>
      <c r="BL425" s="25" t="s">
        <v>170</v>
      </c>
      <c r="BM425" s="25" t="s">
        <v>1021</v>
      </c>
    </row>
    <row r="426" spans="2:51" s="12" customFormat="1" ht="13.5">
      <c r="B426" s="259"/>
      <c r="C426" s="260"/>
      <c r="D426" s="261" t="s">
        <v>173</v>
      </c>
      <c r="E426" s="262" t="s">
        <v>24</v>
      </c>
      <c r="F426" s="263" t="s">
        <v>478</v>
      </c>
      <c r="G426" s="260"/>
      <c r="H426" s="262" t="s">
        <v>24</v>
      </c>
      <c r="I426" s="264"/>
      <c r="J426" s="264"/>
      <c r="K426" s="260"/>
      <c r="L426" s="260"/>
      <c r="M426" s="265"/>
      <c r="N426" s="266"/>
      <c r="O426" s="267"/>
      <c r="P426" s="267"/>
      <c r="Q426" s="267"/>
      <c r="R426" s="267"/>
      <c r="S426" s="267"/>
      <c r="T426" s="267"/>
      <c r="U426" s="267"/>
      <c r="V426" s="267"/>
      <c r="W426" s="267"/>
      <c r="X426" s="268"/>
      <c r="AT426" s="269" t="s">
        <v>173</v>
      </c>
      <c r="AU426" s="269" t="s">
        <v>171</v>
      </c>
      <c r="AV426" s="12" t="s">
        <v>85</v>
      </c>
      <c r="AW426" s="12" t="s">
        <v>7</v>
      </c>
      <c r="AX426" s="12" t="s">
        <v>78</v>
      </c>
      <c r="AY426" s="269" t="s">
        <v>161</v>
      </c>
    </row>
    <row r="427" spans="2:51" s="13" customFormat="1" ht="13.5">
      <c r="B427" s="270"/>
      <c r="C427" s="271"/>
      <c r="D427" s="261" t="s">
        <v>173</v>
      </c>
      <c r="E427" s="272" t="s">
        <v>24</v>
      </c>
      <c r="F427" s="273" t="s">
        <v>1022</v>
      </c>
      <c r="G427" s="271"/>
      <c r="H427" s="274">
        <v>90</v>
      </c>
      <c r="I427" s="275"/>
      <c r="J427" s="275"/>
      <c r="K427" s="271"/>
      <c r="L427" s="271"/>
      <c r="M427" s="276"/>
      <c r="N427" s="277"/>
      <c r="O427" s="278"/>
      <c r="P427" s="278"/>
      <c r="Q427" s="278"/>
      <c r="R427" s="278"/>
      <c r="S427" s="278"/>
      <c r="T427" s="278"/>
      <c r="U427" s="278"/>
      <c r="V427" s="278"/>
      <c r="W427" s="278"/>
      <c r="X427" s="279"/>
      <c r="AT427" s="280" t="s">
        <v>173</v>
      </c>
      <c r="AU427" s="280" t="s">
        <v>171</v>
      </c>
      <c r="AV427" s="13" t="s">
        <v>87</v>
      </c>
      <c r="AW427" s="13" t="s">
        <v>7</v>
      </c>
      <c r="AX427" s="13" t="s">
        <v>85</v>
      </c>
      <c r="AY427" s="280" t="s">
        <v>161</v>
      </c>
    </row>
    <row r="428" spans="2:65" s="1" customFormat="1" ht="16.5" customHeight="1">
      <c r="B428" s="47"/>
      <c r="C428" s="292" t="s">
        <v>581</v>
      </c>
      <c r="D428" s="292" t="s">
        <v>312</v>
      </c>
      <c r="E428" s="293" t="s">
        <v>481</v>
      </c>
      <c r="F428" s="294" t="s">
        <v>482</v>
      </c>
      <c r="G428" s="295" t="s">
        <v>204</v>
      </c>
      <c r="H428" s="296">
        <v>45.9</v>
      </c>
      <c r="I428" s="297"/>
      <c r="J428" s="298"/>
      <c r="K428" s="299">
        <f>ROUND(P428*H428,2)</f>
        <v>0</v>
      </c>
      <c r="L428" s="294" t="s">
        <v>169</v>
      </c>
      <c r="M428" s="300"/>
      <c r="N428" s="301" t="s">
        <v>24</v>
      </c>
      <c r="O428" s="255" t="s">
        <v>47</v>
      </c>
      <c r="P428" s="175">
        <f>I428+J428</f>
        <v>0</v>
      </c>
      <c r="Q428" s="175">
        <f>ROUND(I428*H428,2)</f>
        <v>0</v>
      </c>
      <c r="R428" s="175">
        <f>ROUND(J428*H428,2)</f>
        <v>0</v>
      </c>
      <c r="S428" s="48"/>
      <c r="T428" s="256">
        <f>S428*H428</f>
        <v>0</v>
      </c>
      <c r="U428" s="256">
        <v>0.0022</v>
      </c>
      <c r="V428" s="256">
        <f>U428*H428</f>
        <v>0.10098</v>
      </c>
      <c r="W428" s="256">
        <v>0</v>
      </c>
      <c r="X428" s="257">
        <f>W428*H428</f>
        <v>0</v>
      </c>
      <c r="AR428" s="25" t="s">
        <v>206</v>
      </c>
      <c r="AT428" s="25" t="s">
        <v>312</v>
      </c>
      <c r="AU428" s="25" t="s">
        <v>171</v>
      </c>
      <c r="AY428" s="25" t="s">
        <v>161</v>
      </c>
      <c r="BE428" s="258">
        <f>IF(O428="základní",K428,0)</f>
        <v>0</v>
      </c>
      <c r="BF428" s="258">
        <f>IF(O428="snížená",K428,0)</f>
        <v>0</v>
      </c>
      <c r="BG428" s="258">
        <f>IF(O428="zákl. přenesená",K428,0)</f>
        <v>0</v>
      </c>
      <c r="BH428" s="258">
        <f>IF(O428="sníž. přenesená",K428,0)</f>
        <v>0</v>
      </c>
      <c r="BI428" s="258">
        <f>IF(O428="nulová",K428,0)</f>
        <v>0</v>
      </c>
      <c r="BJ428" s="25" t="s">
        <v>85</v>
      </c>
      <c r="BK428" s="258">
        <f>ROUND(P428*H428,2)</f>
        <v>0</v>
      </c>
      <c r="BL428" s="25" t="s">
        <v>170</v>
      </c>
      <c r="BM428" s="25" t="s">
        <v>1023</v>
      </c>
    </row>
    <row r="429" spans="2:51" s="13" customFormat="1" ht="13.5">
      <c r="B429" s="270"/>
      <c r="C429" s="271"/>
      <c r="D429" s="261" t="s">
        <v>173</v>
      </c>
      <c r="E429" s="272" t="s">
        <v>24</v>
      </c>
      <c r="F429" s="273" t="s">
        <v>1024</v>
      </c>
      <c r="G429" s="271"/>
      <c r="H429" s="274">
        <v>45.9</v>
      </c>
      <c r="I429" s="275"/>
      <c r="J429" s="275"/>
      <c r="K429" s="271"/>
      <c r="L429" s="271"/>
      <c r="M429" s="276"/>
      <c r="N429" s="277"/>
      <c r="O429" s="278"/>
      <c r="P429" s="278"/>
      <c r="Q429" s="278"/>
      <c r="R429" s="278"/>
      <c r="S429" s="278"/>
      <c r="T429" s="278"/>
      <c r="U429" s="278"/>
      <c r="V429" s="278"/>
      <c r="W429" s="278"/>
      <c r="X429" s="279"/>
      <c r="AT429" s="280" t="s">
        <v>173</v>
      </c>
      <c r="AU429" s="280" t="s">
        <v>171</v>
      </c>
      <c r="AV429" s="13" t="s">
        <v>87</v>
      </c>
      <c r="AW429" s="13" t="s">
        <v>7</v>
      </c>
      <c r="AX429" s="13" t="s">
        <v>85</v>
      </c>
      <c r="AY429" s="280" t="s">
        <v>161</v>
      </c>
    </row>
    <row r="430" spans="2:63" s="11" customFormat="1" ht="29.85" customHeight="1">
      <c r="B430" s="230"/>
      <c r="C430" s="231"/>
      <c r="D430" s="232" t="s">
        <v>77</v>
      </c>
      <c r="E430" s="245" t="s">
        <v>485</v>
      </c>
      <c r="F430" s="245" t="s">
        <v>486</v>
      </c>
      <c r="G430" s="231"/>
      <c r="H430" s="231"/>
      <c r="I430" s="234"/>
      <c r="J430" s="234"/>
      <c r="K430" s="246">
        <f>BK430</f>
        <v>0</v>
      </c>
      <c r="L430" s="231"/>
      <c r="M430" s="236"/>
      <c r="N430" s="237"/>
      <c r="O430" s="238"/>
      <c r="P430" s="238"/>
      <c r="Q430" s="239">
        <f>SUM(Q431:Q474)</f>
        <v>0</v>
      </c>
      <c r="R430" s="239">
        <f>SUM(R431:R474)</f>
        <v>0</v>
      </c>
      <c r="S430" s="238"/>
      <c r="T430" s="240">
        <f>SUM(T431:T474)</f>
        <v>0</v>
      </c>
      <c r="U430" s="238"/>
      <c r="V430" s="240">
        <f>SUM(V431:V474)</f>
        <v>34.70689999999999</v>
      </c>
      <c r="W430" s="238"/>
      <c r="X430" s="241">
        <f>SUM(X431:X474)</f>
        <v>0</v>
      </c>
      <c r="AR430" s="242" t="s">
        <v>85</v>
      </c>
      <c r="AT430" s="243" t="s">
        <v>77</v>
      </c>
      <c r="AU430" s="243" t="s">
        <v>85</v>
      </c>
      <c r="AY430" s="242" t="s">
        <v>161</v>
      </c>
      <c r="BK430" s="244">
        <f>SUM(BK431:BK474)</f>
        <v>0</v>
      </c>
    </row>
    <row r="431" spans="2:65" s="1" customFormat="1" ht="16.5" customHeight="1">
      <c r="B431" s="47"/>
      <c r="C431" s="247" t="s">
        <v>588</v>
      </c>
      <c r="D431" s="247" t="s">
        <v>165</v>
      </c>
      <c r="E431" s="248" t="s">
        <v>488</v>
      </c>
      <c r="F431" s="249" t="s">
        <v>489</v>
      </c>
      <c r="G431" s="250" t="s">
        <v>326</v>
      </c>
      <c r="H431" s="251">
        <v>6</v>
      </c>
      <c r="I431" s="252"/>
      <c r="J431" s="252"/>
      <c r="K431" s="253">
        <f>ROUND(P431*H431,2)</f>
        <v>0</v>
      </c>
      <c r="L431" s="249" t="s">
        <v>169</v>
      </c>
      <c r="M431" s="73"/>
      <c r="N431" s="254" t="s">
        <v>24</v>
      </c>
      <c r="O431" s="255" t="s">
        <v>47</v>
      </c>
      <c r="P431" s="175">
        <f>I431+J431</f>
        <v>0</v>
      </c>
      <c r="Q431" s="175">
        <f>ROUND(I431*H431,2)</f>
        <v>0</v>
      </c>
      <c r="R431" s="175">
        <f>ROUND(J431*H431,2)</f>
        <v>0</v>
      </c>
      <c r="S431" s="48"/>
      <c r="T431" s="256">
        <f>S431*H431</f>
        <v>0</v>
      </c>
      <c r="U431" s="256">
        <v>0.14494</v>
      </c>
      <c r="V431" s="256">
        <f>U431*H431</f>
        <v>0.8696400000000001</v>
      </c>
      <c r="W431" s="256">
        <v>0</v>
      </c>
      <c r="X431" s="257">
        <f>W431*H431</f>
        <v>0</v>
      </c>
      <c r="AR431" s="25" t="s">
        <v>170</v>
      </c>
      <c r="AT431" s="25" t="s">
        <v>165</v>
      </c>
      <c r="AU431" s="25" t="s">
        <v>87</v>
      </c>
      <c r="AY431" s="25" t="s">
        <v>161</v>
      </c>
      <c r="BE431" s="258">
        <f>IF(O431="základní",K431,0)</f>
        <v>0</v>
      </c>
      <c r="BF431" s="258">
        <f>IF(O431="snížená",K431,0)</f>
        <v>0</v>
      </c>
      <c r="BG431" s="258">
        <f>IF(O431="zákl. přenesená",K431,0)</f>
        <v>0</v>
      </c>
      <c r="BH431" s="258">
        <f>IF(O431="sníž. přenesená",K431,0)</f>
        <v>0</v>
      </c>
      <c r="BI431" s="258">
        <f>IF(O431="nulová",K431,0)</f>
        <v>0</v>
      </c>
      <c r="BJ431" s="25" t="s">
        <v>85</v>
      </c>
      <c r="BK431" s="258">
        <f>ROUND(P431*H431,2)</f>
        <v>0</v>
      </c>
      <c r="BL431" s="25" t="s">
        <v>170</v>
      </c>
      <c r="BM431" s="25" t="s">
        <v>1025</v>
      </c>
    </row>
    <row r="432" spans="2:51" s="13" customFormat="1" ht="13.5">
      <c r="B432" s="270"/>
      <c r="C432" s="271"/>
      <c r="D432" s="261" t="s">
        <v>173</v>
      </c>
      <c r="E432" s="272" t="s">
        <v>24</v>
      </c>
      <c r="F432" s="273" t="s">
        <v>196</v>
      </c>
      <c r="G432" s="271"/>
      <c r="H432" s="274">
        <v>6</v>
      </c>
      <c r="I432" s="275"/>
      <c r="J432" s="275"/>
      <c r="K432" s="271"/>
      <c r="L432" s="271"/>
      <c r="M432" s="276"/>
      <c r="N432" s="277"/>
      <c r="O432" s="278"/>
      <c r="P432" s="278"/>
      <c r="Q432" s="278"/>
      <c r="R432" s="278"/>
      <c r="S432" s="278"/>
      <c r="T432" s="278"/>
      <c r="U432" s="278"/>
      <c r="V432" s="278"/>
      <c r="W432" s="278"/>
      <c r="X432" s="279"/>
      <c r="AT432" s="280" t="s">
        <v>173</v>
      </c>
      <c r="AU432" s="280" t="s">
        <v>87</v>
      </c>
      <c r="AV432" s="13" t="s">
        <v>87</v>
      </c>
      <c r="AW432" s="13" t="s">
        <v>7</v>
      </c>
      <c r="AX432" s="13" t="s">
        <v>85</v>
      </c>
      <c r="AY432" s="280" t="s">
        <v>161</v>
      </c>
    </row>
    <row r="433" spans="2:65" s="1" customFormat="1" ht="16.5" customHeight="1">
      <c r="B433" s="47"/>
      <c r="C433" s="292" t="s">
        <v>594</v>
      </c>
      <c r="D433" s="292" t="s">
        <v>312</v>
      </c>
      <c r="E433" s="293" t="s">
        <v>492</v>
      </c>
      <c r="F433" s="294" t="s">
        <v>493</v>
      </c>
      <c r="G433" s="295" t="s">
        <v>326</v>
      </c>
      <c r="H433" s="296">
        <v>6</v>
      </c>
      <c r="I433" s="297"/>
      <c r="J433" s="298"/>
      <c r="K433" s="299">
        <f>ROUND(P433*H433,2)</f>
        <v>0</v>
      </c>
      <c r="L433" s="294" t="s">
        <v>169</v>
      </c>
      <c r="M433" s="300"/>
      <c r="N433" s="301" t="s">
        <v>24</v>
      </c>
      <c r="O433" s="255" t="s">
        <v>47</v>
      </c>
      <c r="P433" s="175">
        <f>I433+J433</f>
        <v>0</v>
      </c>
      <c r="Q433" s="175">
        <f>ROUND(I433*H433,2)</f>
        <v>0</v>
      </c>
      <c r="R433" s="175">
        <f>ROUND(J433*H433,2)</f>
        <v>0</v>
      </c>
      <c r="S433" s="48"/>
      <c r="T433" s="256">
        <f>S433*H433</f>
        <v>0</v>
      </c>
      <c r="U433" s="256">
        <v>0.087</v>
      </c>
      <c r="V433" s="256">
        <f>U433*H433</f>
        <v>0.522</v>
      </c>
      <c r="W433" s="256">
        <v>0</v>
      </c>
      <c r="X433" s="257">
        <f>W433*H433</f>
        <v>0</v>
      </c>
      <c r="AR433" s="25" t="s">
        <v>206</v>
      </c>
      <c r="AT433" s="25" t="s">
        <v>312</v>
      </c>
      <c r="AU433" s="25" t="s">
        <v>87</v>
      </c>
      <c r="AY433" s="25" t="s">
        <v>161</v>
      </c>
      <c r="BE433" s="258">
        <f>IF(O433="základní",K433,0)</f>
        <v>0</v>
      </c>
      <c r="BF433" s="258">
        <f>IF(O433="snížená",K433,0)</f>
        <v>0</v>
      </c>
      <c r="BG433" s="258">
        <f>IF(O433="zákl. přenesená",K433,0)</f>
        <v>0</v>
      </c>
      <c r="BH433" s="258">
        <f>IF(O433="sníž. přenesená",K433,0)</f>
        <v>0</v>
      </c>
      <c r="BI433" s="258">
        <f>IF(O433="nulová",K433,0)</f>
        <v>0</v>
      </c>
      <c r="BJ433" s="25" t="s">
        <v>85</v>
      </c>
      <c r="BK433" s="258">
        <f>ROUND(P433*H433,2)</f>
        <v>0</v>
      </c>
      <c r="BL433" s="25" t="s">
        <v>170</v>
      </c>
      <c r="BM433" s="25" t="s">
        <v>1026</v>
      </c>
    </row>
    <row r="434" spans="2:51" s="13" customFormat="1" ht="13.5">
      <c r="B434" s="270"/>
      <c r="C434" s="271"/>
      <c r="D434" s="261" t="s">
        <v>173</v>
      </c>
      <c r="E434" s="272" t="s">
        <v>24</v>
      </c>
      <c r="F434" s="273" t="s">
        <v>196</v>
      </c>
      <c r="G434" s="271"/>
      <c r="H434" s="274">
        <v>6</v>
      </c>
      <c r="I434" s="275"/>
      <c r="J434" s="275"/>
      <c r="K434" s="271"/>
      <c r="L434" s="271"/>
      <c r="M434" s="276"/>
      <c r="N434" s="277"/>
      <c r="O434" s="278"/>
      <c r="P434" s="278"/>
      <c r="Q434" s="278"/>
      <c r="R434" s="278"/>
      <c r="S434" s="278"/>
      <c r="T434" s="278"/>
      <c r="U434" s="278"/>
      <c r="V434" s="278"/>
      <c r="W434" s="278"/>
      <c r="X434" s="279"/>
      <c r="AT434" s="280" t="s">
        <v>173</v>
      </c>
      <c r="AU434" s="280" t="s">
        <v>87</v>
      </c>
      <c r="AV434" s="13" t="s">
        <v>87</v>
      </c>
      <c r="AW434" s="13" t="s">
        <v>7</v>
      </c>
      <c r="AX434" s="13" t="s">
        <v>85</v>
      </c>
      <c r="AY434" s="280" t="s">
        <v>161</v>
      </c>
    </row>
    <row r="435" spans="2:65" s="1" customFormat="1" ht="16.5" customHeight="1">
      <c r="B435" s="47"/>
      <c r="C435" s="292" t="s">
        <v>598</v>
      </c>
      <c r="D435" s="292" t="s">
        <v>312</v>
      </c>
      <c r="E435" s="293" t="s">
        <v>496</v>
      </c>
      <c r="F435" s="294" t="s">
        <v>497</v>
      </c>
      <c r="G435" s="295" t="s">
        <v>326</v>
      </c>
      <c r="H435" s="296">
        <v>6</v>
      </c>
      <c r="I435" s="297"/>
      <c r="J435" s="298"/>
      <c r="K435" s="299">
        <f>ROUND(P435*H435,2)</f>
        <v>0</v>
      </c>
      <c r="L435" s="294" t="s">
        <v>169</v>
      </c>
      <c r="M435" s="300"/>
      <c r="N435" s="301" t="s">
        <v>24</v>
      </c>
      <c r="O435" s="255" t="s">
        <v>47</v>
      </c>
      <c r="P435" s="175">
        <f>I435+J435</f>
        <v>0</v>
      </c>
      <c r="Q435" s="175">
        <f>ROUND(I435*H435,2)</f>
        <v>0</v>
      </c>
      <c r="R435" s="175">
        <f>ROUND(J435*H435,2)</f>
        <v>0</v>
      </c>
      <c r="S435" s="48"/>
      <c r="T435" s="256">
        <f>S435*H435</f>
        <v>0</v>
      </c>
      <c r="U435" s="256">
        <v>0.103</v>
      </c>
      <c r="V435" s="256">
        <f>U435*H435</f>
        <v>0.618</v>
      </c>
      <c r="W435" s="256">
        <v>0</v>
      </c>
      <c r="X435" s="257">
        <f>W435*H435</f>
        <v>0</v>
      </c>
      <c r="AR435" s="25" t="s">
        <v>206</v>
      </c>
      <c r="AT435" s="25" t="s">
        <v>312</v>
      </c>
      <c r="AU435" s="25" t="s">
        <v>87</v>
      </c>
      <c r="AY435" s="25" t="s">
        <v>161</v>
      </c>
      <c r="BE435" s="258">
        <f>IF(O435="základní",K435,0)</f>
        <v>0</v>
      </c>
      <c r="BF435" s="258">
        <f>IF(O435="snížená",K435,0)</f>
        <v>0</v>
      </c>
      <c r="BG435" s="258">
        <f>IF(O435="zákl. přenesená",K435,0)</f>
        <v>0</v>
      </c>
      <c r="BH435" s="258">
        <f>IF(O435="sníž. přenesená",K435,0)</f>
        <v>0</v>
      </c>
      <c r="BI435" s="258">
        <f>IF(O435="nulová",K435,0)</f>
        <v>0</v>
      </c>
      <c r="BJ435" s="25" t="s">
        <v>85</v>
      </c>
      <c r="BK435" s="258">
        <f>ROUND(P435*H435,2)</f>
        <v>0</v>
      </c>
      <c r="BL435" s="25" t="s">
        <v>170</v>
      </c>
      <c r="BM435" s="25" t="s">
        <v>1027</v>
      </c>
    </row>
    <row r="436" spans="2:51" s="13" customFormat="1" ht="13.5">
      <c r="B436" s="270"/>
      <c r="C436" s="271"/>
      <c r="D436" s="261" t="s">
        <v>173</v>
      </c>
      <c r="E436" s="272" t="s">
        <v>24</v>
      </c>
      <c r="F436" s="273" t="s">
        <v>196</v>
      </c>
      <c r="G436" s="271"/>
      <c r="H436" s="274">
        <v>6</v>
      </c>
      <c r="I436" s="275"/>
      <c r="J436" s="275"/>
      <c r="K436" s="271"/>
      <c r="L436" s="271"/>
      <c r="M436" s="276"/>
      <c r="N436" s="277"/>
      <c r="O436" s="278"/>
      <c r="P436" s="278"/>
      <c r="Q436" s="278"/>
      <c r="R436" s="278"/>
      <c r="S436" s="278"/>
      <c r="T436" s="278"/>
      <c r="U436" s="278"/>
      <c r="V436" s="278"/>
      <c r="W436" s="278"/>
      <c r="X436" s="279"/>
      <c r="AT436" s="280" t="s">
        <v>173</v>
      </c>
      <c r="AU436" s="280" t="s">
        <v>87</v>
      </c>
      <c r="AV436" s="13" t="s">
        <v>87</v>
      </c>
      <c r="AW436" s="13" t="s">
        <v>7</v>
      </c>
      <c r="AX436" s="13" t="s">
        <v>85</v>
      </c>
      <c r="AY436" s="280" t="s">
        <v>161</v>
      </c>
    </row>
    <row r="437" spans="2:65" s="1" customFormat="1" ht="16.5" customHeight="1">
      <c r="B437" s="47"/>
      <c r="C437" s="292" t="s">
        <v>602</v>
      </c>
      <c r="D437" s="292" t="s">
        <v>312</v>
      </c>
      <c r="E437" s="293" t="s">
        <v>500</v>
      </c>
      <c r="F437" s="294" t="s">
        <v>501</v>
      </c>
      <c r="G437" s="295" t="s">
        <v>326</v>
      </c>
      <c r="H437" s="296">
        <v>6</v>
      </c>
      <c r="I437" s="297"/>
      <c r="J437" s="298"/>
      <c r="K437" s="299">
        <f>ROUND(P437*H437,2)</f>
        <v>0</v>
      </c>
      <c r="L437" s="294" t="s">
        <v>169</v>
      </c>
      <c r="M437" s="300"/>
      <c r="N437" s="301" t="s">
        <v>24</v>
      </c>
      <c r="O437" s="255" t="s">
        <v>47</v>
      </c>
      <c r="P437" s="175">
        <f>I437+J437</f>
        <v>0</v>
      </c>
      <c r="Q437" s="175">
        <f>ROUND(I437*H437,2)</f>
        <v>0</v>
      </c>
      <c r="R437" s="175">
        <f>ROUND(J437*H437,2)</f>
        <v>0</v>
      </c>
      <c r="S437" s="48"/>
      <c r="T437" s="256">
        <f>S437*H437</f>
        <v>0</v>
      </c>
      <c r="U437" s="256">
        <v>0.175</v>
      </c>
      <c r="V437" s="256">
        <f>U437*H437</f>
        <v>1.0499999999999998</v>
      </c>
      <c r="W437" s="256">
        <v>0</v>
      </c>
      <c r="X437" s="257">
        <f>W437*H437</f>
        <v>0</v>
      </c>
      <c r="AR437" s="25" t="s">
        <v>206</v>
      </c>
      <c r="AT437" s="25" t="s">
        <v>312</v>
      </c>
      <c r="AU437" s="25" t="s">
        <v>87</v>
      </c>
      <c r="AY437" s="25" t="s">
        <v>161</v>
      </c>
      <c r="BE437" s="258">
        <f>IF(O437="základní",K437,0)</f>
        <v>0</v>
      </c>
      <c r="BF437" s="258">
        <f>IF(O437="snížená",K437,0)</f>
        <v>0</v>
      </c>
      <c r="BG437" s="258">
        <f>IF(O437="zákl. přenesená",K437,0)</f>
        <v>0</v>
      </c>
      <c r="BH437" s="258">
        <f>IF(O437="sníž. přenesená",K437,0)</f>
        <v>0</v>
      </c>
      <c r="BI437" s="258">
        <f>IF(O437="nulová",K437,0)</f>
        <v>0</v>
      </c>
      <c r="BJ437" s="25" t="s">
        <v>85</v>
      </c>
      <c r="BK437" s="258">
        <f>ROUND(P437*H437,2)</f>
        <v>0</v>
      </c>
      <c r="BL437" s="25" t="s">
        <v>170</v>
      </c>
      <c r="BM437" s="25" t="s">
        <v>1028</v>
      </c>
    </row>
    <row r="438" spans="2:51" s="13" customFormat="1" ht="13.5">
      <c r="B438" s="270"/>
      <c r="C438" s="271"/>
      <c r="D438" s="261" t="s">
        <v>173</v>
      </c>
      <c r="E438" s="272" t="s">
        <v>24</v>
      </c>
      <c r="F438" s="273" t="s">
        <v>196</v>
      </c>
      <c r="G438" s="271"/>
      <c r="H438" s="274">
        <v>6</v>
      </c>
      <c r="I438" s="275"/>
      <c r="J438" s="275"/>
      <c r="K438" s="271"/>
      <c r="L438" s="271"/>
      <c r="M438" s="276"/>
      <c r="N438" s="277"/>
      <c r="O438" s="278"/>
      <c r="P438" s="278"/>
      <c r="Q438" s="278"/>
      <c r="R438" s="278"/>
      <c r="S438" s="278"/>
      <c r="T438" s="278"/>
      <c r="U438" s="278"/>
      <c r="V438" s="278"/>
      <c r="W438" s="278"/>
      <c r="X438" s="279"/>
      <c r="AT438" s="280" t="s">
        <v>173</v>
      </c>
      <c r="AU438" s="280" t="s">
        <v>87</v>
      </c>
      <c r="AV438" s="13" t="s">
        <v>87</v>
      </c>
      <c r="AW438" s="13" t="s">
        <v>7</v>
      </c>
      <c r="AX438" s="13" t="s">
        <v>85</v>
      </c>
      <c r="AY438" s="280" t="s">
        <v>161</v>
      </c>
    </row>
    <row r="439" spans="2:65" s="1" customFormat="1" ht="16.5" customHeight="1">
      <c r="B439" s="47"/>
      <c r="C439" s="292" t="s">
        <v>610</v>
      </c>
      <c r="D439" s="292" t="s">
        <v>312</v>
      </c>
      <c r="E439" s="293" t="s">
        <v>503</v>
      </c>
      <c r="F439" s="294" t="s">
        <v>504</v>
      </c>
      <c r="G439" s="295" t="s">
        <v>326</v>
      </c>
      <c r="H439" s="296">
        <v>6</v>
      </c>
      <c r="I439" s="297"/>
      <c r="J439" s="298"/>
      <c r="K439" s="299">
        <f>ROUND(P439*H439,2)</f>
        <v>0</v>
      </c>
      <c r="L439" s="294" t="s">
        <v>169</v>
      </c>
      <c r="M439" s="300"/>
      <c r="N439" s="301" t="s">
        <v>24</v>
      </c>
      <c r="O439" s="255" t="s">
        <v>47</v>
      </c>
      <c r="P439" s="175">
        <f>I439+J439</f>
        <v>0</v>
      </c>
      <c r="Q439" s="175">
        <f>ROUND(I439*H439,2)</f>
        <v>0</v>
      </c>
      <c r="R439" s="175">
        <f>ROUND(J439*H439,2)</f>
        <v>0</v>
      </c>
      <c r="S439" s="48"/>
      <c r="T439" s="256">
        <f>S439*H439</f>
        <v>0</v>
      </c>
      <c r="U439" s="256">
        <v>0.17</v>
      </c>
      <c r="V439" s="256">
        <f>U439*H439</f>
        <v>1.02</v>
      </c>
      <c r="W439" s="256">
        <v>0</v>
      </c>
      <c r="X439" s="257">
        <f>W439*H439</f>
        <v>0</v>
      </c>
      <c r="AR439" s="25" t="s">
        <v>206</v>
      </c>
      <c r="AT439" s="25" t="s">
        <v>312</v>
      </c>
      <c r="AU439" s="25" t="s">
        <v>87</v>
      </c>
      <c r="AY439" s="25" t="s">
        <v>161</v>
      </c>
      <c r="BE439" s="258">
        <f>IF(O439="základní",K439,0)</f>
        <v>0</v>
      </c>
      <c r="BF439" s="258">
        <f>IF(O439="snížená",K439,0)</f>
        <v>0</v>
      </c>
      <c r="BG439" s="258">
        <f>IF(O439="zákl. přenesená",K439,0)</f>
        <v>0</v>
      </c>
      <c r="BH439" s="258">
        <f>IF(O439="sníž. přenesená",K439,0)</f>
        <v>0</v>
      </c>
      <c r="BI439" s="258">
        <f>IF(O439="nulová",K439,0)</f>
        <v>0</v>
      </c>
      <c r="BJ439" s="25" t="s">
        <v>85</v>
      </c>
      <c r="BK439" s="258">
        <f>ROUND(P439*H439,2)</f>
        <v>0</v>
      </c>
      <c r="BL439" s="25" t="s">
        <v>170</v>
      </c>
      <c r="BM439" s="25" t="s">
        <v>1029</v>
      </c>
    </row>
    <row r="440" spans="2:51" s="13" customFormat="1" ht="13.5">
      <c r="B440" s="270"/>
      <c r="C440" s="271"/>
      <c r="D440" s="261" t="s">
        <v>173</v>
      </c>
      <c r="E440" s="272" t="s">
        <v>24</v>
      </c>
      <c r="F440" s="273" t="s">
        <v>196</v>
      </c>
      <c r="G440" s="271"/>
      <c r="H440" s="274">
        <v>6</v>
      </c>
      <c r="I440" s="275"/>
      <c r="J440" s="275"/>
      <c r="K440" s="271"/>
      <c r="L440" s="271"/>
      <c r="M440" s="276"/>
      <c r="N440" s="277"/>
      <c r="O440" s="278"/>
      <c r="P440" s="278"/>
      <c r="Q440" s="278"/>
      <c r="R440" s="278"/>
      <c r="S440" s="278"/>
      <c r="T440" s="278"/>
      <c r="U440" s="278"/>
      <c r="V440" s="278"/>
      <c r="W440" s="278"/>
      <c r="X440" s="279"/>
      <c r="AT440" s="280" t="s">
        <v>173</v>
      </c>
      <c r="AU440" s="280" t="s">
        <v>87</v>
      </c>
      <c r="AV440" s="13" t="s">
        <v>87</v>
      </c>
      <c r="AW440" s="13" t="s">
        <v>7</v>
      </c>
      <c r="AX440" s="13" t="s">
        <v>85</v>
      </c>
      <c r="AY440" s="280" t="s">
        <v>161</v>
      </c>
    </row>
    <row r="441" spans="2:65" s="1" customFormat="1" ht="25.5" customHeight="1">
      <c r="B441" s="47"/>
      <c r="C441" s="292" t="s">
        <v>615</v>
      </c>
      <c r="D441" s="292" t="s">
        <v>312</v>
      </c>
      <c r="E441" s="293" t="s">
        <v>507</v>
      </c>
      <c r="F441" s="294" t="s">
        <v>1030</v>
      </c>
      <c r="G441" s="295" t="s">
        <v>326</v>
      </c>
      <c r="H441" s="296">
        <v>6</v>
      </c>
      <c r="I441" s="297"/>
      <c r="J441" s="298"/>
      <c r="K441" s="299">
        <f>ROUND(P441*H441,2)</f>
        <v>0</v>
      </c>
      <c r="L441" s="294" t="s">
        <v>169</v>
      </c>
      <c r="M441" s="300"/>
      <c r="N441" s="301" t="s">
        <v>24</v>
      </c>
      <c r="O441" s="255" t="s">
        <v>47</v>
      </c>
      <c r="P441" s="175">
        <f>I441+J441</f>
        <v>0</v>
      </c>
      <c r="Q441" s="175">
        <f>ROUND(I441*H441,2)</f>
        <v>0</v>
      </c>
      <c r="R441" s="175">
        <f>ROUND(J441*H441,2)</f>
        <v>0</v>
      </c>
      <c r="S441" s="48"/>
      <c r="T441" s="256">
        <f>S441*H441</f>
        <v>0</v>
      </c>
      <c r="U441" s="256">
        <v>0.027</v>
      </c>
      <c r="V441" s="256">
        <f>U441*H441</f>
        <v>0.162</v>
      </c>
      <c r="W441" s="256">
        <v>0</v>
      </c>
      <c r="X441" s="257">
        <f>W441*H441</f>
        <v>0</v>
      </c>
      <c r="AR441" s="25" t="s">
        <v>206</v>
      </c>
      <c r="AT441" s="25" t="s">
        <v>312</v>
      </c>
      <c r="AU441" s="25" t="s">
        <v>87</v>
      </c>
      <c r="AY441" s="25" t="s">
        <v>161</v>
      </c>
      <c r="BE441" s="258">
        <f>IF(O441="základní",K441,0)</f>
        <v>0</v>
      </c>
      <c r="BF441" s="258">
        <f>IF(O441="snížená",K441,0)</f>
        <v>0</v>
      </c>
      <c r="BG441" s="258">
        <f>IF(O441="zákl. přenesená",K441,0)</f>
        <v>0</v>
      </c>
      <c r="BH441" s="258">
        <f>IF(O441="sníž. přenesená",K441,0)</f>
        <v>0</v>
      </c>
      <c r="BI441" s="258">
        <f>IF(O441="nulová",K441,0)</f>
        <v>0</v>
      </c>
      <c r="BJ441" s="25" t="s">
        <v>85</v>
      </c>
      <c r="BK441" s="258">
        <f>ROUND(P441*H441,2)</f>
        <v>0</v>
      </c>
      <c r="BL441" s="25" t="s">
        <v>170</v>
      </c>
      <c r="BM441" s="25" t="s">
        <v>1031</v>
      </c>
    </row>
    <row r="442" spans="2:51" s="13" customFormat="1" ht="13.5">
      <c r="B442" s="270"/>
      <c r="C442" s="271"/>
      <c r="D442" s="261" t="s">
        <v>173</v>
      </c>
      <c r="E442" s="272" t="s">
        <v>24</v>
      </c>
      <c r="F442" s="273" t="s">
        <v>196</v>
      </c>
      <c r="G442" s="271"/>
      <c r="H442" s="274">
        <v>6</v>
      </c>
      <c r="I442" s="275"/>
      <c r="J442" s="275"/>
      <c r="K442" s="271"/>
      <c r="L442" s="271"/>
      <c r="M442" s="276"/>
      <c r="N442" s="277"/>
      <c r="O442" s="278"/>
      <c r="P442" s="278"/>
      <c r="Q442" s="278"/>
      <c r="R442" s="278"/>
      <c r="S442" s="278"/>
      <c r="T442" s="278"/>
      <c r="U442" s="278"/>
      <c r="V442" s="278"/>
      <c r="W442" s="278"/>
      <c r="X442" s="279"/>
      <c r="AT442" s="280" t="s">
        <v>173</v>
      </c>
      <c r="AU442" s="280" t="s">
        <v>87</v>
      </c>
      <c r="AV442" s="13" t="s">
        <v>87</v>
      </c>
      <c r="AW442" s="13" t="s">
        <v>7</v>
      </c>
      <c r="AX442" s="13" t="s">
        <v>85</v>
      </c>
      <c r="AY442" s="280" t="s">
        <v>161</v>
      </c>
    </row>
    <row r="443" spans="2:65" s="1" customFormat="1" ht="25.5" customHeight="1">
      <c r="B443" s="47"/>
      <c r="C443" s="247" t="s">
        <v>619</v>
      </c>
      <c r="D443" s="247" t="s">
        <v>165</v>
      </c>
      <c r="E443" s="248" t="s">
        <v>1032</v>
      </c>
      <c r="F443" s="249" t="s">
        <v>1033</v>
      </c>
      <c r="G443" s="250" t="s">
        <v>326</v>
      </c>
      <c r="H443" s="251">
        <v>6</v>
      </c>
      <c r="I443" s="252"/>
      <c r="J443" s="252"/>
      <c r="K443" s="253">
        <f>ROUND(P443*H443,2)</f>
        <v>0</v>
      </c>
      <c r="L443" s="249" t="s">
        <v>169</v>
      </c>
      <c r="M443" s="73"/>
      <c r="N443" s="254" t="s">
        <v>24</v>
      </c>
      <c r="O443" s="255" t="s">
        <v>47</v>
      </c>
      <c r="P443" s="175">
        <f>I443+J443</f>
        <v>0</v>
      </c>
      <c r="Q443" s="175">
        <f>ROUND(I443*H443,2)</f>
        <v>0</v>
      </c>
      <c r="R443" s="175">
        <f>ROUND(J443*H443,2)</f>
        <v>0</v>
      </c>
      <c r="S443" s="48"/>
      <c r="T443" s="256">
        <f>S443*H443</f>
        <v>0</v>
      </c>
      <c r="U443" s="256">
        <v>0.0117</v>
      </c>
      <c r="V443" s="256">
        <f>U443*H443</f>
        <v>0.0702</v>
      </c>
      <c r="W443" s="256">
        <v>0</v>
      </c>
      <c r="X443" s="257">
        <f>W443*H443</f>
        <v>0</v>
      </c>
      <c r="AR443" s="25" t="s">
        <v>170</v>
      </c>
      <c r="AT443" s="25" t="s">
        <v>165</v>
      </c>
      <c r="AU443" s="25" t="s">
        <v>87</v>
      </c>
      <c r="AY443" s="25" t="s">
        <v>161</v>
      </c>
      <c r="BE443" s="258">
        <f>IF(O443="základní",K443,0)</f>
        <v>0</v>
      </c>
      <c r="BF443" s="258">
        <f>IF(O443="snížená",K443,0)</f>
        <v>0</v>
      </c>
      <c r="BG443" s="258">
        <f>IF(O443="zákl. přenesená",K443,0)</f>
        <v>0</v>
      </c>
      <c r="BH443" s="258">
        <f>IF(O443="sníž. přenesená",K443,0)</f>
        <v>0</v>
      </c>
      <c r="BI443" s="258">
        <f>IF(O443="nulová",K443,0)</f>
        <v>0</v>
      </c>
      <c r="BJ443" s="25" t="s">
        <v>85</v>
      </c>
      <c r="BK443" s="258">
        <f>ROUND(P443*H443,2)</f>
        <v>0</v>
      </c>
      <c r="BL443" s="25" t="s">
        <v>170</v>
      </c>
      <c r="BM443" s="25" t="s">
        <v>1034</v>
      </c>
    </row>
    <row r="444" spans="2:51" s="13" customFormat="1" ht="13.5">
      <c r="B444" s="270"/>
      <c r="C444" s="271"/>
      <c r="D444" s="261" t="s">
        <v>173</v>
      </c>
      <c r="E444" s="272" t="s">
        <v>24</v>
      </c>
      <c r="F444" s="273" t="s">
        <v>196</v>
      </c>
      <c r="G444" s="271"/>
      <c r="H444" s="274">
        <v>6</v>
      </c>
      <c r="I444" s="275"/>
      <c r="J444" s="275"/>
      <c r="K444" s="271"/>
      <c r="L444" s="271"/>
      <c r="M444" s="276"/>
      <c r="N444" s="277"/>
      <c r="O444" s="278"/>
      <c r="P444" s="278"/>
      <c r="Q444" s="278"/>
      <c r="R444" s="278"/>
      <c r="S444" s="278"/>
      <c r="T444" s="278"/>
      <c r="U444" s="278"/>
      <c r="V444" s="278"/>
      <c r="W444" s="278"/>
      <c r="X444" s="279"/>
      <c r="AT444" s="280" t="s">
        <v>173</v>
      </c>
      <c r="AU444" s="280" t="s">
        <v>87</v>
      </c>
      <c r="AV444" s="13" t="s">
        <v>87</v>
      </c>
      <c r="AW444" s="13" t="s">
        <v>7</v>
      </c>
      <c r="AX444" s="13" t="s">
        <v>85</v>
      </c>
      <c r="AY444" s="280" t="s">
        <v>161</v>
      </c>
    </row>
    <row r="445" spans="2:65" s="1" customFormat="1" ht="16.5" customHeight="1">
      <c r="B445" s="47"/>
      <c r="C445" s="292" t="s">
        <v>624</v>
      </c>
      <c r="D445" s="292" t="s">
        <v>312</v>
      </c>
      <c r="E445" s="293" t="s">
        <v>514</v>
      </c>
      <c r="F445" s="294" t="s">
        <v>515</v>
      </c>
      <c r="G445" s="295" t="s">
        <v>516</v>
      </c>
      <c r="H445" s="296">
        <v>6</v>
      </c>
      <c r="I445" s="297"/>
      <c r="J445" s="298"/>
      <c r="K445" s="299">
        <f>ROUND(P445*H445,2)</f>
        <v>0</v>
      </c>
      <c r="L445" s="294" t="s">
        <v>24</v>
      </c>
      <c r="M445" s="300"/>
      <c r="N445" s="301" t="s">
        <v>24</v>
      </c>
      <c r="O445" s="255" t="s">
        <v>47</v>
      </c>
      <c r="P445" s="175">
        <f>I445+J445</f>
        <v>0</v>
      </c>
      <c r="Q445" s="175">
        <f>ROUND(I445*H445,2)</f>
        <v>0</v>
      </c>
      <c r="R445" s="175">
        <f>ROUND(J445*H445,2)</f>
        <v>0</v>
      </c>
      <c r="S445" s="48"/>
      <c r="T445" s="256">
        <f>S445*H445</f>
        <v>0</v>
      </c>
      <c r="U445" s="256">
        <v>0.101</v>
      </c>
      <c r="V445" s="256">
        <f>U445*H445</f>
        <v>0.6060000000000001</v>
      </c>
      <c r="W445" s="256">
        <v>0</v>
      </c>
      <c r="X445" s="257">
        <f>W445*H445</f>
        <v>0</v>
      </c>
      <c r="AR445" s="25" t="s">
        <v>206</v>
      </c>
      <c r="AT445" s="25" t="s">
        <v>312</v>
      </c>
      <c r="AU445" s="25" t="s">
        <v>87</v>
      </c>
      <c r="AY445" s="25" t="s">
        <v>161</v>
      </c>
      <c r="BE445" s="258">
        <f>IF(O445="základní",K445,0)</f>
        <v>0</v>
      </c>
      <c r="BF445" s="258">
        <f>IF(O445="snížená",K445,0)</f>
        <v>0</v>
      </c>
      <c r="BG445" s="258">
        <f>IF(O445="zákl. přenesená",K445,0)</f>
        <v>0</v>
      </c>
      <c r="BH445" s="258">
        <f>IF(O445="sníž. přenesená",K445,0)</f>
        <v>0</v>
      </c>
      <c r="BI445" s="258">
        <f>IF(O445="nulová",K445,0)</f>
        <v>0</v>
      </c>
      <c r="BJ445" s="25" t="s">
        <v>85</v>
      </c>
      <c r="BK445" s="258">
        <f>ROUND(P445*H445,2)</f>
        <v>0</v>
      </c>
      <c r="BL445" s="25" t="s">
        <v>170</v>
      </c>
      <c r="BM445" s="25" t="s">
        <v>1035</v>
      </c>
    </row>
    <row r="446" spans="2:51" s="13" customFormat="1" ht="13.5">
      <c r="B446" s="270"/>
      <c r="C446" s="271"/>
      <c r="D446" s="261" t="s">
        <v>173</v>
      </c>
      <c r="E446" s="272" t="s">
        <v>24</v>
      </c>
      <c r="F446" s="273" t="s">
        <v>196</v>
      </c>
      <c r="G446" s="271"/>
      <c r="H446" s="274">
        <v>6</v>
      </c>
      <c r="I446" s="275"/>
      <c r="J446" s="275"/>
      <c r="K446" s="271"/>
      <c r="L446" s="271"/>
      <c r="M446" s="276"/>
      <c r="N446" s="277"/>
      <c r="O446" s="278"/>
      <c r="P446" s="278"/>
      <c r="Q446" s="278"/>
      <c r="R446" s="278"/>
      <c r="S446" s="278"/>
      <c r="T446" s="278"/>
      <c r="U446" s="278"/>
      <c r="V446" s="278"/>
      <c r="W446" s="278"/>
      <c r="X446" s="279"/>
      <c r="AT446" s="280" t="s">
        <v>173</v>
      </c>
      <c r="AU446" s="280" t="s">
        <v>87</v>
      </c>
      <c r="AV446" s="13" t="s">
        <v>87</v>
      </c>
      <c r="AW446" s="13" t="s">
        <v>7</v>
      </c>
      <c r="AX446" s="13" t="s">
        <v>85</v>
      </c>
      <c r="AY446" s="280" t="s">
        <v>161</v>
      </c>
    </row>
    <row r="447" spans="2:65" s="1" customFormat="1" ht="16.5" customHeight="1">
      <c r="B447" s="47"/>
      <c r="C447" s="292" t="s">
        <v>629</v>
      </c>
      <c r="D447" s="292" t="s">
        <v>312</v>
      </c>
      <c r="E447" s="293" t="s">
        <v>1036</v>
      </c>
      <c r="F447" s="294" t="s">
        <v>1037</v>
      </c>
      <c r="G447" s="295" t="s">
        <v>516</v>
      </c>
      <c r="H447" s="296">
        <v>6</v>
      </c>
      <c r="I447" s="297"/>
      <c r="J447" s="298"/>
      <c r="K447" s="299">
        <f>ROUND(P447*H447,2)</f>
        <v>0</v>
      </c>
      <c r="L447" s="294" t="s">
        <v>24</v>
      </c>
      <c r="M447" s="300"/>
      <c r="N447" s="301" t="s">
        <v>24</v>
      </c>
      <c r="O447" s="255" t="s">
        <v>47</v>
      </c>
      <c r="P447" s="175">
        <f>I447+J447</f>
        <v>0</v>
      </c>
      <c r="Q447" s="175">
        <f>ROUND(I447*H447,2)</f>
        <v>0</v>
      </c>
      <c r="R447" s="175">
        <f>ROUND(J447*H447,2)</f>
        <v>0</v>
      </c>
      <c r="S447" s="48"/>
      <c r="T447" s="256">
        <f>S447*H447</f>
        <v>0</v>
      </c>
      <c r="U447" s="256">
        <v>0.038</v>
      </c>
      <c r="V447" s="256">
        <f>U447*H447</f>
        <v>0.22799999999999998</v>
      </c>
      <c r="W447" s="256">
        <v>0</v>
      </c>
      <c r="X447" s="257">
        <f>W447*H447</f>
        <v>0</v>
      </c>
      <c r="AR447" s="25" t="s">
        <v>206</v>
      </c>
      <c r="AT447" s="25" t="s">
        <v>312</v>
      </c>
      <c r="AU447" s="25" t="s">
        <v>87</v>
      </c>
      <c r="AY447" s="25" t="s">
        <v>161</v>
      </c>
      <c r="BE447" s="258">
        <f>IF(O447="základní",K447,0)</f>
        <v>0</v>
      </c>
      <c r="BF447" s="258">
        <f>IF(O447="snížená",K447,0)</f>
        <v>0</v>
      </c>
      <c r="BG447" s="258">
        <f>IF(O447="zákl. přenesená",K447,0)</f>
        <v>0</v>
      </c>
      <c r="BH447" s="258">
        <f>IF(O447="sníž. přenesená",K447,0)</f>
        <v>0</v>
      </c>
      <c r="BI447" s="258">
        <f>IF(O447="nulová",K447,0)</f>
        <v>0</v>
      </c>
      <c r="BJ447" s="25" t="s">
        <v>85</v>
      </c>
      <c r="BK447" s="258">
        <f>ROUND(P447*H447,2)</f>
        <v>0</v>
      </c>
      <c r="BL447" s="25" t="s">
        <v>170</v>
      </c>
      <c r="BM447" s="25" t="s">
        <v>1038</v>
      </c>
    </row>
    <row r="448" spans="2:51" s="13" customFormat="1" ht="13.5">
      <c r="B448" s="270"/>
      <c r="C448" s="271"/>
      <c r="D448" s="261" t="s">
        <v>173</v>
      </c>
      <c r="E448" s="272" t="s">
        <v>24</v>
      </c>
      <c r="F448" s="273" t="s">
        <v>196</v>
      </c>
      <c r="G448" s="271"/>
      <c r="H448" s="274">
        <v>6</v>
      </c>
      <c r="I448" s="275"/>
      <c r="J448" s="275"/>
      <c r="K448" s="271"/>
      <c r="L448" s="271"/>
      <c r="M448" s="276"/>
      <c r="N448" s="277"/>
      <c r="O448" s="278"/>
      <c r="P448" s="278"/>
      <c r="Q448" s="278"/>
      <c r="R448" s="278"/>
      <c r="S448" s="278"/>
      <c r="T448" s="278"/>
      <c r="U448" s="278"/>
      <c r="V448" s="278"/>
      <c r="W448" s="278"/>
      <c r="X448" s="279"/>
      <c r="AT448" s="280" t="s">
        <v>173</v>
      </c>
      <c r="AU448" s="280" t="s">
        <v>87</v>
      </c>
      <c r="AV448" s="13" t="s">
        <v>87</v>
      </c>
      <c r="AW448" s="13" t="s">
        <v>7</v>
      </c>
      <c r="AX448" s="13" t="s">
        <v>85</v>
      </c>
      <c r="AY448" s="280" t="s">
        <v>161</v>
      </c>
    </row>
    <row r="449" spans="2:65" s="1" customFormat="1" ht="16.5" customHeight="1">
      <c r="B449" s="47"/>
      <c r="C449" s="247" t="s">
        <v>635</v>
      </c>
      <c r="D449" s="247" t="s">
        <v>165</v>
      </c>
      <c r="E449" s="248" t="s">
        <v>1039</v>
      </c>
      <c r="F449" s="249" t="s">
        <v>1040</v>
      </c>
      <c r="G449" s="250" t="s">
        <v>326</v>
      </c>
      <c r="H449" s="251">
        <v>20</v>
      </c>
      <c r="I449" s="252"/>
      <c r="J449" s="252"/>
      <c r="K449" s="253">
        <f>ROUND(P449*H449,2)</f>
        <v>0</v>
      </c>
      <c r="L449" s="249" t="s">
        <v>169</v>
      </c>
      <c r="M449" s="73"/>
      <c r="N449" s="254" t="s">
        <v>24</v>
      </c>
      <c r="O449" s="255" t="s">
        <v>47</v>
      </c>
      <c r="P449" s="175">
        <f>I449+J449</f>
        <v>0</v>
      </c>
      <c r="Q449" s="175">
        <f>ROUND(I449*H449,2)</f>
        <v>0</v>
      </c>
      <c r="R449" s="175">
        <f>ROUND(J449*H449,2)</f>
        <v>0</v>
      </c>
      <c r="S449" s="48"/>
      <c r="T449" s="256">
        <f>S449*H449</f>
        <v>0</v>
      </c>
      <c r="U449" s="256">
        <v>0.42368</v>
      </c>
      <c r="V449" s="256">
        <f>U449*H449</f>
        <v>8.4736</v>
      </c>
      <c r="W449" s="256">
        <v>0</v>
      </c>
      <c r="X449" s="257">
        <f>W449*H449</f>
        <v>0</v>
      </c>
      <c r="AR449" s="25" t="s">
        <v>170</v>
      </c>
      <c r="AT449" s="25" t="s">
        <v>165</v>
      </c>
      <c r="AU449" s="25" t="s">
        <v>87</v>
      </c>
      <c r="AY449" s="25" t="s">
        <v>161</v>
      </c>
      <c r="BE449" s="258">
        <f>IF(O449="základní",K449,0)</f>
        <v>0</v>
      </c>
      <c r="BF449" s="258">
        <f>IF(O449="snížená",K449,0)</f>
        <v>0</v>
      </c>
      <c r="BG449" s="258">
        <f>IF(O449="zákl. přenesená",K449,0)</f>
        <v>0</v>
      </c>
      <c r="BH449" s="258">
        <f>IF(O449="sníž. přenesená",K449,0)</f>
        <v>0</v>
      </c>
      <c r="BI449" s="258">
        <f>IF(O449="nulová",K449,0)</f>
        <v>0</v>
      </c>
      <c r="BJ449" s="25" t="s">
        <v>85</v>
      </c>
      <c r="BK449" s="258">
        <f>ROUND(P449*H449,2)</f>
        <v>0</v>
      </c>
      <c r="BL449" s="25" t="s">
        <v>170</v>
      </c>
      <c r="BM449" s="25" t="s">
        <v>1041</v>
      </c>
    </row>
    <row r="450" spans="2:51" s="13" customFormat="1" ht="13.5">
      <c r="B450" s="270"/>
      <c r="C450" s="271"/>
      <c r="D450" s="261" t="s">
        <v>173</v>
      </c>
      <c r="E450" s="272" t="s">
        <v>24</v>
      </c>
      <c r="F450" s="273" t="s">
        <v>283</v>
      </c>
      <c r="G450" s="271"/>
      <c r="H450" s="274">
        <v>20</v>
      </c>
      <c r="I450" s="275"/>
      <c r="J450" s="275"/>
      <c r="K450" s="271"/>
      <c r="L450" s="271"/>
      <c r="M450" s="276"/>
      <c r="N450" s="277"/>
      <c r="O450" s="278"/>
      <c r="P450" s="278"/>
      <c r="Q450" s="278"/>
      <c r="R450" s="278"/>
      <c r="S450" s="278"/>
      <c r="T450" s="278"/>
      <c r="U450" s="278"/>
      <c r="V450" s="278"/>
      <c r="W450" s="278"/>
      <c r="X450" s="279"/>
      <c r="AT450" s="280" t="s">
        <v>173</v>
      </c>
      <c r="AU450" s="280" t="s">
        <v>87</v>
      </c>
      <c r="AV450" s="13" t="s">
        <v>87</v>
      </c>
      <c r="AW450" s="13" t="s">
        <v>7</v>
      </c>
      <c r="AX450" s="13" t="s">
        <v>85</v>
      </c>
      <c r="AY450" s="280" t="s">
        <v>161</v>
      </c>
    </row>
    <row r="451" spans="2:65" s="1" customFormat="1" ht="16.5" customHeight="1">
      <c r="B451" s="47"/>
      <c r="C451" s="247" t="s">
        <v>639</v>
      </c>
      <c r="D451" s="247" t="s">
        <v>165</v>
      </c>
      <c r="E451" s="248" t="s">
        <v>1042</v>
      </c>
      <c r="F451" s="249" t="s">
        <v>1043</v>
      </c>
      <c r="G451" s="250" t="s">
        <v>326</v>
      </c>
      <c r="H451" s="251">
        <v>20</v>
      </c>
      <c r="I451" s="252"/>
      <c r="J451" s="252"/>
      <c r="K451" s="253">
        <f>ROUND(P451*H451,2)</f>
        <v>0</v>
      </c>
      <c r="L451" s="249" t="s">
        <v>169</v>
      </c>
      <c r="M451" s="73"/>
      <c r="N451" s="254" t="s">
        <v>24</v>
      </c>
      <c r="O451" s="255" t="s">
        <v>47</v>
      </c>
      <c r="P451" s="175">
        <f>I451+J451</f>
        <v>0</v>
      </c>
      <c r="Q451" s="175">
        <f>ROUND(I451*H451,2)</f>
        <v>0</v>
      </c>
      <c r="R451" s="175">
        <f>ROUND(J451*H451,2)</f>
        <v>0</v>
      </c>
      <c r="S451" s="48"/>
      <c r="T451" s="256">
        <f>S451*H451</f>
        <v>0</v>
      </c>
      <c r="U451" s="256">
        <v>0.32272</v>
      </c>
      <c r="V451" s="256">
        <f>U451*H451</f>
        <v>6.4544</v>
      </c>
      <c r="W451" s="256">
        <v>0</v>
      </c>
      <c r="X451" s="257">
        <f>W451*H451</f>
        <v>0</v>
      </c>
      <c r="AR451" s="25" t="s">
        <v>170</v>
      </c>
      <c r="AT451" s="25" t="s">
        <v>165</v>
      </c>
      <c r="AU451" s="25" t="s">
        <v>87</v>
      </c>
      <c r="AY451" s="25" t="s">
        <v>161</v>
      </c>
      <c r="BE451" s="258">
        <f>IF(O451="základní",K451,0)</f>
        <v>0</v>
      </c>
      <c r="BF451" s="258">
        <f>IF(O451="snížená",K451,0)</f>
        <v>0</v>
      </c>
      <c r="BG451" s="258">
        <f>IF(O451="zákl. přenesená",K451,0)</f>
        <v>0</v>
      </c>
      <c r="BH451" s="258">
        <f>IF(O451="sníž. přenesená",K451,0)</f>
        <v>0</v>
      </c>
      <c r="BI451" s="258">
        <f>IF(O451="nulová",K451,0)</f>
        <v>0</v>
      </c>
      <c r="BJ451" s="25" t="s">
        <v>85</v>
      </c>
      <c r="BK451" s="258">
        <f>ROUND(P451*H451,2)</f>
        <v>0</v>
      </c>
      <c r="BL451" s="25" t="s">
        <v>170</v>
      </c>
      <c r="BM451" s="25" t="s">
        <v>1044</v>
      </c>
    </row>
    <row r="452" spans="2:51" s="13" customFormat="1" ht="13.5">
      <c r="B452" s="270"/>
      <c r="C452" s="271"/>
      <c r="D452" s="261" t="s">
        <v>173</v>
      </c>
      <c r="E452" s="272" t="s">
        <v>24</v>
      </c>
      <c r="F452" s="273" t="s">
        <v>283</v>
      </c>
      <c r="G452" s="271"/>
      <c r="H452" s="274">
        <v>20</v>
      </c>
      <c r="I452" s="275"/>
      <c r="J452" s="275"/>
      <c r="K452" s="271"/>
      <c r="L452" s="271"/>
      <c r="M452" s="276"/>
      <c r="N452" s="277"/>
      <c r="O452" s="278"/>
      <c r="P452" s="278"/>
      <c r="Q452" s="278"/>
      <c r="R452" s="278"/>
      <c r="S452" s="278"/>
      <c r="T452" s="278"/>
      <c r="U452" s="278"/>
      <c r="V452" s="278"/>
      <c r="W452" s="278"/>
      <c r="X452" s="279"/>
      <c r="AT452" s="280" t="s">
        <v>173</v>
      </c>
      <c r="AU452" s="280" t="s">
        <v>87</v>
      </c>
      <c r="AV452" s="13" t="s">
        <v>87</v>
      </c>
      <c r="AW452" s="13" t="s">
        <v>7</v>
      </c>
      <c r="AX452" s="13" t="s">
        <v>85</v>
      </c>
      <c r="AY452" s="280" t="s">
        <v>161</v>
      </c>
    </row>
    <row r="453" spans="2:65" s="1" customFormat="1" ht="16.5" customHeight="1">
      <c r="B453" s="47"/>
      <c r="C453" s="247" t="s">
        <v>644</v>
      </c>
      <c r="D453" s="247" t="s">
        <v>165</v>
      </c>
      <c r="E453" s="248" t="s">
        <v>1045</v>
      </c>
      <c r="F453" s="249" t="s">
        <v>1046</v>
      </c>
      <c r="G453" s="250" t="s">
        <v>326</v>
      </c>
      <c r="H453" s="251">
        <v>11</v>
      </c>
      <c r="I453" s="252"/>
      <c r="J453" s="252"/>
      <c r="K453" s="253">
        <f>ROUND(P453*H453,2)</f>
        <v>0</v>
      </c>
      <c r="L453" s="249" t="s">
        <v>169</v>
      </c>
      <c r="M453" s="73"/>
      <c r="N453" s="254" t="s">
        <v>24</v>
      </c>
      <c r="O453" s="255" t="s">
        <v>47</v>
      </c>
      <c r="P453" s="175">
        <f>I453+J453</f>
        <v>0</v>
      </c>
      <c r="Q453" s="175">
        <f>ROUND(I453*H453,2)</f>
        <v>0</v>
      </c>
      <c r="R453" s="175">
        <f>ROUND(J453*H453,2)</f>
        <v>0</v>
      </c>
      <c r="S453" s="48"/>
      <c r="T453" s="256">
        <f>S453*H453</f>
        <v>0</v>
      </c>
      <c r="U453" s="256">
        <v>0.4208</v>
      </c>
      <c r="V453" s="256">
        <f>U453*H453</f>
        <v>4.6288</v>
      </c>
      <c r="W453" s="256">
        <v>0</v>
      </c>
      <c r="X453" s="257">
        <f>W453*H453</f>
        <v>0</v>
      </c>
      <c r="AR453" s="25" t="s">
        <v>170</v>
      </c>
      <c r="AT453" s="25" t="s">
        <v>165</v>
      </c>
      <c r="AU453" s="25" t="s">
        <v>87</v>
      </c>
      <c r="AY453" s="25" t="s">
        <v>161</v>
      </c>
      <c r="BE453" s="258">
        <f>IF(O453="základní",K453,0)</f>
        <v>0</v>
      </c>
      <c r="BF453" s="258">
        <f>IF(O453="snížená",K453,0)</f>
        <v>0</v>
      </c>
      <c r="BG453" s="258">
        <f>IF(O453="zákl. přenesená",K453,0)</f>
        <v>0</v>
      </c>
      <c r="BH453" s="258">
        <f>IF(O453="sníž. přenesená",K453,0)</f>
        <v>0</v>
      </c>
      <c r="BI453" s="258">
        <f>IF(O453="nulová",K453,0)</f>
        <v>0</v>
      </c>
      <c r="BJ453" s="25" t="s">
        <v>85</v>
      </c>
      <c r="BK453" s="258">
        <f>ROUND(P453*H453,2)</f>
        <v>0</v>
      </c>
      <c r="BL453" s="25" t="s">
        <v>170</v>
      </c>
      <c r="BM453" s="25" t="s">
        <v>1047</v>
      </c>
    </row>
    <row r="454" spans="2:51" s="13" customFormat="1" ht="13.5">
      <c r="B454" s="270"/>
      <c r="C454" s="271"/>
      <c r="D454" s="261" t="s">
        <v>173</v>
      </c>
      <c r="E454" s="272" t="s">
        <v>24</v>
      </c>
      <c r="F454" s="273" t="s">
        <v>256</v>
      </c>
      <c r="G454" s="271"/>
      <c r="H454" s="274">
        <v>16</v>
      </c>
      <c r="I454" s="275"/>
      <c r="J454" s="275"/>
      <c r="K454" s="271"/>
      <c r="L454" s="271"/>
      <c r="M454" s="276"/>
      <c r="N454" s="277"/>
      <c r="O454" s="278"/>
      <c r="P454" s="278"/>
      <c r="Q454" s="278"/>
      <c r="R454" s="278"/>
      <c r="S454" s="278"/>
      <c r="T454" s="278"/>
      <c r="U454" s="278"/>
      <c r="V454" s="278"/>
      <c r="W454" s="278"/>
      <c r="X454" s="279"/>
      <c r="AT454" s="280" t="s">
        <v>173</v>
      </c>
      <c r="AU454" s="280" t="s">
        <v>87</v>
      </c>
      <c r="AV454" s="13" t="s">
        <v>87</v>
      </c>
      <c r="AW454" s="13" t="s">
        <v>7</v>
      </c>
      <c r="AX454" s="13" t="s">
        <v>78</v>
      </c>
      <c r="AY454" s="280" t="s">
        <v>161</v>
      </c>
    </row>
    <row r="455" spans="2:51" s="12" customFormat="1" ht="13.5">
      <c r="B455" s="259"/>
      <c r="C455" s="260"/>
      <c r="D455" s="261" t="s">
        <v>173</v>
      </c>
      <c r="E455" s="262" t="s">
        <v>24</v>
      </c>
      <c r="F455" s="263" t="s">
        <v>698</v>
      </c>
      <c r="G455" s="260"/>
      <c r="H455" s="262" t="s">
        <v>24</v>
      </c>
      <c r="I455" s="264"/>
      <c r="J455" s="264"/>
      <c r="K455" s="260"/>
      <c r="L455" s="260"/>
      <c r="M455" s="265"/>
      <c r="N455" s="266"/>
      <c r="O455" s="267"/>
      <c r="P455" s="267"/>
      <c r="Q455" s="267"/>
      <c r="R455" s="267"/>
      <c r="S455" s="267"/>
      <c r="T455" s="267"/>
      <c r="U455" s="267"/>
      <c r="V455" s="267"/>
      <c r="W455" s="267"/>
      <c r="X455" s="268"/>
      <c r="AT455" s="269" t="s">
        <v>173</v>
      </c>
      <c r="AU455" s="269" t="s">
        <v>87</v>
      </c>
      <c r="AV455" s="12" t="s">
        <v>85</v>
      </c>
      <c r="AW455" s="12" t="s">
        <v>7</v>
      </c>
      <c r="AX455" s="12" t="s">
        <v>78</v>
      </c>
      <c r="AY455" s="269" t="s">
        <v>161</v>
      </c>
    </row>
    <row r="456" spans="2:51" s="13" customFormat="1" ht="13.5">
      <c r="B456" s="270"/>
      <c r="C456" s="271"/>
      <c r="D456" s="261" t="s">
        <v>173</v>
      </c>
      <c r="E456" s="272" t="s">
        <v>24</v>
      </c>
      <c r="F456" s="273" t="s">
        <v>1048</v>
      </c>
      <c r="G456" s="271"/>
      <c r="H456" s="274">
        <v>-5</v>
      </c>
      <c r="I456" s="275"/>
      <c r="J456" s="275"/>
      <c r="K456" s="271"/>
      <c r="L456" s="271"/>
      <c r="M456" s="276"/>
      <c r="N456" s="277"/>
      <c r="O456" s="278"/>
      <c r="P456" s="278"/>
      <c r="Q456" s="278"/>
      <c r="R456" s="278"/>
      <c r="S456" s="278"/>
      <c r="T456" s="278"/>
      <c r="U456" s="278"/>
      <c r="V456" s="278"/>
      <c r="W456" s="278"/>
      <c r="X456" s="279"/>
      <c r="AT456" s="280" t="s">
        <v>173</v>
      </c>
      <c r="AU456" s="280" t="s">
        <v>87</v>
      </c>
      <c r="AV456" s="13" t="s">
        <v>87</v>
      </c>
      <c r="AW456" s="13" t="s">
        <v>7</v>
      </c>
      <c r="AX456" s="13" t="s">
        <v>78</v>
      </c>
      <c r="AY456" s="280" t="s">
        <v>161</v>
      </c>
    </row>
    <row r="457" spans="2:51" s="14" customFormat="1" ht="13.5">
      <c r="B457" s="281"/>
      <c r="C457" s="282"/>
      <c r="D457" s="261" t="s">
        <v>173</v>
      </c>
      <c r="E457" s="283" t="s">
        <v>24</v>
      </c>
      <c r="F457" s="284" t="s">
        <v>230</v>
      </c>
      <c r="G457" s="282"/>
      <c r="H457" s="285">
        <v>11</v>
      </c>
      <c r="I457" s="286"/>
      <c r="J457" s="286"/>
      <c r="K457" s="282"/>
      <c r="L457" s="282"/>
      <c r="M457" s="287"/>
      <c r="N457" s="288"/>
      <c r="O457" s="289"/>
      <c r="P457" s="289"/>
      <c r="Q457" s="289"/>
      <c r="R457" s="289"/>
      <c r="S457" s="289"/>
      <c r="T457" s="289"/>
      <c r="U457" s="289"/>
      <c r="V457" s="289"/>
      <c r="W457" s="289"/>
      <c r="X457" s="290"/>
      <c r="AT457" s="291" t="s">
        <v>173</v>
      </c>
      <c r="AU457" s="291" t="s">
        <v>87</v>
      </c>
      <c r="AV457" s="14" t="s">
        <v>170</v>
      </c>
      <c r="AW457" s="14" t="s">
        <v>7</v>
      </c>
      <c r="AX457" s="14" t="s">
        <v>85</v>
      </c>
      <c r="AY457" s="291" t="s">
        <v>161</v>
      </c>
    </row>
    <row r="458" spans="2:65" s="1" customFormat="1" ht="16.5" customHeight="1">
      <c r="B458" s="47"/>
      <c r="C458" s="247" t="s">
        <v>472</v>
      </c>
      <c r="D458" s="247" t="s">
        <v>165</v>
      </c>
      <c r="E458" s="248" t="s">
        <v>1049</v>
      </c>
      <c r="F458" s="249" t="s">
        <v>1050</v>
      </c>
      <c r="G458" s="250" t="s">
        <v>326</v>
      </c>
      <c r="H458" s="251">
        <v>9</v>
      </c>
      <c r="I458" s="252"/>
      <c r="J458" s="252"/>
      <c r="K458" s="253">
        <f>ROUND(P458*H458,2)</f>
        <v>0</v>
      </c>
      <c r="L458" s="249" t="s">
        <v>169</v>
      </c>
      <c r="M458" s="73"/>
      <c r="N458" s="254" t="s">
        <v>24</v>
      </c>
      <c r="O458" s="255" t="s">
        <v>47</v>
      </c>
      <c r="P458" s="175">
        <f>I458+J458</f>
        <v>0</v>
      </c>
      <c r="Q458" s="175">
        <f>ROUND(I458*H458,2)</f>
        <v>0</v>
      </c>
      <c r="R458" s="175">
        <f>ROUND(J458*H458,2)</f>
        <v>0</v>
      </c>
      <c r="S458" s="48"/>
      <c r="T458" s="256">
        <f>S458*H458</f>
        <v>0</v>
      </c>
      <c r="U458" s="256">
        <v>0.32974</v>
      </c>
      <c r="V458" s="256">
        <f>U458*H458</f>
        <v>2.96766</v>
      </c>
      <c r="W458" s="256">
        <v>0</v>
      </c>
      <c r="X458" s="257">
        <f>W458*H458</f>
        <v>0</v>
      </c>
      <c r="AR458" s="25" t="s">
        <v>170</v>
      </c>
      <c r="AT458" s="25" t="s">
        <v>165</v>
      </c>
      <c r="AU458" s="25" t="s">
        <v>87</v>
      </c>
      <c r="AY458" s="25" t="s">
        <v>161</v>
      </c>
      <c r="BE458" s="258">
        <f>IF(O458="základní",K458,0)</f>
        <v>0</v>
      </c>
      <c r="BF458" s="258">
        <f>IF(O458="snížená",K458,0)</f>
        <v>0</v>
      </c>
      <c r="BG458" s="258">
        <f>IF(O458="zákl. přenesená",K458,0)</f>
        <v>0</v>
      </c>
      <c r="BH458" s="258">
        <f>IF(O458="sníž. přenesená",K458,0)</f>
        <v>0</v>
      </c>
      <c r="BI458" s="258">
        <f>IF(O458="nulová",K458,0)</f>
        <v>0</v>
      </c>
      <c r="BJ458" s="25" t="s">
        <v>85</v>
      </c>
      <c r="BK458" s="258">
        <f>ROUND(P458*H458,2)</f>
        <v>0</v>
      </c>
      <c r="BL458" s="25" t="s">
        <v>170</v>
      </c>
      <c r="BM458" s="25" t="s">
        <v>1051</v>
      </c>
    </row>
    <row r="459" spans="2:51" s="13" customFormat="1" ht="13.5">
      <c r="B459" s="270"/>
      <c r="C459" s="271"/>
      <c r="D459" s="261" t="s">
        <v>173</v>
      </c>
      <c r="E459" s="272" t="s">
        <v>24</v>
      </c>
      <c r="F459" s="273" t="s">
        <v>11</v>
      </c>
      <c r="G459" s="271"/>
      <c r="H459" s="274">
        <v>15</v>
      </c>
      <c r="I459" s="275"/>
      <c r="J459" s="275"/>
      <c r="K459" s="271"/>
      <c r="L459" s="271"/>
      <c r="M459" s="276"/>
      <c r="N459" s="277"/>
      <c r="O459" s="278"/>
      <c r="P459" s="278"/>
      <c r="Q459" s="278"/>
      <c r="R459" s="278"/>
      <c r="S459" s="278"/>
      <c r="T459" s="278"/>
      <c r="U459" s="278"/>
      <c r="V459" s="278"/>
      <c r="W459" s="278"/>
      <c r="X459" s="279"/>
      <c r="AT459" s="280" t="s">
        <v>173</v>
      </c>
      <c r="AU459" s="280" t="s">
        <v>87</v>
      </c>
      <c r="AV459" s="13" t="s">
        <v>87</v>
      </c>
      <c r="AW459" s="13" t="s">
        <v>7</v>
      </c>
      <c r="AX459" s="13" t="s">
        <v>78</v>
      </c>
      <c r="AY459" s="280" t="s">
        <v>161</v>
      </c>
    </row>
    <row r="460" spans="2:51" s="12" customFormat="1" ht="13.5">
      <c r="B460" s="259"/>
      <c r="C460" s="260"/>
      <c r="D460" s="261" t="s">
        <v>173</v>
      </c>
      <c r="E460" s="262" t="s">
        <v>24</v>
      </c>
      <c r="F460" s="263" t="s">
        <v>698</v>
      </c>
      <c r="G460" s="260"/>
      <c r="H460" s="262" t="s">
        <v>24</v>
      </c>
      <c r="I460" s="264"/>
      <c r="J460" s="264"/>
      <c r="K460" s="260"/>
      <c r="L460" s="260"/>
      <c r="M460" s="265"/>
      <c r="N460" s="266"/>
      <c r="O460" s="267"/>
      <c r="P460" s="267"/>
      <c r="Q460" s="267"/>
      <c r="R460" s="267"/>
      <c r="S460" s="267"/>
      <c r="T460" s="267"/>
      <c r="U460" s="267"/>
      <c r="V460" s="267"/>
      <c r="W460" s="267"/>
      <c r="X460" s="268"/>
      <c r="AT460" s="269" t="s">
        <v>173</v>
      </c>
      <c r="AU460" s="269" t="s">
        <v>87</v>
      </c>
      <c r="AV460" s="12" t="s">
        <v>85</v>
      </c>
      <c r="AW460" s="12" t="s">
        <v>7</v>
      </c>
      <c r="AX460" s="12" t="s">
        <v>78</v>
      </c>
      <c r="AY460" s="269" t="s">
        <v>161</v>
      </c>
    </row>
    <row r="461" spans="2:51" s="13" customFormat="1" ht="13.5">
      <c r="B461" s="270"/>
      <c r="C461" s="271"/>
      <c r="D461" s="261" t="s">
        <v>173</v>
      </c>
      <c r="E461" s="272" t="s">
        <v>24</v>
      </c>
      <c r="F461" s="273" t="s">
        <v>1052</v>
      </c>
      <c r="G461" s="271"/>
      <c r="H461" s="274">
        <v>-6</v>
      </c>
      <c r="I461" s="275"/>
      <c r="J461" s="275"/>
      <c r="K461" s="271"/>
      <c r="L461" s="271"/>
      <c r="M461" s="276"/>
      <c r="N461" s="277"/>
      <c r="O461" s="278"/>
      <c r="P461" s="278"/>
      <c r="Q461" s="278"/>
      <c r="R461" s="278"/>
      <c r="S461" s="278"/>
      <c r="T461" s="278"/>
      <c r="U461" s="278"/>
      <c r="V461" s="278"/>
      <c r="W461" s="278"/>
      <c r="X461" s="279"/>
      <c r="AT461" s="280" t="s">
        <v>173</v>
      </c>
      <c r="AU461" s="280" t="s">
        <v>87</v>
      </c>
      <c r="AV461" s="13" t="s">
        <v>87</v>
      </c>
      <c r="AW461" s="13" t="s">
        <v>7</v>
      </c>
      <c r="AX461" s="13" t="s">
        <v>78</v>
      </c>
      <c r="AY461" s="280" t="s">
        <v>161</v>
      </c>
    </row>
    <row r="462" spans="2:51" s="14" customFormat="1" ht="13.5">
      <c r="B462" s="281"/>
      <c r="C462" s="282"/>
      <c r="D462" s="261" t="s">
        <v>173</v>
      </c>
      <c r="E462" s="283" t="s">
        <v>24</v>
      </c>
      <c r="F462" s="284" t="s">
        <v>230</v>
      </c>
      <c r="G462" s="282"/>
      <c r="H462" s="285">
        <v>9</v>
      </c>
      <c r="I462" s="286"/>
      <c r="J462" s="286"/>
      <c r="K462" s="282"/>
      <c r="L462" s="282"/>
      <c r="M462" s="287"/>
      <c r="N462" s="288"/>
      <c r="O462" s="289"/>
      <c r="P462" s="289"/>
      <c r="Q462" s="289"/>
      <c r="R462" s="289"/>
      <c r="S462" s="289"/>
      <c r="T462" s="289"/>
      <c r="U462" s="289"/>
      <c r="V462" s="289"/>
      <c r="W462" s="289"/>
      <c r="X462" s="290"/>
      <c r="AT462" s="291" t="s">
        <v>173</v>
      </c>
      <c r="AU462" s="291" t="s">
        <v>87</v>
      </c>
      <c r="AV462" s="14" t="s">
        <v>170</v>
      </c>
      <c r="AW462" s="14" t="s">
        <v>7</v>
      </c>
      <c r="AX462" s="14" t="s">
        <v>85</v>
      </c>
      <c r="AY462" s="291" t="s">
        <v>161</v>
      </c>
    </row>
    <row r="463" spans="2:65" s="1" customFormat="1" ht="25.5" customHeight="1">
      <c r="B463" s="47"/>
      <c r="C463" s="247" t="s">
        <v>652</v>
      </c>
      <c r="D463" s="247" t="s">
        <v>165</v>
      </c>
      <c r="E463" s="248" t="s">
        <v>523</v>
      </c>
      <c r="F463" s="249" t="s">
        <v>524</v>
      </c>
      <c r="G463" s="250" t="s">
        <v>326</v>
      </c>
      <c r="H463" s="251">
        <v>10</v>
      </c>
      <c r="I463" s="252"/>
      <c r="J463" s="252"/>
      <c r="K463" s="253">
        <f>ROUND(P463*H463,2)</f>
        <v>0</v>
      </c>
      <c r="L463" s="249" t="s">
        <v>169</v>
      </c>
      <c r="M463" s="73"/>
      <c r="N463" s="254" t="s">
        <v>24</v>
      </c>
      <c r="O463" s="255" t="s">
        <v>47</v>
      </c>
      <c r="P463" s="175">
        <f>I463+J463</f>
        <v>0</v>
      </c>
      <c r="Q463" s="175">
        <f>ROUND(I463*H463,2)</f>
        <v>0</v>
      </c>
      <c r="R463" s="175">
        <f>ROUND(J463*H463,2)</f>
        <v>0</v>
      </c>
      <c r="S463" s="48"/>
      <c r="T463" s="256">
        <f>S463*H463</f>
        <v>0</v>
      </c>
      <c r="U463" s="256">
        <v>0.31108</v>
      </c>
      <c r="V463" s="256">
        <f>U463*H463</f>
        <v>3.1108000000000002</v>
      </c>
      <c r="W463" s="256">
        <v>0</v>
      </c>
      <c r="X463" s="257">
        <f>W463*H463</f>
        <v>0</v>
      </c>
      <c r="AR463" s="25" t="s">
        <v>170</v>
      </c>
      <c r="AT463" s="25" t="s">
        <v>165</v>
      </c>
      <c r="AU463" s="25" t="s">
        <v>87</v>
      </c>
      <c r="AY463" s="25" t="s">
        <v>161</v>
      </c>
      <c r="BE463" s="258">
        <f>IF(O463="základní",K463,0)</f>
        <v>0</v>
      </c>
      <c r="BF463" s="258">
        <f>IF(O463="snížená",K463,0)</f>
        <v>0</v>
      </c>
      <c r="BG463" s="258">
        <f>IF(O463="zákl. přenesená",K463,0)</f>
        <v>0</v>
      </c>
      <c r="BH463" s="258">
        <f>IF(O463="sníž. přenesená",K463,0)</f>
        <v>0</v>
      </c>
      <c r="BI463" s="258">
        <f>IF(O463="nulová",K463,0)</f>
        <v>0</v>
      </c>
      <c r="BJ463" s="25" t="s">
        <v>85</v>
      </c>
      <c r="BK463" s="258">
        <f>ROUND(P463*H463,2)</f>
        <v>0</v>
      </c>
      <c r="BL463" s="25" t="s">
        <v>170</v>
      </c>
      <c r="BM463" s="25" t="s">
        <v>1053</v>
      </c>
    </row>
    <row r="464" spans="2:51" s="13" customFormat="1" ht="13.5">
      <c r="B464" s="270"/>
      <c r="C464" s="271"/>
      <c r="D464" s="261" t="s">
        <v>173</v>
      </c>
      <c r="E464" s="272" t="s">
        <v>24</v>
      </c>
      <c r="F464" s="273" t="s">
        <v>256</v>
      </c>
      <c r="G464" s="271"/>
      <c r="H464" s="274">
        <v>16</v>
      </c>
      <c r="I464" s="275"/>
      <c r="J464" s="275"/>
      <c r="K464" s="271"/>
      <c r="L464" s="271"/>
      <c r="M464" s="276"/>
      <c r="N464" s="277"/>
      <c r="O464" s="278"/>
      <c r="P464" s="278"/>
      <c r="Q464" s="278"/>
      <c r="R464" s="278"/>
      <c r="S464" s="278"/>
      <c r="T464" s="278"/>
      <c r="U464" s="278"/>
      <c r="V464" s="278"/>
      <c r="W464" s="278"/>
      <c r="X464" s="279"/>
      <c r="AT464" s="280" t="s">
        <v>173</v>
      </c>
      <c r="AU464" s="280" t="s">
        <v>87</v>
      </c>
      <c r="AV464" s="13" t="s">
        <v>87</v>
      </c>
      <c r="AW464" s="13" t="s">
        <v>7</v>
      </c>
      <c r="AX464" s="13" t="s">
        <v>78</v>
      </c>
      <c r="AY464" s="280" t="s">
        <v>161</v>
      </c>
    </row>
    <row r="465" spans="2:51" s="12" customFormat="1" ht="13.5">
      <c r="B465" s="259"/>
      <c r="C465" s="260"/>
      <c r="D465" s="261" t="s">
        <v>173</v>
      </c>
      <c r="E465" s="262" t="s">
        <v>24</v>
      </c>
      <c r="F465" s="263" t="s">
        <v>698</v>
      </c>
      <c r="G465" s="260"/>
      <c r="H465" s="262" t="s">
        <v>24</v>
      </c>
      <c r="I465" s="264"/>
      <c r="J465" s="264"/>
      <c r="K465" s="260"/>
      <c r="L465" s="260"/>
      <c r="M465" s="265"/>
      <c r="N465" s="266"/>
      <c r="O465" s="267"/>
      <c r="P465" s="267"/>
      <c r="Q465" s="267"/>
      <c r="R465" s="267"/>
      <c r="S465" s="267"/>
      <c r="T465" s="267"/>
      <c r="U465" s="267"/>
      <c r="V465" s="267"/>
      <c r="W465" s="267"/>
      <c r="X465" s="268"/>
      <c r="AT465" s="269" t="s">
        <v>173</v>
      </c>
      <c r="AU465" s="269" t="s">
        <v>87</v>
      </c>
      <c r="AV465" s="12" t="s">
        <v>85</v>
      </c>
      <c r="AW465" s="12" t="s">
        <v>7</v>
      </c>
      <c r="AX465" s="12" t="s">
        <v>78</v>
      </c>
      <c r="AY465" s="269" t="s">
        <v>161</v>
      </c>
    </row>
    <row r="466" spans="2:51" s="13" customFormat="1" ht="13.5">
      <c r="B466" s="270"/>
      <c r="C466" s="271"/>
      <c r="D466" s="261" t="s">
        <v>173</v>
      </c>
      <c r="E466" s="272" t="s">
        <v>24</v>
      </c>
      <c r="F466" s="273" t="s">
        <v>1052</v>
      </c>
      <c r="G466" s="271"/>
      <c r="H466" s="274">
        <v>-6</v>
      </c>
      <c r="I466" s="275"/>
      <c r="J466" s="275"/>
      <c r="K466" s="271"/>
      <c r="L466" s="271"/>
      <c r="M466" s="276"/>
      <c r="N466" s="277"/>
      <c r="O466" s="278"/>
      <c r="P466" s="278"/>
      <c r="Q466" s="278"/>
      <c r="R466" s="278"/>
      <c r="S466" s="278"/>
      <c r="T466" s="278"/>
      <c r="U466" s="278"/>
      <c r="V466" s="278"/>
      <c r="W466" s="278"/>
      <c r="X466" s="279"/>
      <c r="AT466" s="280" t="s">
        <v>173</v>
      </c>
      <c r="AU466" s="280" t="s">
        <v>87</v>
      </c>
      <c r="AV466" s="13" t="s">
        <v>87</v>
      </c>
      <c r="AW466" s="13" t="s">
        <v>7</v>
      </c>
      <c r="AX466" s="13" t="s">
        <v>78</v>
      </c>
      <c r="AY466" s="280" t="s">
        <v>161</v>
      </c>
    </row>
    <row r="467" spans="2:51" s="14" customFormat="1" ht="13.5">
      <c r="B467" s="281"/>
      <c r="C467" s="282"/>
      <c r="D467" s="261" t="s">
        <v>173</v>
      </c>
      <c r="E467" s="283" t="s">
        <v>24</v>
      </c>
      <c r="F467" s="284" t="s">
        <v>230</v>
      </c>
      <c r="G467" s="282"/>
      <c r="H467" s="285">
        <v>10</v>
      </c>
      <c r="I467" s="286"/>
      <c r="J467" s="286"/>
      <c r="K467" s="282"/>
      <c r="L467" s="282"/>
      <c r="M467" s="287"/>
      <c r="N467" s="288"/>
      <c r="O467" s="289"/>
      <c r="P467" s="289"/>
      <c r="Q467" s="289"/>
      <c r="R467" s="289"/>
      <c r="S467" s="289"/>
      <c r="T467" s="289"/>
      <c r="U467" s="289"/>
      <c r="V467" s="289"/>
      <c r="W467" s="289"/>
      <c r="X467" s="290"/>
      <c r="AT467" s="291" t="s">
        <v>173</v>
      </c>
      <c r="AU467" s="291" t="s">
        <v>87</v>
      </c>
      <c r="AV467" s="14" t="s">
        <v>170</v>
      </c>
      <c r="AW467" s="14" t="s">
        <v>7</v>
      </c>
      <c r="AX467" s="14" t="s">
        <v>85</v>
      </c>
      <c r="AY467" s="291" t="s">
        <v>161</v>
      </c>
    </row>
    <row r="468" spans="2:65" s="1" customFormat="1" ht="25.5" customHeight="1">
      <c r="B468" s="47"/>
      <c r="C468" s="247" t="s">
        <v>485</v>
      </c>
      <c r="D468" s="247" t="s">
        <v>165</v>
      </c>
      <c r="E468" s="248" t="s">
        <v>527</v>
      </c>
      <c r="F468" s="249" t="s">
        <v>528</v>
      </c>
      <c r="G468" s="250" t="s">
        <v>326</v>
      </c>
      <c r="H468" s="251">
        <v>14</v>
      </c>
      <c r="I468" s="252"/>
      <c r="J468" s="252"/>
      <c r="K468" s="253">
        <f>ROUND(P468*H468,2)</f>
        <v>0</v>
      </c>
      <c r="L468" s="249" t="s">
        <v>169</v>
      </c>
      <c r="M468" s="73"/>
      <c r="N468" s="254" t="s">
        <v>24</v>
      </c>
      <c r="O468" s="255" t="s">
        <v>47</v>
      </c>
      <c r="P468" s="175">
        <f>I468+J468</f>
        <v>0</v>
      </c>
      <c r="Q468" s="175">
        <f>ROUND(I468*H468,2)</f>
        <v>0</v>
      </c>
      <c r="R468" s="175">
        <f>ROUND(J468*H468,2)</f>
        <v>0</v>
      </c>
      <c r="S468" s="48"/>
      <c r="T468" s="256">
        <f>S468*H468</f>
        <v>0</v>
      </c>
      <c r="U468" s="256">
        <v>0.2647</v>
      </c>
      <c r="V468" s="256">
        <f>U468*H468</f>
        <v>3.7058</v>
      </c>
      <c r="W468" s="256">
        <v>0</v>
      </c>
      <c r="X468" s="257">
        <f>W468*H468</f>
        <v>0</v>
      </c>
      <c r="AR468" s="25" t="s">
        <v>170</v>
      </c>
      <c r="AT468" s="25" t="s">
        <v>165</v>
      </c>
      <c r="AU468" s="25" t="s">
        <v>87</v>
      </c>
      <c r="AY468" s="25" t="s">
        <v>161</v>
      </c>
      <c r="BE468" s="258">
        <f>IF(O468="základní",K468,0)</f>
        <v>0</v>
      </c>
      <c r="BF468" s="258">
        <f>IF(O468="snížená",K468,0)</f>
        <v>0</v>
      </c>
      <c r="BG468" s="258">
        <f>IF(O468="zákl. přenesená",K468,0)</f>
        <v>0</v>
      </c>
      <c r="BH468" s="258">
        <f>IF(O468="sníž. přenesená",K468,0)</f>
        <v>0</v>
      </c>
      <c r="BI468" s="258">
        <f>IF(O468="nulová",K468,0)</f>
        <v>0</v>
      </c>
      <c r="BJ468" s="25" t="s">
        <v>85</v>
      </c>
      <c r="BK468" s="258">
        <f>ROUND(P468*H468,2)</f>
        <v>0</v>
      </c>
      <c r="BL468" s="25" t="s">
        <v>170</v>
      </c>
      <c r="BM468" s="25" t="s">
        <v>1054</v>
      </c>
    </row>
    <row r="469" spans="2:51" s="13" customFormat="1" ht="13.5">
      <c r="B469" s="270"/>
      <c r="C469" s="271"/>
      <c r="D469" s="261" t="s">
        <v>173</v>
      </c>
      <c r="E469" s="272" t="s">
        <v>24</v>
      </c>
      <c r="F469" s="273" t="s">
        <v>271</v>
      </c>
      <c r="G469" s="271"/>
      <c r="H469" s="274">
        <v>18</v>
      </c>
      <c r="I469" s="275"/>
      <c r="J469" s="275"/>
      <c r="K469" s="271"/>
      <c r="L469" s="271"/>
      <c r="M469" s="276"/>
      <c r="N469" s="277"/>
      <c r="O469" s="278"/>
      <c r="P469" s="278"/>
      <c r="Q469" s="278"/>
      <c r="R469" s="278"/>
      <c r="S469" s="278"/>
      <c r="T469" s="278"/>
      <c r="U469" s="278"/>
      <c r="V469" s="278"/>
      <c r="W469" s="278"/>
      <c r="X469" s="279"/>
      <c r="AT469" s="280" t="s">
        <v>173</v>
      </c>
      <c r="AU469" s="280" t="s">
        <v>87</v>
      </c>
      <c r="AV469" s="13" t="s">
        <v>87</v>
      </c>
      <c r="AW469" s="13" t="s">
        <v>7</v>
      </c>
      <c r="AX469" s="13" t="s">
        <v>78</v>
      </c>
      <c r="AY469" s="280" t="s">
        <v>161</v>
      </c>
    </row>
    <row r="470" spans="2:51" s="12" customFormat="1" ht="13.5">
      <c r="B470" s="259"/>
      <c r="C470" s="260"/>
      <c r="D470" s="261" t="s">
        <v>173</v>
      </c>
      <c r="E470" s="262" t="s">
        <v>24</v>
      </c>
      <c r="F470" s="263" t="s">
        <v>698</v>
      </c>
      <c r="G470" s="260"/>
      <c r="H470" s="262" t="s">
        <v>24</v>
      </c>
      <c r="I470" s="264"/>
      <c r="J470" s="264"/>
      <c r="K470" s="260"/>
      <c r="L470" s="260"/>
      <c r="M470" s="265"/>
      <c r="N470" s="266"/>
      <c r="O470" s="267"/>
      <c r="P470" s="267"/>
      <c r="Q470" s="267"/>
      <c r="R470" s="267"/>
      <c r="S470" s="267"/>
      <c r="T470" s="267"/>
      <c r="U470" s="267"/>
      <c r="V470" s="267"/>
      <c r="W470" s="267"/>
      <c r="X470" s="268"/>
      <c r="AT470" s="269" t="s">
        <v>173</v>
      </c>
      <c r="AU470" s="269" t="s">
        <v>87</v>
      </c>
      <c r="AV470" s="12" t="s">
        <v>85</v>
      </c>
      <c r="AW470" s="12" t="s">
        <v>7</v>
      </c>
      <c r="AX470" s="12" t="s">
        <v>78</v>
      </c>
      <c r="AY470" s="269" t="s">
        <v>161</v>
      </c>
    </row>
    <row r="471" spans="2:51" s="13" customFormat="1" ht="13.5">
      <c r="B471" s="270"/>
      <c r="C471" s="271"/>
      <c r="D471" s="261" t="s">
        <v>173</v>
      </c>
      <c r="E471" s="272" t="s">
        <v>24</v>
      </c>
      <c r="F471" s="273" t="s">
        <v>1055</v>
      </c>
      <c r="G471" s="271"/>
      <c r="H471" s="274">
        <v>-4</v>
      </c>
      <c r="I471" s="275"/>
      <c r="J471" s="275"/>
      <c r="K471" s="271"/>
      <c r="L471" s="271"/>
      <c r="M471" s="276"/>
      <c r="N471" s="277"/>
      <c r="O471" s="278"/>
      <c r="P471" s="278"/>
      <c r="Q471" s="278"/>
      <c r="R471" s="278"/>
      <c r="S471" s="278"/>
      <c r="T471" s="278"/>
      <c r="U471" s="278"/>
      <c r="V471" s="278"/>
      <c r="W471" s="278"/>
      <c r="X471" s="279"/>
      <c r="AT471" s="280" t="s">
        <v>173</v>
      </c>
      <c r="AU471" s="280" t="s">
        <v>87</v>
      </c>
      <c r="AV471" s="13" t="s">
        <v>87</v>
      </c>
      <c r="AW471" s="13" t="s">
        <v>7</v>
      </c>
      <c r="AX471" s="13" t="s">
        <v>78</v>
      </c>
      <c r="AY471" s="280" t="s">
        <v>161</v>
      </c>
    </row>
    <row r="472" spans="2:51" s="14" customFormat="1" ht="13.5">
      <c r="B472" s="281"/>
      <c r="C472" s="282"/>
      <c r="D472" s="261" t="s">
        <v>173</v>
      </c>
      <c r="E472" s="283" t="s">
        <v>24</v>
      </c>
      <c r="F472" s="284" t="s">
        <v>230</v>
      </c>
      <c r="G472" s="282"/>
      <c r="H472" s="285">
        <v>14</v>
      </c>
      <c r="I472" s="286"/>
      <c r="J472" s="286"/>
      <c r="K472" s="282"/>
      <c r="L472" s="282"/>
      <c r="M472" s="287"/>
      <c r="N472" s="288"/>
      <c r="O472" s="289"/>
      <c r="P472" s="289"/>
      <c r="Q472" s="289"/>
      <c r="R472" s="289"/>
      <c r="S472" s="289"/>
      <c r="T472" s="289"/>
      <c r="U472" s="289"/>
      <c r="V472" s="289"/>
      <c r="W472" s="289"/>
      <c r="X472" s="290"/>
      <c r="AT472" s="291" t="s">
        <v>173</v>
      </c>
      <c r="AU472" s="291" t="s">
        <v>87</v>
      </c>
      <c r="AV472" s="14" t="s">
        <v>170</v>
      </c>
      <c r="AW472" s="14" t="s">
        <v>7</v>
      </c>
      <c r="AX472" s="14" t="s">
        <v>85</v>
      </c>
      <c r="AY472" s="291" t="s">
        <v>161</v>
      </c>
    </row>
    <row r="473" spans="2:65" s="1" customFormat="1" ht="16.5" customHeight="1">
      <c r="B473" s="47"/>
      <c r="C473" s="247" t="s">
        <v>663</v>
      </c>
      <c r="D473" s="247" t="s">
        <v>165</v>
      </c>
      <c r="E473" s="248" t="s">
        <v>531</v>
      </c>
      <c r="F473" s="249" t="s">
        <v>532</v>
      </c>
      <c r="G473" s="250" t="s">
        <v>326</v>
      </c>
      <c r="H473" s="251">
        <v>22</v>
      </c>
      <c r="I473" s="252"/>
      <c r="J473" s="252"/>
      <c r="K473" s="253">
        <f>ROUND(P473*H473,2)</f>
        <v>0</v>
      </c>
      <c r="L473" s="249" t="s">
        <v>24</v>
      </c>
      <c r="M473" s="73"/>
      <c r="N473" s="254" t="s">
        <v>24</v>
      </c>
      <c r="O473" s="255" t="s">
        <v>47</v>
      </c>
      <c r="P473" s="175">
        <f>I473+J473</f>
        <v>0</v>
      </c>
      <c r="Q473" s="175">
        <f>ROUND(I473*H473,2)</f>
        <v>0</v>
      </c>
      <c r="R473" s="175">
        <f>ROUND(J473*H473,2)</f>
        <v>0</v>
      </c>
      <c r="S473" s="48"/>
      <c r="T473" s="256">
        <f>S473*H473</f>
        <v>0</v>
      </c>
      <c r="U473" s="256">
        <v>0.01</v>
      </c>
      <c r="V473" s="256">
        <f>U473*H473</f>
        <v>0.22</v>
      </c>
      <c r="W473" s="256">
        <v>0</v>
      </c>
      <c r="X473" s="257">
        <f>W473*H473</f>
        <v>0</v>
      </c>
      <c r="AR473" s="25" t="s">
        <v>170</v>
      </c>
      <c r="AT473" s="25" t="s">
        <v>165</v>
      </c>
      <c r="AU473" s="25" t="s">
        <v>87</v>
      </c>
      <c r="AY473" s="25" t="s">
        <v>161</v>
      </c>
      <c r="BE473" s="258">
        <f>IF(O473="základní",K473,0)</f>
        <v>0</v>
      </c>
      <c r="BF473" s="258">
        <f>IF(O473="snížená",K473,0)</f>
        <v>0</v>
      </c>
      <c r="BG473" s="258">
        <f>IF(O473="zákl. přenesená",K473,0)</f>
        <v>0</v>
      </c>
      <c r="BH473" s="258">
        <f>IF(O473="sníž. přenesená",K473,0)</f>
        <v>0</v>
      </c>
      <c r="BI473" s="258">
        <f>IF(O473="nulová",K473,0)</f>
        <v>0</v>
      </c>
      <c r="BJ473" s="25" t="s">
        <v>85</v>
      </c>
      <c r="BK473" s="258">
        <f>ROUND(P473*H473,2)</f>
        <v>0</v>
      </c>
      <c r="BL473" s="25" t="s">
        <v>170</v>
      </c>
      <c r="BM473" s="25" t="s">
        <v>1056</v>
      </c>
    </row>
    <row r="474" spans="2:51" s="13" customFormat="1" ht="13.5">
      <c r="B474" s="270"/>
      <c r="C474" s="271"/>
      <c r="D474" s="261" t="s">
        <v>173</v>
      </c>
      <c r="E474" s="272" t="s">
        <v>24</v>
      </c>
      <c r="F474" s="273" t="s">
        <v>200</v>
      </c>
      <c r="G474" s="271"/>
      <c r="H474" s="274">
        <v>22</v>
      </c>
      <c r="I474" s="275"/>
      <c r="J474" s="275"/>
      <c r="K474" s="271"/>
      <c r="L474" s="271"/>
      <c r="M474" s="276"/>
      <c r="N474" s="277"/>
      <c r="O474" s="278"/>
      <c r="P474" s="278"/>
      <c r="Q474" s="278"/>
      <c r="R474" s="278"/>
      <c r="S474" s="278"/>
      <c r="T474" s="278"/>
      <c r="U474" s="278"/>
      <c r="V474" s="278"/>
      <c r="W474" s="278"/>
      <c r="X474" s="279"/>
      <c r="AT474" s="280" t="s">
        <v>173</v>
      </c>
      <c r="AU474" s="280" t="s">
        <v>87</v>
      </c>
      <c r="AV474" s="13" t="s">
        <v>87</v>
      </c>
      <c r="AW474" s="13" t="s">
        <v>7</v>
      </c>
      <c r="AX474" s="13" t="s">
        <v>85</v>
      </c>
      <c r="AY474" s="280" t="s">
        <v>161</v>
      </c>
    </row>
    <row r="475" spans="2:63" s="11" customFormat="1" ht="29.85" customHeight="1">
      <c r="B475" s="230"/>
      <c r="C475" s="231"/>
      <c r="D475" s="232" t="s">
        <v>77</v>
      </c>
      <c r="E475" s="245" t="s">
        <v>211</v>
      </c>
      <c r="F475" s="245" t="s">
        <v>1057</v>
      </c>
      <c r="G475" s="231"/>
      <c r="H475" s="231"/>
      <c r="I475" s="234"/>
      <c r="J475" s="234"/>
      <c r="K475" s="246">
        <f>BK475</f>
        <v>0</v>
      </c>
      <c r="L475" s="231"/>
      <c r="M475" s="236"/>
      <c r="N475" s="237"/>
      <c r="O475" s="238"/>
      <c r="P475" s="238"/>
      <c r="Q475" s="239">
        <f>Q476</f>
        <v>0</v>
      </c>
      <c r="R475" s="239">
        <f>R476</f>
        <v>0</v>
      </c>
      <c r="S475" s="238"/>
      <c r="T475" s="240">
        <f>T476</f>
        <v>0</v>
      </c>
      <c r="U475" s="238"/>
      <c r="V475" s="240">
        <f>V476</f>
        <v>1.6199999999999999</v>
      </c>
      <c r="W475" s="238"/>
      <c r="X475" s="241">
        <f>X476</f>
        <v>68.16</v>
      </c>
      <c r="AR475" s="242" t="s">
        <v>85</v>
      </c>
      <c r="AT475" s="243" t="s">
        <v>77</v>
      </c>
      <c r="AU475" s="243" t="s">
        <v>85</v>
      </c>
      <c r="AY475" s="242" t="s">
        <v>161</v>
      </c>
      <c r="BK475" s="244">
        <f>BK476</f>
        <v>0</v>
      </c>
    </row>
    <row r="476" spans="2:63" s="11" customFormat="1" ht="14.85" customHeight="1">
      <c r="B476" s="230"/>
      <c r="C476" s="231"/>
      <c r="D476" s="232" t="s">
        <v>77</v>
      </c>
      <c r="E476" s="245" t="s">
        <v>1058</v>
      </c>
      <c r="F476" s="245" t="s">
        <v>1059</v>
      </c>
      <c r="G476" s="231"/>
      <c r="H476" s="231"/>
      <c r="I476" s="234"/>
      <c r="J476" s="234"/>
      <c r="K476" s="246">
        <f>BK476</f>
        <v>0</v>
      </c>
      <c r="L476" s="231"/>
      <c r="M476" s="236"/>
      <c r="N476" s="237"/>
      <c r="O476" s="238"/>
      <c r="P476" s="238"/>
      <c r="Q476" s="239">
        <f>SUM(Q477:Q485)</f>
        <v>0</v>
      </c>
      <c r="R476" s="239">
        <f>SUM(R477:R485)</f>
        <v>0</v>
      </c>
      <c r="S476" s="238"/>
      <c r="T476" s="240">
        <f>SUM(T477:T485)</f>
        <v>0</v>
      </c>
      <c r="U476" s="238"/>
      <c r="V476" s="240">
        <f>SUM(V477:V485)</f>
        <v>1.6199999999999999</v>
      </c>
      <c r="W476" s="238"/>
      <c r="X476" s="241">
        <f>SUM(X477:X485)</f>
        <v>68.16</v>
      </c>
      <c r="AR476" s="242" t="s">
        <v>85</v>
      </c>
      <c r="AT476" s="243" t="s">
        <v>77</v>
      </c>
      <c r="AU476" s="243" t="s">
        <v>87</v>
      </c>
      <c r="AY476" s="242" t="s">
        <v>161</v>
      </c>
      <c r="BK476" s="244">
        <f>SUM(BK477:BK485)</f>
        <v>0</v>
      </c>
    </row>
    <row r="477" spans="2:65" s="1" customFormat="1" ht="16.5" customHeight="1">
      <c r="B477" s="47"/>
      <c r="C477" s="247" t="s">
        <v>535</v>
      </c>
      <c r="D477" s="247" t="s">
        <v>165</v>
      </c>
      <c r="E477" s="248" t="s">
        <v>1060</v>
      </c>
      <c r="F477" s="249" t="s">
        <v>1061</v>
      </c>
      <c r="G477" s="250" t="s">
        <v>220</v>
      </c>
      <c r="H477" s="251">
        <v>18</v>
      </c>
      <c r="I477" s="252"/>
      <c r="J477" s="252"/>
      <c r="K477" s="253">
        <f>ROUND(P477*H477,2)</f>
        <v>0</v>
      </c>
      <c r="L477" s="249" t="s">
        <v>169</v>
      </c>
      <c r="M477" s="73"/>
      <c r="N477" s="254" t="s">
        <v>24</v>
      </c>
      <c r="O477" s="255" t="s">
        <v>47</v>
      </c>
      <c r="P477" s="175">
        <f>I477+J477</f>
        <v>0</v>
      </c>
      <c r="Q477" s="175">
        <f>ROUND(I477*H477,2)</f>
        <v>0</v>
      </c>
      <c r="R477" s="175">
        <f>ROUND(J477*H477,2)</f>
        <v>0</v>
      </c>
      <c r="S477" s="48"/>
      <c r="T477" s="256">
        <f>S477*H477</f>
        <v>0</v>
      </c>
      <c r="U477" s="256">
        <v>0</v>
      </c>
      <c r="V477" s="256">
        <f>U477*H477</f>
        <v>0</v>
      </c>
      <c r="W477" s="256">
        <v>2.4</v>
      </c>
      <c r="X477" s="257">
        <f>W477*H477</f>
        <v>43.199999999999996</v>
      </c>
      <c r="AR477" s="25" t="s">
        <v>170</v>
      </c>
      <c r="AT477" s="25" t="s">
        <v>165</v>
      </c>
      <c r="AU477" s="25" t="s">
        <v>171</v>
      </c>
      <c r="AY477" s="25" t="s">
        <v>161</v>
      </c>
      <c r="BE477" s="258">
        <f>IF(O477="základní",K477,0)</f>
        <v>0</v>
      </c>
      <c r="BF477" s="258">
        <f>IF(O477="snížená",K477,0)</f>
        <v>0</v>
      </c>
      <c r="BG477" s="258">
        <f>IF(O477="zákl. přenesená",K477,0)</f>
        <v>0</v>
      </c>
      <c r="BH477" s="258">
        <f>IF(O477="sníž. přenesená",K477,0)</f>
        <v>0</v>
      </c>
      <c r="BI477" s="258">
        <f>IF(O477="nulová",K477,0)</f>
        <v>0</v>
      </c>
      <c r="BJ477" s="25" t="s">
        <v>85</v>
      </c>
      <c r="BK477" s="258">
        <f>ROUND(P477*H477,2)</f>
        <v>0</v>
      </c>
      <c r="BL477" s="25" t="s">
        <v>170</v>
      </c>
      <c r="BM477" s="25" t="s">
        <v>1062</v>
      </c>
    </row>
    <row r="478" spans="2:51" s="12" customFormat="1" ht="13.5">
      <c r="B478" s="259"/>
      <c r="C478" s="260"/>
      <c r="D478" s="261" t="s">
        <v>173</v>
      </c>
      <c r="E478" s="262" t="s">
        <v>24</v>
      </c>
      <c r="F478" s="263" t="s">
        <v>1063</v>
      </c>
      <c r="G478" s="260"/>
      <c r="H478" s="262" t="s">
        <v>24</v>
      </c>
      <c r="I478" s="264"/>
      <c r="J478" s="264"/>
      <c r="K478" s="260"/>
      <c r="L478" s="260"/>
      <c r="M478" s="265"/>
      <c r="N478" s="266"/>
      <c r="O478" s="267"/>
      <c r="P478" s="267"/>
      <c r="Q478" s="267"/>
      <c r="R478" s="267"/>
      <c r="S478" s="267"/>
      <c r="T478" s="267"/>
      <c r="U478" s="267"/>
      <c r="V478" s="267"/>
      <c r="W478" s="267"/>
      <c r="X478" s="268"/>
      <c r="AT478" s="269" t="s">
        <v>173</v>
      </c>
      <c r="AU478" s="269" t="s">
        <v>171</v>
      </c>
      <c r="AV478" s="12" t="s">
        <v>85</v>
      </c>
      <c r="AW478" s="12" t="s">
        <v>7</v>
      </c>
      <c r="AX478" s="12" t="s">
        <v>78</v>
      </c>
      <c r="AY478" s="269" t="s">
        <v>161</v>
      </c>
    </row>
    <row r="479" spans="2:51" s="13" customFormat="1" ht="13.5">
      <c r="B479" s="270"/>
      <c r="C479" s="271"/>
      <c r="D479" s="261" t="s">
        <v>173</v>
      </c>
      <c r="E479" s="272" t="s">
        <v>24</v>
      </c>
      <c r="F479" s="273" t="s">
        <v>1064</v>
      </c>
      <c r="G479" s="271"/>
      <c r="H479" s="274">
        <v>18</v>
      </c>
      <c r="I479" s="275"/>
      <c r="J479" s="275"/>
      <c r="K479" s="271"/>
      <c r="L479" s="271"/>
      <c r="M479" s="276"/>
      <c r="N479" s="277"/>
      <c r="O479" s="278"/>
      <c r="P479" s="278"/>
      <c r="Q479" s="278"/>
      <c r="R479" s="278"/>
      <c r="S479" s="278"/>
      <c r="T479" s="278"/>
      <c r="U479" s="278"/>
      <c r="V479" s="278"/>
      <c r="W479" s="278"/>
      <c r="X479" s="279"/>
      <c r="AT479" s="280" t="s">
        <v>173</v>
      </c>
      <c r="AU479" s="280" t="s">
        <v>171</v>
      </c>
      <c r="AV479" s="13" t="s">
        <v>87</v>
      </c>
      <c r="AW479" s="13" t="s">
        <v>7</v>
      </c>
      <c r="AX479" s="13" t="s">
        <v>85</v>
      </c>
      <c r="AY479" s="280" t="s">
        <v>161</v>
      </c>
    </row>
    <row r="480" spans="2:65" s="1" customFormat="1" ht="16.5" customHeight="1">
      <c r="B480" s="47"/>
      <c r="C480" s="247" t="s">
        <v>1065</v>
      </c>
      <c r="D480" s="247" t="s">
        <v>165</v>
      </c>
      <c r="E480" s="248" t="s">
        <v>1066</v>
      </c>
      <c r="F480" s="249" t="s">
        <v>1067</v>
      </c>
      <c r="G480" s="250" t="s">
        <v>220</v>
      </c>
      <c r="H480" s="251">
        <v>10.4</v>
      </c>
      <c r="I480" s="252"/>
      <c r="J480" s="252"/>
      <c r="K480" s="253">
        <f>ROUND(P480*H480,2)</f>
        <v>0</v>
      </c>
      <c r="L480" s="249" t="s">
        <v>169</v>
      </c>
      <c r="M480" s="73"/>
      <c r="N480" s="254" t="s">
        <v>24</v>
      </c>
      <c r="O480" s="255" t="s">
        <v>47</v>
      </c>
      <c r="P480" s="175">
        <f>I480+J480</f>
        <v>0</v>
      </c>
      <c r="Q480" s="175">
        <f>ROUND(I480*H480,2)</f>
        <v>0</v>
      </c>
      <c r="R480" s="175">
        <f>ROUND(J480*H480,2)</f>
        <v>0</v>
      </c>
      <c r="S480" s="48"/>
      <c r="T480" s="256">
        <f>S480*H480</f>
        <v>0</v>
      </c>
      <c r="U480" s="256">
        <v>0</v>
      </c>
      <c r="V480" s="256">
        <f>U480*H480</f>
        <v>0</v>
      </c>
      <c r="W480" s="256">
        <v>2.4</v>
      </c>
      <c r="X480" s="257">
        <f>W480*H480</f>
        <v>24.96</v>
      </c>
      <c r="AR480" s="25" t="s">
        <v>170</v>
      </c>
      <c r="AT480" s="25" t="s">
        <v>165</v>
      </c>
      <c r="AU480" s="25" t="s">
        <v>171</v>
      </c>
      <c r="AY480" s="25" t="s">
        <v>161</v>
      </c>
      <c r="BE480" s="258">
        <f>IF(O480="základní",K480,0)</f>
        <v>0</v>
      </c>
      <c r="BF480" s="258">
        <f>IF(O480="snížená",K480,0)</f>
        <v>0</v>
      </c>
      <c r="BG480" s="258">
        <f>IF(O480="zákl. přenesená",K480,0)</f>
        <v>0</v>
      </c>
      <c r="BH480" s="258">
        <f>IF(O480="sníž. přenesená",K480,0)</f>
        <v>0</v>
      </c>
      <c r="BI480" s="258">
        <f>IF(O480="nulová",K480,0)</f>
        <v>0</v>
      </c>
      <c r="BJ480" s="25" t="s">
        <v>85</v>
      </c>
      <c r="BK480" s="258">
        <f>ROUND(P480*H480,2)</f>
        <v>0</v>
      </c>
      <c r="BL480" s="25" t="s">
        <v>170</v>
      </c>
      <c r="BM480" s="25" t="s">
        <v>1068</v>
      </c>
    </row>
    <row r="481" spans="2:51" s="12" customFormat="1" ht="13.5">
      <c r="B481" s="259"/>
      <c r="C481" s="260"/>
      <c r="D481" s="261" t="s">
        <v>173</v>
      </c>
      <c r="E481" s="262" t="s">
        <v>24</v>
      </c>
      <c r="F481" s="263" t="s">
        <v>1069</v>
      </c>
      <c r="G481" s="260"/>
      <c r="H481" s="262" t="s">
        <v>24</v>
      </c>
      <c r="I481" s="264"/>
      <c r="J481" s="264"/>
      <c r="K481" s="260"/>
      <c r="L481" s="260"/>
      <c r="M481" s="265"/>
      <c r="N481" s="266"/>
      <c r="O481" s="267"/>
      <c r="P481" s="267"/>
      <c r="Q481" s="267"/>
      <c r="R481" s="267"/>
      <c r="S481" s="267"/>
      <c r="T481" s="267"/>
      <c r="U481" s="267"/>
      <c r="V481" s="267"/>
      <c r="W481" s="267"/>
      <c r="X481" s="268"/>
      <c r="AT481" s="269" t="s">
        <v>173</v>
      </c>
      <c r="AU481" s="269" t="s">
        <v>171</v>
      </c>
      <c r="AV481" s="12" t="s">
        <v>85</v>
      </c>
      <c r="AW481" s="12" t="s">
        <v>7</v>
      </c>
      <c r="AX481" s="12" t="s">
        <v>78</v>
      </c>
      <c r="AY481" s="269" t="s">
        <v>161</v>
      </c>
    </row>
    <row r="482" spans="2:51" s="13" customFormat="1" ht="13.5">
      <c r="B482" s="270"/>
      <c r="C482" s="271"/>
      <c r="D482" s="261" t="s">
        <v>173</v>
      </c>
      <c r="E482" s="272" t="s">
        <v>24</v>
      </c>
      <c r="F482" s="273" t="s">
        <v>1070</v>
      </c>
      <c r="G482" s="271"/>
      <c r="H482" s="274">
        <v>10.4</v>
      </c>
      <c r="I482" s="275"/>
      <c r="J482" s="275"/>
      <c r="K482" s="271"/>
      <c r="L482" s="271"/>
      <c r="M482" s="276"/>
      <c r="N482" s="277"/>
      <c r="O482" s="278"/>
      <c r="P482" s="278"/>
      <c r="Q482" s="278"/>
      <c r="R482" s="278"/>
      <c r="S482" s="278"/>
      <c r="T482" s="278"/>
      <c r="U482" s="278"/>
      <c r="V482" s="278"/>
      <c r="W482" s="278"/>
      <c r="X482" s="279"/>
      <c r="AT482" s="280" t="s">
        <v>173</v>
      </c>
      <c r="AU482" s="280" t="s">
        <v>171</v>
      </c>
      <c r="AV482" s="13" t="s">
        <v>87</v>
      </c>
      <c r="AW482" s="13" t="s">
        <v>7</v>
      </c>
      <c r="AX482" s="13" t="s">
        <v>85</v>
      </c>
      <c r="AY482" s="280" t="s">
        <v>161</v>
      </c>
    </row>
    <row r="483" spans="2:65" s="1" customFormat="1" ht="16.5" customHeight="1">
      <c r="B483" s="47"/>
      <c r="C483" s="247" t="s">
        <v>1071</v>
      </c>
      <c r="D483" s="247" t="s">
        <v>165</v>
      </c>
      <c r="E483" s="248" t="s">
        <v>1072</v>
      </c>
      <c r="F483" s="249" t="s">
        <v>1073</v>
      </c>
      <c r="G483" s="250" t="s">
        <v>326</v>
      </c>
      <c r="H483" s="251">
        <v>9</v>
      </c>
      <c r="I483" s="252"/>
      <c r="J483" s="252"/>
      <c r="K483" s="253">
        <f>ROUND(P483*H483,2)</f>
        <v>0</v>
      </c>
      <c r="L483" s="249" t="s">
        <v>24</v>
      </c>
      <c r="M483" s="73"/>
      <c r="N483" s="254" t="s">
        <v>24</v>
      </c>
      <c r="O483" s="255" t="s">
        <v>47</v>
      </c>
      <c r="P483" s="175">
        <f>I483+J483</f>
        <v>0</v>
      </c>
      <c r="Q483" s="175">
        <f>ROUND(I483*H483,2)</f>
        <v>0</v>
      </c>
      <c r="R483" s="175">
        <f>ROUND(J483*H483,2)</f>
        <v>0</v>
      </c>
      <c r="S483" s="48"/>
      <c r="T483" s="256">
        <f>S483*H483</f>
        <v>0</v>
      </c>
      <c r="U483" s="256">
        <v>0.18</v>
      </c>
      <c r="V483" s="256">
        <f>U483*H483</f>
        <v>1.6199999999999999</v>
      </c>
      <c r="W483" s="256">
        <v>0</v>
      </c>
      <c r="X483" s="257">
        <f>W483*H483</f>
        <v>0</v>
      </c>
      <c r="AR483" s="25" t="s">
        <v>170</v>
      </c>
      <c r="AT483" s="25" t="s">
        <v>165</v>
      </c>
      <c r="AU483" s="25" t="s">
        <v>171</v>
      </c>
      <c r="AY483" s="25" t="s">
        <v>161</v>
      </c>
      <c r="BE483" s="258">
        <f>IF(O483="základní",K483,0)</f>
        <v>0</v>
      </c>
      <c r="BF483" s="258">
        <f>IF(O483="snížená",K483,0)</f>
        <v>0</v>
      </c>
      <c r="BG483" s="258">
        <f>IF(O483="zákl. přenesená",K483,0)</f>
        <v>0</v>
      </c>
      <c r="BH483" s="258">
        <f>IF(O483="sníž. přenesená",K483,0)</f>
        <v>0</v>
      </c>
      <c r="BI483" s="258">
        <f>IF(O483="nulová",K483,0)</f>
        <v>0</v>
      </c>
      <c r="BJ483" s="25" t="s">
        <v>85</v>
      </c>
      <c r="BK483" s="258">
        <f>ROUND(P483*H483,2)</f>
        <v>0</v>
      </c>
      <c r="BL483" s="25" t="s">
        <v>170</v>
      </c>
      <c r="BM483" s="25" t="s">
        <v>1074</v>
      </c>
    </row>
    <row r="484" spans="2:51" s="12" customFormat="1" ht="13.5">
      <c r="B484" s="259"/>
      <c r="C484" s="260"/>
      <c r="D484" s="261" t="s">
        <v>173</v>
      </c>
      <c r="E484" s="262" t="s">
        <v>24</v>
      </c>
      <c r="F484" s="263" t="s">
        <v>1075</v>
      </c>
      <c r="G484" s="260"/>
      <c r="H484" s="262" t="s">
        <v>24</v>
      </c>
      <c r="I484" s="264"/>
      <c r="J484" s="264"/>
      <c r="K484" s="260"/>
      <c r="L484" s="260"/>
      <c r="M484" s="265"/>
      <c r="N484" s="266"/>
      <c r="O484" s="267"/>
      <c r="P484" s="267"/>
      <c r="Q484" s="267"/>
      <c r="R484" s="267"/>
      <c r="S484" s="267"/>
      <c r="T484" s="267"/>
      <c r="U484" s="267"/>
      <c r="V484" s="267"/>
      <c r="W484" s="267"/>
      <c r="X484" s="268"/>
      <c r="AT484" s="269" t="s">
        <v>173</v>
      </c>
      <c r="AU484" s="269" t="s">
        <v>171</v>
      </c>
      <c r="AV484" s="12" t="s">
        <v>85</v>
      </c>
      <c r="AW484" s="12" t="s">
        <v>7</v>
      </c>
      <c r="AX484" s="12" t="s">
        <v>78</v>
      </c>
      <c r="AY484" s="269" t="s">
        <v>161</v>
      </c>
    </row>
    <row r="485" spans="2:51" s="13" customFormat="1" ht="13.5">
      <c r="B485" s="270"/>
      <c r="C485" s="271"/>
      <c r="D485" s="261" t="s">
        <v>173</v>
      </c>
      <c r="E485" s="272" t="s">
        <v>24</v>
      </c>
      <c r="F485" s="273" t="s">
        <v>211</v>
      </c>
      <c r="G485" s="271"/>
      <c r="H485" s="274">
        <v>9</v>
      </c>
      <c r="I485" s="275"/>
      <c r="J485" s="275"/>
      <c r="K485" s="271"/>
      <c r="L485" s="271"/>
      <c r="M485" s="276"/>
      <c r="N485" s="277"/>
      <c r="O485" s="278"/>
      <c r="P485" s="278"/>
      <c r="Q485" s="278"/>
      <c r="R485" s="278"/>
      <c r="S485" s="278"/>
      <c r="T485" s="278"/>
      <c r="U485" s="278"/>
      <c r="V485" s="278"/>
      <c r="W485" s="278"/>
      <c r="X485" s="279"/>
      <c r="AT485" s="280" t="s">
        <v>173</v>
      </c>
      <c r="AU485" s="280" t="s">
        <v>171</v>
      </c>
      <c r="AV485" s="13" t="s">
        <v>87</v>
      </c>
      <c r="AW485" s="13" t="s">
        <v>7</v>
      </c>
      <c r="AX485" s="13" t="s">
        <v>85</v>
      </c>
      <c r="AY485" s="280" t="s">
        <v>161</v>
      </c>
    </row>
    <row r="486" spans="2:63" s="11" customFormat="1" ht="29.85" customHeight="1">
      <c r="B486" s="230"/>
      <c r="C486" s="231"/>
      <c r="D486" s="232" t="s">
        <v>77</v>
      </c>
      <c r="E486" s="245" t="s">
        <v>535</v>
      </c>
      <c r="F486" s="245" t="s">
        <v>536</v>
      </c>
      <c r="G486" s="231"/>
      <c r="H486" s="231"/>
      <c r="I486" s="234"/>
      <c r="J486" s="234"/>
      <c r="K486" s="246">
        <f>BK486</f>
        <v>0</v>
      </c>
      <c r="L486" s="231"/>
      <c r="M486" s="236"/>
      <c r="N486" s="237"/>
      <c r="O486" s="238"/>
      <c r="P486" s="238"/>
      <c r="Q486" s="239">
        <f>Q487+SUM(Q488:Q567)</f>
        <v>0</v>
      </c>
      <c r="R486" s="239">
        <f>R487+SUM(R488:R567)</f>
        <v>0</v>
      </c>
      <c r="S486" s="238"/>
      <c r="T486" s="240">
        <f>T487+SUM(T488:T567)</f>
        <v>0</v>
      </c>
      <c r="U486" s="238"/>
      <c r="V486" s="240">
        <f>V487+SUM(V488:V567)</f>
        <v>262.24844900000005</v>
      </c>
      <c r="W486" s="238"/>
      <c r="X486" s="241">
        <f>X487+SUM(X488:X567)</f>
        <v>0</v>
      </c>
      <c r="AR486" s="242" t="s">
        <v>85</v>
      </c>
      <c r="AT486" s="243" t="s">
        <v>77</v>
      </c>
      <c r="AU486" s="243" t="s">
        <v>85</v>
      </c>
      <c r="AY486" s="242" t="s">
        <v>161</v>
      </c>
      <c r="BK486" s="244">
        <f>BK487+SUM(BK488:BK567)</f>
        <v>0</v>
      </c>
    </row>
    <row r="487" spans="2:65" s="1" customFormat="1" ht="16.5" customHeight="1">
      <c r="B487" s="47"/>
      <c r="C487" s="247" t="s">
        <v>1076</v>
      </c>
      <c r="D487" s="247" t="s">
        <v>165</v>
      </c>
      <c r="E487" s="248" t="s">
        <v>1077</v>
      </c>
      <c r="F487" s="249" t="s">
        <v>1078</v>
      </c>
      <c r="G487" s="250" t="s">
        <v>204</v>
      </c>
      <c r="H487" s="251">
        <v>20.6</v>
      </c>
      <c r="I487" s="252"/>
      <c r="J487" s="252"/>
      <c r="K487" s="253">
        <f>ROUND(P487*H487,2)</f>
        <v>0</v>
      </c>
      <c r="L487" s="249" t="s">
        <v>169</v>
      </c>
      <c r="M487" s="73"/>
      <c r="N487" s="254" t="s">
        <v>24</v>
      </c>
      <c r="O487" s="255" t="s">
        <v>47</v>
      </c>
      <c r="P487" s="175">
        <f>I487+J487</f>
        <v>0</v>
      </c>
      <c r="Q487" s="175">
        <f>ROUND(I487*H487,2)</f>
        <v>0</v>
      </c>
      <c r="R487" s="175">
        <f>ROUND(J487*H487,2)</f>
        <v>0</v>
      </c>
      <c r="S487" s="48"/>
      <c r="T487" s="256">
        <f>S487*H487</f>
        <v>0</v>
      </c>
      <c r="U487" s="256">
        <v>0.04008</v>
      </c>
      <c r="V487" s="256">
        <f>U487*H487</f>
        <v>0.825648</v>
      </c>
      <c r="W487" s="256">
        <v>0</v>
      </c>
      <c r="X487" s="257">
        <f>W487*H487</f>
        <v>0</v>
      </c>
      <c r="AR487" s="25" t="s">
        <v>170</v>
      </c>
      <c r="AT487" s="25" t="s">
        <v>165</v>
      </c>
      <c r="AU487" s="25" t="s">
        <v>87</v>
      </c>
      <c r="AY487" s="25" t="s">
        <v>161</v>
      </c>
      <c r="BE487" s="258">
        <f>IF(O487="základní",K487,0)</f>
        <v>0</v>
      </c>
      <c r="BF487" s="258">
        <f>IF(O487="snížená",K487,0)</f>
        <v>0</v>
      </c>
      <c r="BG487" s="258">
        <f>IF(O487="zákl. přenesená",K487,0)</f>
        <v>0</v>
      </c>
      <c r="BH487" s="258">
        <f>IF(O487="sníž. přenesená",K487,0)</f>
        <v>0</v>
      </c>
      <c r="BI487" s="258">
        <f>IF(O487="nulová",K487,0)</f>
        <v>0</v>
      </c>
      <c r="BJ487" s="25" t="s">
        <v>85</v>
      </c>
      <c r="BK487" s="258">
        <f>ROUND(P487*H487,2)</f>
        <v>0</v>
      </c>
      <c r="BL487" s="25" t="s">
        <v>170</v>
      </c>
      <c r="BM487" s="25" t="s">
        <v>1079</v>
      </c>
    </row>
    <row r="488" spans="2:51" s="13" customFormat="1" ht="13.5">
      <c r="B488" s="270"/>
      <c r="C488" s="271"/>
      <c r="D488" s="261" t="s">
        <v>173</v>
      </c>
      <c r="E488" s="272" t="s">
        <v>24</v>
      </c>
      <c r="F488" s="273" t="s">
        <v>1080</v>
      </c>
      <c r="G488" s="271"/>
      <c r="H488" s="274">
        <v>20.6</v>
      </c>
      <c r="I488" s="275"/>
      <c r="J488" s="275"/>
      <c r="K488" s="271"/>
      <c r="L488" s="271"/>
      <c r="M488" s="276"/>
      <c r="N488" s="277"/>
      <c r="O488" s="278"/>
      <c r="P488" s="278"/>
      <c r="Q488" s="278"/>
      <c r="R488" s="278"/>
      <c r="S488" s="278"/>
      <c r="T488" s="278"/>
      <c r="U488" s="278"/>
      <c r="V488" s="278"/>
      <c r="W488" s="278"/>
      <c r="X488" s="279"/>
      <c r="AT488" s="280" t="s">
        <v>173</v>
      </c>
      <c r="AU488" s="280" t="s">
        <v>87</v>
      </c>
      <c r="AV488" s="13" t="s">
        <v>87</v>
      </c>
      <c r="AW488" s="13" t="s">
        <v>7</v>
      </c>
      <c r="AX488" s="13" t="s">
        <v>85</v>
      </c>
      <c r="AY488" s="280" t="s">
        <v>161</v>
      </c>
    </row>
    <row r="489" spans="2:65" s="1" customFormat="1" ht="16.5" customHeight="1">
      <c r="B489" s="47"/>
      <c r="C489" s="292" t="s">
        <v>1081</v>
      </c>
      <c r="D489" s="292" t="s">
        <v>312</v>
      </c>
      <c r="E489" s="293" t="s">
        <v>1082</v>
      </c>
      <c r="F489" s="294" t="s">
        <v>1083</v>
      </c>
      <c r="G489" s="295" t="s">
        <v>204</v>
      </c>
      <c r="H489" s="296">
        <v>20.6</v>
      </c>
      <c r="I489" s="297"/>
      <c r="J489" s="298"/>
      <c r="K489" s="299">
        <f>ROUND(P489*H489,2)</f>
        <v>0</v>
      </c>
      <c r="L489" s="294" t="s">
        <v>24</v>
      </c>
      <c r="M489" s="300"/>
      <c r="N489" s="301" t="s">
        <v>24</v>
      </c>
      <c r="O489" s="255" t="s">
        <v>47</v>
      </c>
      <c r="P489" s="175">
        <f>I489+J489</f>
        <v>0</v>
      </c>
      <c r="Q489" s="175">
        <f>ROUND(I489*H489,2)</f>
        <v>0</v>
      </c>
      <c r="R489" s="175">
        <f>ROUND(J489*H489,2)</f>
        <v>0</v>
      </c>
      <c r="S489" s="48"/>
      <c r="T489" s="256">
        <f>S489*H489</f>
        <v>0</v>
      </c>
      <c r="U489" s="256">
        <v>0.052</v>
      </c>
      <c r="V489" s="256">
        <f>U489*H489</f>
        <v>1.0712</v>
      </c>
      <c r="W489" s="256">
        <v>0</v>
      </c>
      <c r="X489" s="257">
        <f>W489*H489</f>
        <v>0</v>
      </c>
      <c r="AR489" s="25" t="s">
        <v>206</v>
      </c>
      <c r="AT489" s="25" t="s">
        <v>312</v>
      </c>
      <c r="AU489" s="25" t="s">
        <v>87</v>
      </c>
      <c r="AY489" s="25" t="s">
        <v>161</v>
      </c>
      <c r="BE489" s="258">
        <f>IF(O489="základní",K489,0)</f>
        <v>0</v>
      </c>
      <c r="BF489" s="258">
        <f>IF(O489="snížená",K489,0)</f>
        <v>0</v>
      </c>
      <c r="BG489" s="258">
        <f>IF(O489="zákl. přenesená",K489,0)</f>
        <v>0</v>
      </c>
      <c r="BH489" s="258">
        <f>IF(O489="sníž. přenesená",K489,0)</f>
        <v>0</v>
      </c>
      <c r="BI489" s="258">
        <f>IF(O489="nulová",K489,0)</f>
        <v>0</v>
      </c>
      <c r="BJ489" s="25" t="s">
        <v>85</v>
      </c>
      <c r="BK489" s="258">
        <f>ROUND(P489*H489,2)</f>
        <v>0</v>
      </c>
      <c r="BL489" s="25" t="s">
        <v>170</v>
      </c>
      <c r="BM489" s="25" t="s">
        <v>1084</v>
      </c>
    </row>
    <row r="490" spans="2:51" s="13" customFormat="1" ht="13.5">
      <c r="B490" s="270"/>
      <c r="C490" s="271"/>
      <c r="D490" s="261" t="s">
        <v>173</v>
      </c>
      <c r="E490" s="272" t="s">
        <v>24</v>
      </c>
      <c r="F490" s="273" t="s">
        <v>1085</v>
      </c>
      <c r="G490" s="271"/>
      <c r="H490" s="274">
        <v>20.6</v>
      </c>
      <c r="I490" s="275"/>
      <c r="J490" s="275"/>
      <c r="K490" s="271"/>
      <c r="L490" s="271"/>
      <c r="M490" s="276"/>
      <c r="N490" s="277"/>
      <c r="O490" s="278"/>
      <c r="P490" s="278"/>
      <c r="Q490" s="278"/>
      <c r="R490" s="278"/>
      <c r="S490" s="278"/>
      <c r="T490" s="278"/>
      <c r="U490" s="278"/>
      <c r="V490" s="278"/>
      <c r="W490" s="278"/>
      <c r="X490" s="279"/>
      <c r="AT490" s="280" t="s">
        <v>173</v>
      </c>
      <c r="AU490" s="280" t="s">
        <v>87</v>
      </c>
      <c r="AV490" s="13" t="s">
        <v>87</v>
      </c>
      <c r="AW490" s="13" t="s">
        <v>7</v>
      </c>
      <c r="AX490" s="13" t="s">
        <v>85</v>
      </c>
      <c r="AY490" s="280" t="s">
        <v>161</v>
      </c>
    </row>
    <row r="491" spans="2:65" s="1" customFormat="1" ht="25.5" customHeight="1">
      <c r="B491" s="47"/>
      <c r="C491" s="247" t="s">
        <v>1058</v>
      </c>
      <c r="D491" s="247" t="s">
        <v>165</v>
      </c>
      <c r="E491" s="248" t="s">
        <v>538</v>
      </c>
      <c r="F491" s="249" t="s">
        <v>539</v>
      </c>
      <c r="G491" s="250" t="s">
        <v>326</v>
      </c>
      <c r="H491" s="251">
        <v>1</v>
      </c>
      <c r="I491" s="252"/>
      <c r="J491" s="252"/>
      <c r="K491" s="253">
        <f>ROUND(P491*H491,2)</f>
        <v>0</v>
      </c>
      <c r="L491" s="249" t="s">
        <v>169</v>
      </c>
      <c r="M491" s="73"/>
      <c r="N491" s="254" t="s">
        <v>24</v>
      </c>
      <c r="O491" s="255" t="s">
        <v>47</v>
      </c>
      <c r="P491" s="175">
        <f>I491+J491</f>
        <v>0</v>
      </c>
      <c r="Q491" s="175">
        <f>ROUND(I491*H491,2)</f>
        <v>0</v>
      </c>
      <c r="R491" s="175">
        <f>ROUND(J491*H491,2)</f>
        <v>0</v>
      </c>
      <c r="S491" s="48"/>
      <c r="T491" s="256">
        <f>S491*H491</f>
        <v>0</v>
      </c>
      <c r="U491" s="256">
        <v>0.0007</v>
      </c>
      <c r="V491" s="256">
        <f>U491*H491</f>
        <v>0.0007</v>
      </c>
      <c r="W491" s="256">
        <v>0</v>
      </c>
      <c r="X491" s="257">
        <f>W491*H491</f>
        <v>0</v>
      </c>
      <c r="AR491" s="25" t="s">
        <v>170</v>
      </c>
      <c r="AT491" s="25" t="s">
        <v>165</v>
      </c>
      <c r="AU491" s="25" t="s">
        <v>87</v>
      </c>
      <c r="AY491" s="25" t="s">
        <v>161</v>
      </c>
      <c r="BE491" s="258">
        <f>IF(O491="základní",K491,0)</f>
        <v>0</v>
      </c>
      <c r="BF491" s="258">
        <f>IF(O491="snížená",K491,0)</f>
        <v>0</v>
      </c>
      <c r="BG491" s="258">
        <f>IF(O491="zákl. přenesená",K491,0)</f>
        <v>0</v>
      </c>
      <c r="BH491" s="258">
        <f>IF(O491="sníž. přenesená",K491,0)</f>
        <v>0</v>
      </c>
      <c r="BI491" s="258">
        <f>IF(O491="nulová",K491,0)</f>
        <v>0</v>
      </c>
      <c r="BJ491" s="25" t="s">
        <v>85</v>
      </c>
      <c r="BK491" s="258">
        <f>ROUND(P491*H491,2)</f>
        <v>0</v>
      </c>
      <c r="BL491" s="25" t="s">
        <v>170</v>
      </c>
      <c r="BM491" s="25" t="s">
        <v>1086</v>
      </c>
    </row>
    <row r="492" spans="2:51" s="13" customFormat="1" ht="13.5">
      <c r="B492" s="270"/>
      <c r="C492" s="271"/>
      <c r="D492" s="261" t="s">
        <v>173</v>
      </c>
      <c r="E492" s="272" t="s">
        <v>24</v>
      </c>
      <c r="F492" s="273" t="s">
        <v>10</v>
      </c>
      <c r="G492" s="271"/>
      <c r="H492" s="274">
        <v>21</v>
      </c>
      <c r="I492" s="275"/>
      <c r="J492" s="275"/>
      <c r="K492" s="271"/>
      <c r="L492" s="271"/>
      <c r="M492" s="276"/>
      <c r="N492" s="277"/>
      <c r="O492" s="278"/>
      <c r="P492" s="278"/>
      <c r="Q492" s="278"/>
      <c r="R492" s="278"/>
      <c r="S492" s="278"/>
      <c r="T492" s="278"/>
      <c r="U492" s="278"/>
      <c r="V492" s="278"/>
      <c r="W492" s="278"/>
      <c r="X492" s="279"/>
      <c r="AT492" s="280" t="s">
        <v>173</v>
      </c>
      <c r="AU492" s="280" t="s">
        <v>87</v>
      </c>
      <c r="AV492" s="13" t="s">
        <v>87</v>
      </c>
      <c r="AW492" s="13" t="s">
        <v>7</v>
      </c>
      <c r="AX492" s="13" t="s">
        <v>78</v>
      </c>
      <c r="AY492" s="280" t="s">
        <v>161</v>
      </c>
    </row>
    <row r="493" spans="2:51" s="12" customFormat="1" ht="13.5">
      <c r="B493" s="259"/>
      <c r="C493" s="260"/>
      <c r="D493" s="261" t="s">
        <v>173</v>
      </c>
      <c r="E493" s="262" t="s">
        <v>24</v>
      </c>
      <c r="F493" s="263" t="s">
        <v>698</v>
      </c>
      <c r="G493" s="260"/>
      <c r="H493" s="262" t="s">
        <v>24</v>
      </c>
      <c r="I493" s="264"/>
      <c r="J493" s="264"/>
      <c r="K493" s="260"/>
      <c r="L493" s="260"/>
      <c r="M493" s="265"/>
      <c r="N493" s="266"/>
      <c r="O493" s="267"/>
      <c r="P493" s="267"/>
      <c r="Q493" s="267"/>
      <c r="R493" s="267"/>
      <c r="S493" s="267"/>
      <c r="T493" s="267"/>
      <c r="U493" s="267"/>
      <c r="V493" s="267"/>
      <c r="W493" s="267"/>
      <c r="X493" s="268"/>
      <c r="AT493" s="269" t="s">
        <v>173</v>
      </c>
      <c r="AU493" s="269" t="s">
        <v>87</v>
      </c>
      <c r="AV493" s="12" t="s">
        <v>85</v>
      </c>
      <c r="AW493" s="12" t="s">
        <v>7</v>
      </c>
      <c r="AX493" s="12" t="s">
        <v>78</v>
      </c>
      <c r="AY493" s="269" t="s">
        <v>161</v>
      </c>
    </row>
    <row r="494" spans="2:51" s="13" customFormat="1" ht="13.5">
      <c r="B494" s="270"/>
      <c r="C494" s="271"/>
      <c r="D494" s="261" t="s">
        <v>173</v>
      </c>
      <c r="E494" s="272" t="s">
        <v>24</v>
      </c>
      <c r="F494" s="273" t="s">
        <v>1087</v>
      </c>
      <c r="G494" s="271"/>
      <c r="H494" s="274">
        <v>-20</v>
      </c>
      <c r="I494" s="275"/>
      <c r="J494" s="275"/>
      <c r="K494" s="271"/>
      <c r="L494" s="271"/>
      <c r="M494" s="276"/>
      <c r="N494" s="277"/>
      <c r="O494" s="278"/>
      <c r="P494" s="278"/>
      <c r="Q494" s="278"/>
      <c r="R494" s="278"/>
      <c r="S494" s="278"/>
      <c r="T494" s="278"/>
      <c r="U494" s="278"/>
      <c r="V494" s="278"/>
      <c r="W494" s="278"/>
      <c r="X494" s="279"/>
      <c r="AT494" s="280" t="s">
        <v>173</v>
      </c>
      <c r="AU494" s="280" t="s">
        <v>87</v>
      </c>
      <c r="AV494" s="13" t="s">
        <v>87</v>
      </c>
      <c r="AW494" s="13" t="s">
        <v>7</v>
      </c>
      <c r="AX494" s="13" t="s">
        <v>78</v>
      </c>
      <c r="AY494" s="280" t="s">
        <v>161</v>
      </c>
    </row>
    <row r="495" spans="2:51" s="14" customFormat="1" ht="13.5">
      <c r="B495" s="281"/>
      <c r="C495" s="282"/>
      <c r="D495" s="261" t="s">
        <v>173</v>
      </c>
      <c r="E495" s="283" t="s">
        <v>24</v>
      </c>
      <c r="F495" s="284" t="s">
        <v>230</v>
      </c>
      <c r="G495" s="282"/>
      <c r="H495" s="285">
        <v>1</v>
      </c>
      <c r="I495" s="286"/>
      <c r="J495" s="286"/>
      <c r="K495" s="282"/>
      <c r="L495" s="282"/>
      <c r="M495" s="287"/>
      <c r="N495" s="288"/>
      <c r="O495" s="289"/>
      <c r="P495" s="289"/>
      <c r="Q495" s="289"/>
      <c r="R495" s="289"/>
      <c r="S495" s="289"/>
      <c r="T495" s="289"/>
      <c r="U495" s="289"/>
      <c r="V495" s="289"/>
      <c r="W495" s="289"/>
      <c r="X495" s="290"/>
      <c r="AT495" s="291" t="s">
        <v>173</v>
      </c>
      <c r="AU495" s="291" t="s">
        <v>87</v>
      </c>
      <c r="AV495" s="14" t="s">
        <v>170</v>
      </c>
      <c r="AW495" s="14" t="s">
        <v>7</v>
      </c>
      <c r="AX495" s="14" t="s">
        <v>85</v>
      </c>
      <c r="AY495" s="291" t="s">
        <v>161</v>
      </c>
    </row>
    <row r="496" spans="2:65" s="1" customFormat="1" ht="16.5" customHeight="1">
      <c r="B496" s="47"/>
      <c r="C496" s="292" t="s">
        <v>633</v>
      </c>
      <c r="D496" s="292" t="s">
        <v>312</v>
      </c>
      <c r="E496" s="293" t="s">
        <v>1088</v>
      </c>
      <c r="F496" s="294" t="s">
        <v>1089</v>
      </c>
      <c r="G496" s="295" t="s">
        <v>326</v>
      </c>
      <c r="H496" s="296">
        <v>1</v>
      </c>
      <c r="I496" s="297"/>
      <c r="J496" s="298"/>
      <c r="K496" s="299">
        <f>ROUND(P496*H496,2)</f>
        <v>0</v>
      </c>
      <c r="L496" s="294" t="s">
        <v>169</v>
      </c>
      <c r="M496" s="300"/>
      <c r="N496" s="301" t="s">
        <v>24</v>
      </c>
      <c r="O496" s="255" t="s">
        <v>47</v>
      </c>
      <c r="P496" s="175">
        <f>I496+J496</f>
        <v>0</v>
      </c>
      <c r="Q496" s="175">
        <f>ROUND(I496*H496,2)</f>
        <v>0</v>
      </c>
      <c r="R496" s="175">
        <f>ROUND(J496*H496,2)</f>
        <v>0</v>
      </c>
      <c r="S496" s="48"/>
      <c r="T496" s="256">
        <f>S496*H496</f>
        <v>0</v>
      </c>
      <c r="U496" s="256">
        <v>0.0026</v>
      </c>
      <c r="V496" s="256">
        <f>U496*H496</f>
        <v>0.0026</v>
      </c>
      <c r="W496" s="256">
        <v>0</v>
      </c>
      <c r="X496" s="257">
        <f>W496*H496</f>
        <v>0</v>
      </c>
      <c r="AR496" s="25" t="s">
        <v>206</v>
      </c>
      <c r="AT496" s="25" t="s">
        <v>312</v>
      </c>
      <c r="AU496" s="25" t="s">
        <v>87</v>
      </c>
      <c r="AY496" s="25" t="s">
        <v>161</v>
      </c>
      <c r="BE496" s="258">
        <f>IF(O496="základní",K496,0)</f>
        <v>0</v>
      </c>
      <c r="BF496" s="258">
        <f>IF(O496="snížená",K496,0)</f>
        <v>0</v>
      </c>
      <c r="BG496" s="258">
        <f>IF(O496="zákl. přenesená",K496,0)</f>
        <v>0</v>
      </c>
      <c r="BH496" s="258">
        <f>IF(O496="sníž. přenesená",K496,0)</f>
        <v>0</v>
      </c>
      <c r="BI496" s="258">
        <f>IF(O496="nulová",K496,0)</f>
        <v>0</v>
      </c>
      <c r="BJ496" s="25" t="s">
        <v>85</v>
      </c>
      <c r="BK496" s="258">
        <f>ROUND(P496*H496,2)</f>
        <v>0</v>
      </c>
      <c r="BL496" s="25" t="s">
        <v>170</v>
      </c>
      <c r="BM496" s="25" t="s">
        <v>1090</v>
      </c>
    </row>
    <row r="497" spans="2:51" s="12" customFormat="1" ht="13.5">
      <c r="B497" s="259"/>
      <c r="C497" s="260"/>
      <c r="D497" s="261" t="s">
        <v>173</v>
      </c>
      <c r="E497" s="262" t="s">
        <v>24</v>
      </c>
      <c r="F497" s="263" t="s">
        <v>1091</v>
      </c>
      <c r="G497" s="260"/>
      <c r="H497" s="262" t="s">
        <v>24</v>
      </c>
      <c r="I497" s="264"/>
      <c r="J497" s="264"/>
      <c r="K497" s="260"/>
      <c r="L497" s="260"/>
      <c r="M497" s="265"/>
      <c r="N497" s="266"/>
      <c r="O497" s="267"/>
      <c r="P497" s="267"/>
      <c r="Q497" s="267"/>
      <c r="R497" s="267"/>
      <c r="S497" s="267"/>
      <c r="T497" s="267"/>
      <c r="U497" s="267"/>
      <c r="V497" s="267"/>
      <c r="W497" s="267"/>
      <c r="X497" s="268"/>
      <c r="AT497" s="269" t="s">
        <v>173</v>
      </c>
      <c r="AU497" s="269" t="s">
        <v>87</v>
      </c>
      <c r="AV497" s="12" t="s">
        <v>85</v>
      </c>
      <c r="AW497" s="12" t="s">
        <v>7</v>
      </c>
      <c r="AX497" s="12" t="s">
        <v>78</v>
      </c>
      <c r="AY497" s="269" t="s">
        <v>161</v>
      </c>
    </row>
    <row r="498" spans="2:51" s="13" customFormat="1" ht="13.5">
      <c r="B498" s="270"/>
      <c r="C498" s="271"/>
      <c r="D498" s="261" t="s">
        <v>173</v>
      </c>
      <c r="E498" s="272" t="s">
        <v>24</v>
      </c>
      <c r="F498" s="273" t="s">
        <v>85</v>
      </c>
      <c r="G498" s="271"/>
      <c r="H498" s="274">
        <v>1</v>
      </c>
      <c r="I498" s="275"/>
      <c r="J498" s="275"/>
      <c r="K498" s="271"/>
      <c r="L498" s="271"/>
      <c r="M498" s="276"/>
      <c r="N498" s="277"/>
      <c r="O498" s="278"/>
      <c r="P498" s="278"/>
      <c r="Q498" s="278"/>
      <c r="R498" s="278"/>
      <c r="S498" s="278"/>
      <c r="T498" s="278"/>
      <c r="U498" s="278"/>
      <c r="V498" s="278"/>
      <c r="W498" s="278"/>
      <c r="X498" s="279"/>
      <c r="AT498" s="280" t="s">
        <v>173</v>
      </c>
      <c r="AU498" s="280" t="s">
        <v>87</v>
      </c>
      <c r="AV498" s="13" t="s">
        <v>87</v>
      </c>
      <c r="AW498" s="13" t="s">
        <v>7</v>
      </c>
      <c r="AX498" s="13" t="s">
        <v>85</v>
      </c>
      <c r="AY498" s="280" t="s">
        <v>161</v>
      </c>
    </row>
    <row r="499" spans="2:65" s="1" customFormat="1" ht="16.5" customHeight="1">
      <c r="B499" s="47"/>
      <c r="C499" s="292" t="s">
        <v>1092</v>
      </c>
      <c r="D499" s="292" t="s">
        <v>312</v>
      </c>
      <c r="E499" s="293" t="s">
        <v>557</v>
      </c>
      <c r="F499" s="294" t="s">
        <v>558</v>
      </c>
      <c r="G499" s="295" t="s">
        <v>326</v>
      </c>
      <c r="H499" s="296">
        <v>1</v>
      </c>
      <c r="I499" s="297"/>
      <c r="J499" s="298"/>
      <c r="K499" s="299">
        <f>ROUND(P499*H499,2)</f>
        <v>0</v>
      </c>
      <c r="L499" s="294" t="s">
        <v>169</v>
      </c>
      <c r="M499" s="300"/>
      <c r="N499" s="301" t="s">
        <v>24</v>
      </c>
      <c r="O499" s="255" t="s">
        <v>47</v>
      </c>
      <c r="P499" s="175">
        <f>I499+J499</f>
        <v>0</v>
      </c>
      <c r="Q499" s="175">
        <f>ROUND(I499*H499,2)</f>
        <v>0</v>
      </c>
      <c r="R499" s="175">
        <f>ROUND(J499*H499,2)</f>
        <v>0</v>
      </c>
      <c r="S499" s="48"/>
      <c r="T499" s="256">
        <f>S499*H499</f>
        <v>0</v>
      </c>
      <c r="U499" s="256">
        <v>0.0065</v>
      </c>
      <c r="V499" s="256">
        <f>U499*H499</f>
        <v>0.0065</v>
      </c>
      <c r="W499" s="256">
        <v>0</v>
      </c>
      <c r="X499" s="257">
        <f>W499*H499</f>
        <v>0</v>
      </c>
      <c r="AR499" s="25" t="s">
        <v>206</v>
      </c>
      <c r="AT499" s="25" t="s">
        <v>312</v>
      </c>
      <c r="AU499" s="25" t="s">
        <v>87</v>
      </c>
      <c r="AY499" s="25" t="s">
        <v>161</v>
      </c>
      <c r="BE499" s="258">
        <f>IF(O499="základní",K499,0)</f>
        <v>0</v>
      </c>
      <c r="BF499" s="258">
        <f>IF(O499="snížená",K499,0)</f>
        <v>0</v>
      </c>
      <c r="BG499" s="258">
        <f>IF(O499="zákl. přenesená",K499,0)</f>
        <v>0</v>
      </c>
      <c r="BH499" s="258">
        <f>IF(O499="sníž. přenesená",K499,0)</f>
        <v>0</v>
      </c>
      <c r="BI499" s="258">
        <f>IF(O499="nulová",K499,0)</f>
        <v>0</v>
      </c>
      <c r="BJ499" s="25" t="s">
        <v>85</v>
      </c>
      <c r="BK499" s="258">
        <f>ROUND(P499*H499,2)</f>
        <v>0</v>
      </c>
      <c r="BL499" s="25" t="s">
        <v>170</v>
      </c>
      <c r="BM499" s="25" t="s">
        <v>1093</v>
      </c>
    </row>
    <row r="500" spans="2:51" s="13" customFormat="1" ht="13.5">
      <c r="B500" s="270"/>
      <c r="C500" s="271"/>
      <c r="D500" s="261" t="s">
        <v>173</v>
      </c>
      <c r="E500" s="272" t="s">
        <v>24</v>
      </c>
      <c r="F500" s="273" t="s">
        <v>10</v>
      </c>
      <c r="G500" s="271"/>
      <c r="H500" s="274">
        <v>21</v>
      </c>
      <c r="I500" s="275"/>
      <c r="J500" s="275"/>
      <c r="K500" s="271"/>
      <c r="L500" s="271"/>
      <c r="M500" s="276"/>
      <c r="N500" s="277"/>
      <c r="O500" s="278"/>
      <c r="P500" s="278"/>
      <c r="Q500" s="278"/>
      <c r="R500" s="278"/>
      <c r="S500" s="278"/>
      <c r="T500" s="278"/>
      <c r="U500" s="278"/>
      <c r="V500" s="278"/>
      <c r="W500" s="278"/>
      <c r="X500" s="279"/>
      <c r="AT500" s="280" t="s">
        <v>173</v>
      </c>
      <c r="AU500" s="280" t="s">
        <v>87</v>
      </c>
      <c r="AV500" s="13" t="s">
        <v>87</v>
      </c>
      <c r="AW500" s="13" t="s">
        <v>7</v>
      </c>
      <c r="AX500" s="13" t="s">
        <v>78</v>
      </c>
      <c r="AY500" s="280" t="s">
        <v>161</v>
      </c>
    </row>
    <row r="501" spans="2:51" s="12" customFormat="1" ht="13.5">
      <c r="B501" s="259"/>
      <c r="C501" s="260"/>
      <c r="D501" s="261" t="s">
        <v>173</v>
      </c>
      <c r="E501" s="262" t="s">
        <v>24</v>
      </c>
      <c r="F501" s="263" t="s">
        <v>698</v>
      </c>
      <c r="G501" s="260"/>
      <c r="H501" s="262" t="s">
        <v>24</v>
      </c>
      <c r="I501" s="264"/>
      <c r="J501" s="264"/>
      <c r="K501" s="260"/>
      <c r="L501" s="260"/>
      <c r="M501" s="265"/>
      <c r="N501" s="266"/>
      <c r="O501" s="267"/>
      <c r="P501" s="267"/>
      <c r="Q501" s="267"/>
      <c r="R501" s="267"/>
      <c r="S501" s="267"/>
      <c r="T501" s="267"/>
      <c r="U501" s="267"/>
      <c r="V501" s="267"/>
      <c r="W501" s="267"/>
      <c r="X501" s="268"/>
      <c r="AT501" s="269" t="s">
        <v>173</v>
      </c>
      <c r="AU501" s="269" t="s">
        <v>87</v>
      </c>
      <c r="AV501" s="12" t="s">
        <v>85</v>
      </c>
      <c r="AW501" s="12" t="s">
        <v>7</v>
      </c>
      <c r="AX501" s="12" t="s">
        <v>78</v>
      </c>
      <c r="AY501" s="269" t="s">
        <v>161</v>
      </c>
    </row>
    <row r="502" spans="2:51" s="13" customFormat="1" ht="13.5">
      <c r="B502" s="270"/>
      <c r="C502" s="271"/>
      <c r="D502" s="261" t="s">
        <v>173</v>
      </c>
      <c r="E502" s="272" t="s">
        <v>24</v>
      </c>
      <c r="F502" s="273" t="s">
        <v>1087</v>
      </c>
      <c r="G502" s="271"/>
      <c r="H502" s="274">
        <v>-20</v>
      </c>
      <c r="I502" s="275"/>
      <c r="J502" s="275"/>
      <c r="K502" s="271"/>
      <c r="L502" s="271"/>
      <c r="M502" s="276"/>
      <c r="N502" s="277"/>
      <c r="O502" s="278"/>
      <c r="P502" s="278"/>
      <c r="Q502" s="278"/>
      <c r="R502" s="278"/>
      <c r="S502" s="278"/>
      <c r="T502" s="278"/>
      <c r="U502" s="278"/>
      <c r="V502" s="278"/>
      <c r="W502" s="278"/>
      <c r="X502" s="279"/>
      <c r="AT502" s="280" t="s">
        <v>173</v>
      </c>
      <c r="AU502" s="280" t="s">
        <v>87</v>
      </c>
      <c r="AV502" s="13" t="s">
        <v>87</v>
      </c>
      <c r="AW502" s="13" t="s">
        <v>7</v>
      </c>
      <c r="AX502" s="13" t="s">
        <v>78</v>
      </c>
      <c r="AY502" s="280" t="s">
        <v>161</v>
      </c>
    </row>
    <row r="503" spans="2:51" s="14" customFormat="1" ht="13.5">
      <c r="B503" s="281"/>
      <c r="C503" s="282"/>
      <c r="D503" s="261" t="s">
        <v>173</v>
      </c>
      <c r="E503" s="283" t="s">
        <v>24</v>
      </c>
      <c r="F503" s="284" t="s">
        <v>230</v>
      </c>
      <c r="G503" s="282"/>
      <c r="H503" s="285">
        <v>1</v>
      </c>
      <c r="I503" s="286"/>
      <c r="J503" s="286"/>
      <c r="K503" s="282"/>
      <c r="L503" s="282"/>
      <c r="M503" s="287"/>
      <c r="N503" s="288"/>
      <c r="O503" s="289"/>
      <c r="P503" s="289"/>
      <c r="Q503" s="289"/>
      <c r="R503" s="289"/>
      <c r="S503" s="289"/>
      <c r="T503" s="289"/>
      <c r="U503" s="289"/>
      <c r="V503" s="289"/>
      <c r="W503" s="289"/>
      <c r="X503" s="290"/>
      <c r="AT503" s="291" t="s">
        <v>173</v>
      </c>
      <c r="AU503" s="291" t="s">
        <v>87</v>
      </c>
      <c r="AV503" s="14" t="s">
        <v>170</v>
      </c>
      <c r="AW503" s="14" t="s">
        <v>7</v>
      </c>
      <c r="AX503" s="14" t="s">
        <v>85</v>
      </c>
      <c r="AY503" s="291" t="s">
        <v>161</v>
      </c>
    </row>
    <row r="504" spans="2:65" s="1" customFormat="1" ht="16.5" customHeight="1">
      <c r="B504" s="47"/>
      <c r="C504" s="292" t="s">
        <v>661</v>
      </c>
      <c r="D504" s="292" t="s">
        <v>312</v>
      </c>
      <c r="E504" s="293" t="s">
        <v>561</v>
      </c>
      <c r="F504" s="294" t="s">
        <v>562</v>
      </c>
      <c r="G504" s="295" t="s">
        <v>326</v>
      </c>
      <c r="H504" s="296">
        <v>1</v>
      </c>
      <c r="I504" s="297"/>
      <c r="J504" s="298"/>
      <c r="K504" s="299">
        <f>ROUND(P504*H504,2)</f>
        <v>0</v>
      </c>
      <c r="L504" s="294" t="s">
        <v>169</v>
      </c>
      <c r="M504" s="300"/>
      <c r="N504" s="301" t="s">
        <v>24</v>
      </c>
      <c r="O504" s="255" t="s">
        <v>47</v>
      </c>
      <c r="P504" s="175">
        <f>I504+J504</f>
        <v>0</v>
      </c>
      <c r="Q504" s="175">
        <f>ROUND(I504*H504,2)</f>
        <v>0</v>
      </c>
      <c r="R504" s="175">
        <f>ROUND(J504*H504,2)</f>
        <v>0</v>
      </c>
      <c r="S504" s="48"/>
      <c r="T504" s="256">
        <f>S504*H504</f>
        <v>0</v>
      </c>
      <c r="U504" s="256">
        <v>0.0033</v>
      </c>
      <c r="V504" s="256">
        <f>U504*H504</f>
        <v>0.0033</v>
      </c>
      <c r="W504" s="256">
        <v>0</v>
      </c>
      <c r="X504" s="257">
        <f>W504*H504</f>
        <v>0</v>
      </c>
      <c r="AR504" s="25" t="s">
        <v>206</v>
      </c>
      <c r="AT504" s="25" t="s">
        <v>312</v>
      </c>
      <c r="AU504" s="25" t="s">
        <v>87</v>
      </c>
      <c r="AY504" s="25" t="s">
        <v>161</v>
      </c>
      <c r="BE504" s="258">
        <f>IF(O504="základní",K504,0)</f>
        <v>0</v>
      </c>
      <c r="BF504" s="258">
        <f>IF(O504="snížená",K504,0)</f>
        <v>0</v>
      </c>
      <c r="BG504" s="258">
        <f>IF(O504="zákl. přenesená",K504,0)</f>
        <v>0</v>
      </c>
      <c r="BH504" s="258">
        <f>IF(O504="sníž. přenesená",K504,0)</f>
        <v>0</v>
      </c>
      <c r="BI504" s="258">
        <f>IF(O504="nulová",K504,0)</f>
        <v>0</v>
      </c>
      <c r="BJ504" s="25" t="s">
        <v>85</v>
      </c>
      <c r="BK504" s="258">
        <f>ROUND(P504*H504,2)</f>
        <v>0</v>
      </c>
      <c r="BL504" s="25" t="s">
        <v>170</v>
      </c>
      <c r="BM504" s="25" t="s">
        <v>1094</v>
      </c>
    </row>
    <row r="505" spans="2:51" s="13" customFormat="1" ht="13.5">
      <c r="B505" s="270"/>
      <c r="C505" s="271"/>
      <c r="D505" s="261" t="s">
        <v>173</v>
      </c>
      <c r="E505" s="272" t="s">
        <v>24</v>
      </c>
      <c r="F505" s="273" t="s">
        <v>10</v>
      </c>
      <c r="G505" s="271"/>
      <c r="H505" s="274">
        <v>21</v>
      </c>
      <c r="I505" s="275"/>
      <c r="J505" s="275"/>
      <c r="K505" s="271"/>
      <c r="L505" s="271"/>
      <c r="M505" s="276"/>
      <c r="N505" s="277"/>
      <c r="O505" s="278"/>
      <c r="P505" s="278"/>
      <c r="Q505" s="278"/>
      <c r="R505" s="278"/>
      <c r="S505" s="278"/>
      <c r="T505" s="278"/>
      <c r="U505" s="278"/>
      <c r="V505" s="278"/>
      <c r="W505" s="278"/>
      <c r="X505" s="279"/>
      <c r="AT505" s="280" t="s">
        <v>173</v>
      </c>
      <c r="AU505" s="280" t="s">
        <v>87</v>
      </c>
      <c r="AV505" s="13" t="s">
        <v>87</v>
      </c>
      <c r="AW505" s="13" t="s">
        <v>7</v>
      </c>
      <c r="AX505" s="13" t="s">
        <v>78</v>
      </c>
      <c r="AY505" s="280" t="s">
        <v>161</v>
      </c>
    </row>
    <row r="506" spans="2:51" s="12" customFormat="1" ht="13.5">
      <c r="B506" s="259"/>
      <c r="C506" s="260"/>
      <c r="D506" s="261" t="s">
        <v>173</v>
      </c>
      <c r="E506" s="262" t="s">
        <v>24</v>
      </c>
      <c r="F506" s="263" t="s">
        <v>698</v>
      </c>
      <c r="G506" s="260"/>
      <c r="H506" s="262" t="s">
        <v>24</v>
      </c>
      <c r="I506" s="264"/>
      <c r="J506" s="264"/>
      <c r="K506" s="260"/>
      <c r="L506" s="260"/>
      <c r="M506" s="265"/>
      <c r="N506" s="266"/>
      <c r="O506" s="267"/>
      <c r="P506" s="267"/>
      <c r="Q506" s="267"/>
      <c r="R506" s="267"/>
      <c r="S506" s="267"/>
      <c r="T506" s="267"/>
      <c r="U506" s="267"/>
      <c r="V506" s="267"/>
      <c r="W506" s="267"/>
      <c r="X506" s="268"/>
      <c r="AT506" s="269" t="s">
        <v>173</v>
      </c>
      <c r="AU506" s="269" t="s">
        <v>87</v>
      </c>
      <c r="AV506" s="12" t="s">
        <v>85</v>
      </c>
      <c r="AW506" s="12" t="s">
        <v>7</v>
      </c>
      <c r="AX506" s="12" t="s">
        <v>78</v>
      </c>
      <c r="AY506" s="269" t="s">
        <v>161</v>
      </c>
    </row>
    <row r="507" spans="2:51" s="13" customFormat="1" ht="13.5">
      <c r="B507" s="270"/>
      <c r="C507" s="271"/>
      <c r="D507" s="261" t="s">
        <v>173</v>
      </c>
      <c r="E507" s="272" t="s">
        <v>24</v>
      </c>
      <c r="F507" s="273" t="s">
        <v>1087</v>
      </c>
      <c r="G507" s="271"/>
      <c r="H507" s="274">
        <v>-20</v>
      </c>
      <c r="I507" s="275"/>
      <c r="J507" s="275"/>
      <c r="K507" s="271"/>
      <c r="L507" s="271"/>
      <c r="M507" s="276"/>
      <c r="N507" s="277"/>
      <c r="O507" s="278"/>
      <c r="P507" s="278"/>
      <c r="Q507" s="278"/>
      <c r="R507" s="278"/>
      <c r="S507" s="278"/>
      <c r="T507" s="278"/>
      <c r="U507" s="278"/>
      <c r="V507" s="278"/>
      <c r="W507" s="278"/>
      <c r="X507" s="279"/>
      <c r="AT507" s="280" t="s">
        <v>173</v>
      </c>
      <c r="AU507" s="280" t="s">
        <v>87</v>
      </c>
      <c r="AV507" s="13" t="s">
        <v>87</v>
      </c>
      <c r="AW507" s="13" t="s">
        <v>7</v>
      </c>
      <c r="AX507" s="13" t="s">
        <v>78</v>
      </c>
      <c r="AY507" s="280" t="s">
        <v>161</v>
      </c>
    </row>
    <row r="508" spans="2:51" s="14" customFormat="1" ht="13.5">
      <c r="B508" s="281"/>
      <c r="C508" s="282"/>
      <c r="D508" s="261" t="s">
        <v>173</v>
      </c>
      <c r="E508" s="283" t="s">
        <v>24</v>
      </c>
      <c r="F508" s="284" t="s">
        <v>230</v>
      </c>
      <c r="G508" s="282"/>
      <c r="H508" s="285">
        <v>1</v>
      </c>
      <c r="I508" s="286"/>
      <c r="J508" s="286"/>
      <c r="K508" s="282"/>
      <c r="L508" s="282"/>
      <c r="M508" s="287"/>
      <c r="N508" s="288"/>
      <c r="O508" s="289"/>
      <c r="P508" s="289"/>
      <c r="Q508" s="289"/>
      <c r="R508" s="289"/>
      <c r="S508" s="289"/>
      <c r="T508" s="289"/>
      <c r="U508" s="289"/>
      <c r="V508" s="289"/>
      <c r="W508" s="289"/>
      <c r="X508" s="290"/>
      <c r="AT508" s="291" t="s">
        <v>173</v>
      </c>
      <c r="AU508" s="291" t="s">
        <v>87</v>
      </c>
      <c r="AV508" s="14" t="s">
        <v>170</v>
      </c>
      <c r="AW508" s="14" t="s">
        <v>7</v>
      </c>
      <c r="AX508" s="14" t="s">
        <v>85</v>
      </c>
      <c r="AY508" s="291" t="s">
        <v>161</v>
      </c>
    </row>
    <row r="509" spans="2:65" s="1" customFormat="1" ht="16.5" customHeight="1">
      <c r="B509" s="47"/>
      <c r="C509" s="292" t="s">
        <v>1095</v>
      </c>
      <c r="D509" s="292" t="s">
        <v>312</v>
      </c>
      <c r="E509" s="293" t="s">
        <v>565</v>
      </c>
      <c r="F509" s="294" t="s">
        <v>566</v>
      </c>
      <c r="G509" s="295" t="s">
        <v>326</v>
      </c>
      <c r="H509" s="296">
        <v>1</v>
      </c>
      <c r="I509" s="297"/>
      <c r="J509" s="298"/>
      <c r="K509" s="299">
        <f>ROUND(P509*H509,2)</f>
        <v>0</v>
      </c>
      <c r="L509" s="294" t="s">
        <v>169</v>
      </c>
      <c r="M509" s="300"/>
      <c r="N509" s="301" t="s">
        <v>24</v>
      </c>
      <c r="O509" s="255" t="s">
        <v>47</v>
      </c>
      <c r="P509" s="175">
        <f>I509+J509</f>
        <v>0</v>
      </c>
      <c r="Q509" s="175">
        <f>ROUND(I509*H509,2)</f>
        <v>0</v>
      </c>
      <c r="R509" s="175">
        <f>ROUND(J509*H509,2)</f>
        <v>0</v>
      </c>
      <c r="S509" s="48"/>
      <c r="T509" s="256">
        <f>S509*H509</f>
        <v>0</v>
      </c>
      <c r="U509" s="256">
        <v>0.00015</v>
      </c>
      <c r="V509" s="256">
        <f>U509*H509</f>
        <v>0.00015</v>
      </c>
      <c r="W509" s="256">
        <v>0</v>
      </c>
      <c r="X509" s="257">
        <f>W509*H509</f>
        <v>0</v>
      </c>
      <c r="AR509" s="25" t="s">
        <v>206</v>
      </c>
      <c r="AT509" s="25" t="s">
        <v>312</v>
      </c>
      <c r="AU509" s="25" t="s">
        <v>87</v>
      </c>
      <c r="AY509" s="25" t="s">
        <v>161</v>
      </c>
      <c r="BE509" s="258">
        <f>IF(O509="základní",K509,0)</f>
        <v>0</v>
      </c>
      <c r="BF509" s="258">
        <f>IF(O509="snížená",K509,0)</f>
        <v>0</v>
      </c>
      <c r="BG509" s="258">
        <f>IF(O509="zákl. přenesená",K509,0)</f>
        <v>0</v>
      </c>
      <c r="BH509" s="258">
        <f>IF(O509="sníž. přenesená",K509,0)</f>
        <v>0</v>
      </c>
      <c r="BI509" s="258">
        <f>IF(O509="nulová",K509,0)</f>
        <v>0</v>
      </c>
      <c r="BJ509" s="25" t="s">
        <v>85</v>
      </c>
      <c r="BK509" s="258">
        <f>ROUND(P509*H509,2)</f>
        <v>0</v>
      </c>
      <c r="BL509" s="25" t="s">
        <v>170</v>
      </c>
      <c r="BM509" s="25" t="s">
        <v>1096</v>
      </c>
    </row>
    <row r="510" spans="2:51" s="13" customFormat="1" ht="13.5">
      <c r="B510" s="270"/>
      <c r="C510" s="271"/>
      <c r="D510" s="261" t="s">
        <v>173</v>
      </c>
      <c r="E510" s="272" t="s">
        <v>24</v>
      </c>
      <c r="F510" s="273" t="s">
        <v>10</v>
      </c>
      <c r="G510" s="271"/>
      <c r="H510" s="274">
        <v>21</v>
      </c>
      <c r="I510" s="275"/>
      <c r="J510" s="275"/>
      <c r="K510" s="271"/>
      <c r="L510" s="271"/>
      <c r="M510" s="276"/>
      <c r="N510" s="277"/>
      <c r="O510" s="278"/>
      <c r="P510" s="278"/>
      <c r="Q510" s="278"/>
      <c r="R510" s="278"/>
      <c r="S510" s="278"/>
      <c r="T510" s="278"/>
      <c r="U510" s="278"/>
      <c r="V510" s="278"/>
      <c r="W510" s="278"/>
      <c r="X510" s="279"/>
      <c r="AT510" s="280" t="s">
        <v>173</v>
      </c>
      <c r="AU510" s="280" t="s">
        <v>87</v>
      </c>
      <c r="AV510" s="13" t="s">
        <v>87</v>
      </c>
      <c r="AW510" s="13" t="s">
        <v>7</v>
      </c>
      <c r="AX510" s="13" t="s">
        <v>78</v>
      </c>
      <c r="AY510" s="280" t="s">
        <v>161</v>
      </c>
    </row>
    <row r="511" spans="2:51" s="12" customFormat="1" ht="13.5">
      <c r="B511" s="259"/>
      <c r="C511" s="260"/>
      <c r="D511" s="261" t="s">
        <v>173</v>
      </c>
      <c r="E511" s="262" t="s">
        <v>24</v>
      </c>
      <c r="F511" s="263" t="s">
        <v>698</v>
      </c>
      <c r="G511" s="260"/>
      <c r="H511" s="262" t="s">
        <v>24</v>
      </c>
      <c r="I511" s="264"/>
      <c r="J511" s="264"/>
      <c r="K511" s="260"/>
      <c r="L511" s="260"/>
      <c r="M511" s="265"/>
      <c r="N511" s="266"/>
      <c r="O511" s="267"/>
      <c r="P511" s="267"/>
      <c r="Q511" s="267"/>
      <c r="R511" s="267"/>
      <c r="S511" s="267"/>
      <c r="T511" s="267"/>
      <c r="U511" s="267"/>
      <c r="V511" s="267"/>
      <c r="W511" s="267"/>
      <c r="X511" s="268"/>
      <c r="AT511" s="269" t="s">
        <v>173</v>
      </c>
      <c r="AU511" s="269" t="s">
        <v>87</v>
      </c>
      <c r="AV511" s="12" t="s">
        <v>85</v>
      </c>
      <c r="AW511" s="12" t="s">
        <v>7</v>
      </c>
      <c r="AX511" s="12" t="s">
        <v>78</v>
      </c>
      <c r="AY511" s="269" t="s">
        <v>161</v>
      </c>
    </row>
    <row r="512" spans="2:51" s="13" customFormat="1" ht="13.5">
      <c r="B512" s="270"/>
      <c r="C512" s="271"/>
      <c r="D512" s="261" t="s">
        <v>173</v>
      </c>
      <c r="E512" s="272" t="s">
        <v>24</v>
      </c>
      <c r="F512" s="273" t="s">
        <v>1087</v>
      </c>
      <c r="G512" s="271"/>
      <c r="H512" s="274">
        <v>-20</v>
      </c>
      <c r="I512" s="275"/>
      <c r="J512" s="275"/>
      <c r="K512" s="271"/>
      <c r="L512" s="271"/>
      <c r="M512" s="276"/>
      <c r="N512" s="277"/>
      <c r="O512" s="278"/>
      <c r="P512" s="278"/>
      <c r="Q512" s="278"/>
      <c r="R512" s="278"/>
      <c r="S512" s="278"/>
      <c r="T512" s="278"/>
      <c r="U512" s="278"/>
      <c r="V512" s="278"/>
      <c r="W512" s="278"/>
      <c r="X512" s="279"/>
      <c r="AT512" s="280" t="s">
        <v>173</v>
      </c>
      <c r="AU512" s="280" t="s">
        <v>87</v>
      </c>
      <c r="AV512" s="13" t="s">
        <v>87</v>
      </c>
      <c r="AW512" s="13" t="s">
        <v>7</v>
      </c>
      <c r="AX512" s="13" t="s">
        <v>78</v>
      </c>
      <c r="AY512" s="280" t="s">
        <v>161</v>
      </c>
    </row>
    <row r="513" spans="2:51" s="14" customFormat="1" ht="13.5">
      <c r="B513" s="281"/>
      <c r="C513" s="282"/>
      <c r="D513" s="261" t="s">
        <v>173</v>
      </c>
      <c r="E513" s="283" t="s">
        <v>24</v>
      </c>
      <c r="F513" s="284" t="s">
        <v>230</v>
      </c>
      <c r="G513" s="282"/>
      <c r="H513" s="285">
        <v>1</v>
      </c>
      <c r="I513" s="286"/>
      <c r="J513" s="286"/>
      <c r="K513" s="282"/>
      <c r="L513" s="282"/>
      <c r="M513" s="287"/>
      <c r="N513" s="288"/>
      <c r="O513" s="289"/>
      <c r="P513" s="289"/>
      <c r="Q513" s="289"/>
      <c r="R513" s="289"/>
      <c r="S513" s="289"/>
      <c r="T513" s="289"/>
      <c r="U513" s="289"/>
      <c r="V513" s="289"/>
      <c r="W513" s="289"/>
      <c r="X513" s="290"/>
      <c r="AT513" s="291" t="s">
        <v>173</v>
      </c>
      <c r="AU513" s="291" t="s">
        <v>87</v>
      </c>
      <c r="AV513" s="14" t="s">
        <v>170</v>
      </c>
      <c r="AW513" s="14" t="s">
        <v>7</v>
      </c>
      <c r="AX513" s="14" t="s">
        <v>85</v>
      </c>
      <c r="AY513" s="291" t="s">
        <v>161</v>
      </c>
    </row>
    <row r="514" spans="2:65" s="1" customFormat="1" ht="16.5" customHeight="1">
      <c r="B514" s="47"/>
      <c r="C514" s="292" t="s">
        <v>1097</v>
      </c>
      <c r="D514" s="292" t="s">
        <v>312</v>
      </c>
      <c r="E514" s="293" t="s">
        <v>569</v>
      </c>
      <c r="F514" s="294" t="s">
        <v>570</v>
      </c>
      <c r="G514" s="295" t="s">
        <v>326</v>
      </c>
      <c r="H514" s="296">
        <v>2</v>
      </c>
      <c r="I514" s="297"/>
      <c r="J514" s="298"/>
      <c r="K514" s="299">
        <f>ROUND(P514*H514,2)</f>
        <v>0</v>
      </c>
      <c r="L514" s="294" t="s">
        <v>169</v>
      </c>
      <c r="M514" s="300"/>
      <c r="N514" s="301" t="s">
        <v>24</v>
      </c>
      <c r="O514" s="255" t="s">
        <v>47</v>
      </c>
      <c r="P514" s="175">
        <f>I514+J514</f>
        <v>0</v>
      </c>
      <c r="Q514" s="175">
        <f>ROUND(I514*H514,2)</f>
        <v>0</v>
      </c>
      <c r="R514" s="175">
        <f>ROUND(J514*H514,2)</f>
        <v>0</v>
      </c>
      <c r="S514" s="48"/>
      <c r="T514" s="256">
        <f>S514*H514</f>
        <v>0</v>
      </c>
      <c r="U514" s="256">
        <v>0.0004</v>
      </c>
      <c r="V514" s="256">
        <f>U514*H514</f>
        <v>0.0008</v>
      </c>
      <c r="W514" s="256">
        <v>0</v>
      </c>
      <c r="X514" s="257">
        <f>W514*H514</f>
        <v>0</v>
      </c>
      <c r="AR514" s="25" t="s">
        <v>206</v>
      </c>
      <c r="AT514" s="25" t="s">
        <v>312</v>
      </c>
      <c r="AU514" s="25" t="s">
        <v>87</v>
      </c>
      <c r="AY514" s="25" t="s">
        <v>161</v>
      </c>
      <c r="BE514" s="258">
        <f>IF(O514="základní",K514,0)</f>
        <v>0</v>
      </c>
      <c r="BF514" s="258">
        <f>IF(O514="snížená",K514,0)</f>
        <v>0</v>
      </c>
      <c r="BG514" s="258">
        <f>IF(O514="zákl. přenesená",K514,0)</f>
        <v>0</v>
      </c>
      <c r="BH514" s="258">
        <f>IF(O514="sníž. přenesená",K514,0)</f>
        <v>0</v>
      </c>
      <c r="BI514" s="258">
        <f>IF(O514="nulová",K514,0)</f>
        <v>0</v>
      </c>
      <c r="BJ514" s="25" t="s">
        <v>85</v>
      </c>
      <c r="BK514" s="258">
        <f>ROUND(P514*H514,2)</f>
        <v>0</v>
      </c>
      <c r="BL514" s="25" t="s">
        <v>170</v>
      </c>
      <c r="BM514" s="25" t="s">
        <v>1098</v>
      </c>
    </row>
    <row r="515" spans="2:51" s="13" customFormat="1" ht="13.5">
      <c r="B515" s="270"/>
      <c r="C515" s="271"/>
      <c r="D515" s="261" t="s">
        <v>173</v>
      </c>
      <c r="E515" s="272" t="s">
        <v>24</v>
      </c>
      <c r="F515" s="273" t="s">
        <v>1099</v>
      </c>
      <c r="G515" s="271"/>
      <c r="H515" s="274">
        <v>42</v>
      </c>
      <c r="I515" s="275"/>
      <c r="J515" s="275"/>
      <c r="K515" s="271"/>
      <c r="L515" s="271"/>
      <c r="M515" s="276"/>
      <c r="N515" s="277"/>
      <c r="O515" s="278"/>
      <c r="P515" s="278"/>
      <c r="Q515" s="278"/>
      <c r="R515" s="278"/>
      <c r="S515" s="278"/>
      <c r="T515" s="278"/>
      <c r="U515" s="278"/>
      <c r="V515" s="278"/>
      <c r="W515" s="278"/>
      <c r="X515" s="279"/>
      <c r="AT515" s="280" t="s">
        <v>173</v>
      </c>
      <c r="AU515" s="280" t="s">
        <v>87</v>
      </c>
      <c r="AV515" s="13" t="s">
        <v>87</v>
      </c>
      <c r="AW515" s="13" t="s">
        <v>7</v>
      </c>
      <c r="AX515" s="13" t="s">
        <v>78</v>
      </c>
      <c r="AY515" s="280" t="s">
        <v>161</v>
      </c>
    </row>
    <row r="516" spans="2:51" s="12" customFormat="1" ht="13.5">
      <c r="B516" s="259"/>
      <c r="C516" s="260"/>
      <c r="D516" s="261" t="s">
        <v>173</v>
      </c>
      <c r="E516" s="262" t="s">
        <v>24</v>
      </c>
      <c r="F516" s="263" t="s">
        <v>698</v>
      </c>
      <c r="G516" s="260"/>
      <c r="H516" s="262" t="s">
        <v>24</v>
      </c>
      <c r="I516" s="264"/>
      <c r="J516" s="264"/>
      <c r="K516" s="260"/>
      <c r="L516" s="260"/>
      <c r="M516" s="265"/>
      <c r="N516" s="266"/>
      <c r="O516" s="267"/>
      <c r="P516" s="267"/>
      <c r="Q516" s="267"/>
      <c r="R516" s="267"/>
      <c r="S516" s="267"/>
      <c r="T516" s="267"/>
      <c r="U516" s="267"/>
      <c r="V516" s="267"/>
      <c r="W516" s="267"/>
      <c r="X516" s="268"/>
      <c r="AT516" s="269" t="s">
        <v>173</v>
      </c>
      <c r="AU516" s="269" t="s">
        <v>87</v>
      </c>
      <c r="AV516" s="12" t="s">
        <v>85</v>
      </c>
      <c r="AW516" s="12" t="s">
        <v>7</v>
      </c>
      <c r="AX516" s="12" t="s">
        <v>78</v>
      </c>
      <c r="AY516" s="269" t="s">
        <v>161</v>
      </c>
    </row>
    <row r="517" spans="2:51" s="13" customFormat="1" ht="13.5">
      <c r="B517" s="270"/>
      <c r="C517" s="271"/>
      <c r="D517" s="261" t="s">
        <v>173</v>
      </c>
      <c r="E517" s="272" t="s">
        <v>24</v>
      </c>
      <c r="F517" s="273" t="s">
        <v>1100</v>
      </c>
      <c r="G517" s="271"/>
      <c r="H517" s="274">
        <v>-40</v>
      </c>
      <c r="I517" s="275"/>
      <c r="J517" s="275"/>
      <c r="K517" s="271"/>
      <c r="L517" s="271"/>
      <c r="M517" s="276"/>
      <c r="N517" s="277"/>
      <c r="O517" s="278"/>
      <c r="P517" s="278"/>
      <c r="Q517" s="278"/>
      <c r="R517" s="278"/>
      <c r="S517" s="278"/>
      <c r="T517" s="278"/>
      <c r="U517" s="278"/>
      <c r="V517" s="278"/>
      <c r="W517" s="278"/>
      <c r="X517" s="279"/>
      <c r="AT517" s="280" t="s">
        <v>173</v>
      </c>
      <c r="AU517" s="280" t="s">
        <v>87</v>
      </c>
      <c r="AV517" s="13" t="s">
        <v>87</v>
      </c>
      <c r="AW517" s="13" t="s">
        <v>7</v>
      </c>
      <c r="AX517" s="13" t="s">
        <v>78</v>
      </c>
      <c r="AY517" s="280" t="s">
        <v>161</v>
      </c>
    </row>
    <row r="518" spans="2:51" s="14" customFormat="1" ht="13.5">
      <c r="B518" s="281"/>
      <c r="C518" s="282"/>
      <c r="D518" s="261" t="s">
        <v>173</v>
      </c>
      <c r="E518" s="283" t="s">
        <v>24</v>
      </c>
      <c r="F518" s="284" t="s">
        <v>230</v>
      </c>
      <c r="G518" s="282"/>
      <c r="H518" s="285">
        <v>2</v>
      </c>
      <c r="I518" s="286"/>
      <c r="J518" s="286"/>
      <c r="K518" s="282"/>
      <c r="L518" s="282"/>
      <c r="M518" s="287"/>
      <c r="N518" s="288"/>
      <c r="O518" s="289"/>
      <c r="P518" s="289"/>
      <c r="Q518" s="289"/>
      <c r="R518" s="289"/>
      <c r="S518" s="289"/>
      <c r="T518" s="289"/>
      <c r="U518" s="289"/>
      <c r="V518" s="289"/>
      <c r="W518" s="289"/>
      <c r="X518" s="290"/>
      <c r="AT518" s="291" t="s">
        <v>173</v>
      </c>
      <c r="AU518" s="291" t="s">
        <v>87</v>
      </c>
      <c r="AV518" s="14" t="s">
        <v>170</v>
      </c>
      <c r="AW518" s="14" t="s">
        <v>7</v>
      </c>
      <c r="AX518" s="14" t="s">
        <v>85</v>
      </c>
      <c r="AY518" s="291" t="s">
        <v>161</v>
      </c>
    </row>
    <row r="519" spans="2:65" s="1" customFormat="1" ht="16.5" customHeight="1">
      <c r="B519" s="47"/>
      <c r="C519" s="247" t="s">
        <v>1101</v>
      </c>
      <c r="D519" s="247" t="s">
        <v>165</v>
      </c>
      <c r="E519" s="248" t="s">
        <v>574</v>
      </c>
      <c r="F519" s="249" t="s">
        <v>575</v>
      </c>
      <c r="G519" s="250" t="s">
        <v>326</v>
      </c>
      <c r="H519" s="251">
        <v>1</v>
      </c>
      <c r="I519" s="252"/>
      <c r="J519" s="252"/>
      <c r="K519" s="253">
        <f>ROUND(P519*H519,2)</f>
        <v>0</v>
      </c>
      <c r="L519" s="249" t="s">
        <v>169</v>
      </c>
      <c r="M519" s="73"/>
      <c r="N519" s="254" t="s">
        <v>24</v>
      </c>
      <c r="O519" s="255" t="s">
        <v>47</v>
      </c>
      <c r="P519" s="175">
        <f>I519+J519</f>
        <v>0</v>
      </c>
      <c r="Q519" s="175">
        <f>ROUND(I519*H519,2)</f>
        <v>0</v>
      </c>
      <c r="R519" s="175">
        <f>ROUND(J519*H519,2)</f>
        <v>0</v>
      </c>
      <c r="S519" s="48"/>
      <c r="T519" s="256">
        <f>S519*H519</f>
        <v>0</v>
      </c>
      <c r="U519" s="256">
        <v>0.10941</v>
      </c>
      <c r="V519" s="256">
        <f>U519*H519</f>
        <v>0.10941</v>
      </c>
      <c r="W519" s="256">
        <v>0</v>
      </c>
      <c r="X519" s="257">
        <f>W519*H519</f>
        <v>0</v>
      </c>
      <c r="AR519" s="25" t="s">
        <v>170</v>
      </c>
      <c r="AT519" s="25" t="s">
        <v>165</v>
      </c>
      <c r="AU519" s="25" t="s">
        <v>87</v>
      </c>
      <c r="AY519" s="25" t="s">
        <v>161</v>
      </c>
      <c r="BE519" s="258">
        <f>IF(O519="základní",K519,0)</f>
        <v>0</v>
      </c>
      <c r="BF519" s="258">
        <f>IF(O519="snížená",K519,0)</f>
        <v>0</v>
      </c>
      <c r="BG519" s="258">
        <f>IF(O519="zákl. přenesená",K519,0)</f>
        <v>0</v>
      </c>
      <c r="BH519" s="258">
        <f>IF(O519="sníž. přenesená",K519,0)</f>
        <v>0</v>
      </c>
      <c r="BI519" s="258">
        <f>IF(O519="nulová",K519,0)</f>
        <v>0</v>
      </c>
      <c r="BJ519" s="25" t="s">
        <v>85</v>
      </c>
      <c r="BK519" s="258">
        <f>ROUND(P519*H519,2)</f>
        <v>0</v>
      </c>
      <c r="BL519" s="25" t="s">
        <v>170</v>
      </c>
      <c r="BM519" s="25" t="s">
        <v>1102</v>
      </c>
    </row>
    <row r="520" spans="2:51" s="13" customFormat="1" ht="13.5">
      <c r="B520" s="270"/>
      <c r="C520" s="271"/>
      <c r="D520" s="261" t="s">
        <v>173</v>
      </c>
      <c r="E520" s="272" t="s">
        <v>24</v>
      </c>
      <c r="F520" s="273" t="s">
        <v>10</v>
      </c>
      <c r="G520" s="271"/>
      <c r="H520" s="274">
        <v>21</v>
      </c>
      <c r="I520" s="275"/>
      <c r="J520" s="275"/>
      <c r="K520" s="271"/>
      <c r="L520" s="271"/>
      <c r="M520" s="276"/>
      <c r="N520" s="277"/>
      <c r="O520" s="278"/>
      <c r="P520" s="278"/>
      <c r="Q520" s="278"/>
      <c r="R520" s="278"/>
      <c r="S520" s="278"/>
      <c r="T520" s="278"/>
      <c r="U520" s="278"/>
      <c r="V520" s="278"/>
      <c r="W520" s="278"/>
      <c r="X520" s="279"/>
      <c r="AT520" s="280" t="s">
        <v>173</v>
      </c>
      <c r="AU520" s="280" t="s">
        <v>87</v>
      </c>
      <c r="AV520" s="13" t="s">
        <v>87</v>
      </c>
      <c r="AW520" s="13" t="s">
        <v>7</v>
      </c>
      <c r="AX520" s="13" t="s">
        <v>78</v>
      </c>
      <c r="AY520" s="280" t="s">
        <v>161</v>
      </c>
    </row>
    <row r="521" spans="2:51" s="12" customFormat="1" ht="13.5">
      <c r="B521" s="259"/>
      <c r="C521" s="260"/>
      <c r="D521" s="261" t="s">
        <v>173</v>
      </c>
      <c r="E521" s="262" t="s">
        <v>24</v>
      </c>
      <c r="F521" s="263" t="s">
        <v>698</v>
      </c>
      <c r="G521" s="260"/>
      <c r="H521" s="262" t="s">
        <v>24</v>
      </c>
      <c r="I521" s="264"/>
      <c r="J521" s="264"/>
      <c r="K521" s="260"/>
      <c r="L521" s="260"/>
      <c r="M521" s="265"/>
      <c r="N521" s="266"/>
      <c r="O521" s="267"/>
      <c r="P521" s="267"/>
      <c r="Q521" s="267"/>
      <c r="R521" s="267"/>
      <c r="S521" s="267"/>
      <c r="T521" s="267"/>
      <c r="U521" s="267"/>
      <c r="V521" s="267"/>
      <c r="W521" s="267"/>
      <c r="X521" s="268"/>
      <c r="AT521" s="269" t="s">
        <v>173</v>
      </c>
      <c r="AU521" s="269" t="s">
        <v>87</v>
      </c>
      <c r="AV521" s="12" t="s">
        <v>85</v>
      </c>
      <c r="AW521" s="12" t="s">
        <v>7</v>
      </c>
      <c r="AX521" s="12" t="s">
        <v>78</v>
      </c>
      <c r="AY521" s="269" t="s">
        <v>161</v>
      </c>
    </row>
    <row r="522" spans="2:51" s="13" customFormat="1" ht="13.5">
      <c r="B522" s="270"/>
      <c r="C522" s="271"/>
      <c r="D522" s="261" t="s">
        <v>173</v>
      </c>
      <c r="E522" s="272" t="s">
        <v>24</v>
      </c>
      <c r="F522" s="273" t="s">
        <v>1087</v>
      </c>
      <c r="G522" s="271"/>
      <c r="H522" s="274">
        <v>-20</v>
      </c>
      <c r="I522" s="275"/>
      <c r="J522" s="275"/>
      <c r="K522" s="271"/>
      <c r="L522" s="271"/>
      <c r="M522" s="276"/>
      <c r="N522" s="277"/>
      <c r="O522" s="278"/>
      <c r="P522" s="278"/>
      <c r="Q522" s="278"/>
      <c r="R522" s="278"/>
      <c r="S522" s="278"/>
      <c r="T522" s="278"/>
      <c r="U522" s="278"/>
      <c r="V522" s="278"/>
      <c r="W522" s="278"/>
      <c r="X522" s="279"/>
      <c r="AT522" s="280" t="s">
        <v>173</v>
      </c>
      <c r="AU522" s="280" t="s">
        <v>87</v>
      </c>
      <c r="AV522" s="13" t="s">
        <v>87</v>
      </c>
      <c r="AW522" s="13" t="s">
        <v>7</v>
      </c>
      <c r="AX522" s="13" t="s">
        <v>78</v>
      </c>
      <c r="AY522" s="280" t="s">
        <v>161</v>
      </c>
    </row>
    <row r="523" spans="2:51" s="14" customFormat="1" ht="13.5">
      <c r="B523" s="281"/>
      <c r="C523" s="282"/>
      <c r="D523" s="261" t="s">
        <v>173</v>
      </c>
      <c r="E523" s="283" t="s">
        <v>24</v>
      </c>
      <c r="F523" s="284" t="s">
        <v>230</v>
      </c>
      <c r="G523" s="282"/>
      <c r="H523" s="285">
        <v>1</v>
      </c>
      <c r="I523" s="286"/>
      <c r="J523" s="286"/>
      <c r="K523" s="282"/>
      <c r="L523" s="282"/>
      <c r="M523" s="287"/>
      <c r="N523" s="288"/>
      <c r="O523" s="289"/>
      <c r="P523" s="289"/>
      <c r="Q523" s="289"/>
      <c r="R523" s="289"/>
      <c r="S523" s="289"/>
      <c r="T523" s="289"/>
      <c r="U523" s="289"/>
      <c r="V523" s="289"/>
      <c r="W523" s="289"/>
      <c r="X523" s="290"/>
      <c r="AT523" s="291" t="s">
        <v>173</v>
      </c>
      <c r="AU523" s="291" t="s">
        <v>87</v>
      </c>
      <c r="AV523" s="14" t="s">
        <v>170</v>
      </c>
      <c r="AW523" s="14" t="s">
        <v>7</v>
      </c>
      <c r="AX523" s="14" t="s">
        <v>85</v>
      </c>
      <c r="AY523" s="291" t="s">
        <v>161</v>
      </c>
    </row>
    <row r="524" spans="2:65" s="1" customFormat="1" ht="25.5" customHeight="1">
      <c r="B524" s="47"/>
      <c r="C524" s="247" t="s">
        <v>1103</v>
      </c>
      <c r="D524" s="247" t="s">
        <v>165</v>
      </c>
      <c r="E524" s="248" t="s">
        <v>603</v>
      </c>
      <c r="F524" s="249" t="s">
        <v>604</v>
      </c>
      <c r="G524" s="250" t="s">
        <v>204</v>
      </c>
      <c r="H524" s="251">
        <v>1360.65</v>
      </c>
      <c r="I524" s="252"/>
      <c r="J524" s="252"/>
      <c r="K524" s="253">
        <f>ROUND(P524*H524,2)</f>
        <v>0</v>
      </c>
      <c r="L524" s="249" t="s">
        <v>169</v>
      </c>
      <c r="M524" s="73"/>
      <c r="N524" s="254" t="s">
        <v>24</v>
      </c>
      <c r="O524" s="255" t="s">
        <v>47</v>
      </c>
      <c r="P524" s="175">
        <f>I524+J524</f>
        <v>0</v>
      </c>
      <c r="Q524" s="175">
        <f>ROUND(I524*H524,2)</f>
        <v>0</v>
      </c>
      <c r="R524" s="175">
        <f>ROUND(J524*H524,2)</f>
        <v>0</v>
      </c>
      <c r="S524" s="48"/>
      <c r="T524" s="256">
        <f>S524*H524</f>
        <v>0</v>
      </c>
      <c r="U524" s="256">
        <v>0.1295</v>
      </c>
      <c r="V524" s="256">
        <f>U524*H524</f>
        <v>176.20417500000002</v>
      </c>
      <c r="W524" s="256">
        <v>0</v>
      </c>
      <c r="X524" s="257">
        <f>W524*H524</f>
        <v>0</v>
      </c>
      <c r="AR524" s="25" t="s">
        <v>170</v>
      </c>
      <c r="AT524" s="25" t="s">
        <v>165</v>
      </c>
      <c r="AU524" s="25" t="s">
        <v>87</v>
      </c>
      <c r="AY524" s="25" t="s">
        <v>161</v>
      </c>
      <c r="BE524" s="258">
        <f>IF(O524="základní",K524,0)</f>
        <v>0</v>
      </c>
      <c r="BF524" s="258">
        <f>IF(O524="snížená",K524,0)</f>
        <v>0</v>
      </c>
      <c r="BG524" s="258">
        <f>IF(O524="zákl. přenesená",K524,0)</f>
        <v>0</v>
      </c>
      <c r="BH524" s="258">
        <f>IF(O524="sníž. přenesená",K524,0)</f>
        <v>0</v>
      </c>
      <c r="BI524" s="258">
        <f>IF(O524="nulová",K524,0)</f>
        <v>0</v>
      </c>
      <c r="BJ524" s="25" t="s">
        <v>85</v>
      </c>
      <c r="BK524" s="258">
        <f>ROUND(P524*H524,2)</f>
        <v>0</v>
      </c>
      <c r="BL524" s="25" t="s">
        <v>170</v>
      </c>
      <c r="BM524" s="25" t="s">
        <v>1104</v>
      </c>
    </row>
    <row r="525" spans="2:51" s="12" customFormat="1" ht="13.5">
      <c r="B525" s="259"/>
      <c r="C525" s="260"/>
      <c r="D525" s="261" t="s">
        <v>173</v>
      </c>
      <c r="E525" s="262" t="s">
        <v>24</v>
      </c>
      <c r="F525" s="263" t="s">
        <v>1105</v>
      </c>
      <c r="G525" s="260"/>
      <c r="H525" s="262" t="s">
        <v>24</v>
      </c>
      <c r="I525" s="264"/>
      <c r="J525" s="264"/>
      <c r="K525" s="260"/>
      <c r="L525" s="260"/>
      <c r="M525" s="265"/>
      <c r="N525" s="266"/>
      <c r="O525" s="267"/>
      <c r="P525" s="267"/>
      <c r="Q525" s="267"/>
      <c r="R525" s="267"/>
      <c r="S525" s="267"/>
      <c r="T525" s="267"/>
      <c r="U525" s="267"/>
      <c r="V525" s="267"/>
      <c r="W525" s="267"/>
      <c r="X525" s="268"/>
      <c r="AT525" s="269" t="s">
        <v>173</v>
      </c>
      <c r="AU525" s="269" t="s">
        <v>87</v>
      </c>
      <c r="AV525" s="12" t="s">
        <v>85</v>
      </c>
      <c r="AW525" s="12" t="s">
        <v>7</v>
      </c>
      <c r="AX525" s="12" t="s">
        <v>78</v>
      </c>
      <c r="AY525" s="269" t="s">
        <v>161</v>
      </c>
    </row>
    <row r="526" spans="2:51" s="13" customFormat="1" ht="13.5">
      <c r="B526" s="270"/>
      <c r="C526" s="271"/>
      <c r="D526" s="261" t="s">
        <v>173</v>
      </c>
      <c r="E526" s="272" t="s">
        <v>24</v>
      </c>
      <c r="F526" s="273" t="s">
        <v>1106</v>
      </c>
      <c r="G526" s="271"/>
      <c r="H526" s="274">
        <v>331.5</v>
      </c>
      <c r="I526" s="275"/>
      <c r="J526" s="275"/>
      <c r="K526" s="271"/>
      <c r="L526" s="271"/>
      <c r="M526" s="276"/>
      <c r="N526" s="277"/>
      <c r="O526" s="278"/>
      <c r="P526" s="278"/>
      <c r="Q526" s="278"/>
      <c r="R526" s="278"/>
      <c r="S526" s="278"/>
      <c r="T526" s="278"/>
      <c r="U526" s="278"/>
      <c r="V526" s="278"/>
      <c r="W526" s="278"/>
      <c r="X526" s="279"/>
      <c r="AT526" s="280" t="s">
        <v>173</v>
      </c>
      <c r="AU526" s="280" t="s">
        <v>87</v>
      </c>
      <c r="AV526" s="13" t="s">
        <v>87</v>
      </c>
      <c r="AW526" s="13" t="s">
        <v>7</v>
      </c>
      <c r="AX526" s="13" t="s">
        <v>78</v>
      </c>
      <c r="AY526" s="280" t="s">
        <v>161</v>
      </c>
    </row>
    <row r="527" spans="2:51" s="12" customFormat="1" ht="13.5">
      <c r="B527" s="259"/>
      <c r="C527" s="260"/>
      <c r="D527" s="261" t="s">
        <v>173</v>
      </c>
      <c r="E527" s="262" t="s">
        <v>24</v>
      </c>
      <c r="F527" s="263" t="s">
        <v>1107</v>
      </c>
      <c r="G527" s="260"/>
      <c r="H527" s="262" t="s">
        <v>24</v>
      </c>
      <c r="I527" s="264"/>
      <c r="J527" s="264"/>
      <c r="K527" s="260"/>
      <c r="L527" s="260"/>
      <c r="M527" s="265"/>
      <c r="N527" s="266"/>
      <c r="O527" s="267"/>
      <c r="P527" s="267"/>
      <c r="Q527" s="267"/>
      <c r="R527" s="267"/>
      <c r="S527" s="267"/>
      <c r="T527" s="267"/>
      <c r="U527" s="267"/>
      <c r="V527" s="267"/>
      <c r="W527" s="267"/>
      <c r="X527" s="268"/>
      <c r="AT527" s="269" t="s">
        <v>173</v>
      </c>
      <c r="AU527" s="269" t="s">
        <v>87</v>
      </c>
      <c r="AV527" s="12" t="s">
        <v>85</v>
      </c>
      <c r="AW527" s="12" t="s">
        <v>7</v>
      </c>
      <c r="AX527" s="12" t="s">
        <v>78</v>
      </c>
      <c r="AY527" s="269" t="s">
        <v>161</v>
      </c>
    </row>
    <row r="528" spans="2:51" s="13" customFormat="1" ht="13.5">
      <c r="B528" s="270"/>
      <c r="C528" s="271"/>
      <c r="D528" s="261" t="s">
        <v>173</v>
      </c>
      <c r="E528" s="272" t="s">
        <v>24</v>
      </c>
      <c r="F528" s="273" t="s">
        <v>1108</v>
      </c>
      <c r="G528" s="271"/>
      <c r="H528" s="274">
        <v>308.4</v>
      </c>
      <c r="I528" s="275"/>
      <c r="J528" s="275"/>
      <c r="K528" s="271"/>
      <c r="L528" s="271"/>
      <c r="M528" s="276"/>
      <c r="N528" s="277"/>
      <c r="O528" s="278"/>
      <c r="P528" s="278"/>
      <c r="Q528" s="278"/>
      <c r="R528" s="278"/>
      <c r="S528" s="278"/>
      <c r="T528" s="278"/>
      <c r="U528" s="278"/>
      <c r="V528" s="278"/>
      <c r="W528" s="278"/>
      <c r="X528" s="279"/>
      <c r="AT528" s="280" t="s">
        <v>173</v>
      </c>
      <c r="AU528" s="280" t="s">
        <v>87</v>
      </c>
      <c r="AV528" s="13" t="s">
        <v>87</v>
      </c>
      <c r="AW528" s="13" t="s">
        <v>7</v>
      </c>
      <c r="AX528" s="13" t="s">
        <v>78</v>
      </c>
      <c r="AY528" s="280" t="s">
        <v>161</v>
      </c>
    </row>
    <row r="529" spans="2:51" s="12" customFormat="1" ht="13.5">
      <c r="B529" s="259"/>
      <c r="C529" s="260"/>
      <c r="D529" s="261" t="s">
        <v>173</v>
      </c>
      <c r="E529" s="262" t="s">
        <v>24</v>
      </c>
      <c r="F529" s="263" t="s">
        <v>1109</v>
      </c>
      <c r="G529" s="260"/>
      <c r="H529" s="262" t="s">
        <v>24</v>
      </c>
      <c r="I529" s="264"/>
      <c r="J529" s="264"/>
      <c r="K529" s="260"/>
      <c r="L529" s="260"/>
      <c r="M529" s="265"/>
      <c r="N529" s="266"/>
      <c r="O529" s="267"/>
      <c r="P529" s="267"/>
      <c r="Q529" s="267"/>
      <c r="R529" s="267"/>
      <c r="S529" s="267"/>
      <c r="T529" s="267"/>
      <c r="U529" s="267"/>
      <c r="V529" s="267"/>
      <c r="W529" s="267"/>
      <c r="X529" s="268"/>
      <c r="AT529" s="269" t="s">
        <v>173</v>
      </c>
      <c r="AU529" s="269" t="s">
        <v>87</v>
      </c>
      <c r="AV529" s="12" t="s">
        <v>85</v>
      </c>
      <c r="AW529" s="12" t="s">
        <v>7</v>
      </c>
      <c r="AX529" s="12" t="s">
        <v>78</v>
      </c>
      <c r="AY529" s="269" t="s">
        <v>161</v>
      </c>
    </row>
    <row r="530" spans="2:51" s="13" customFormat="1" ht="13.5">
      <c r="B530" s="270"/>
      <c r="C530" s="271"/>
      <c r="D530" s="261" t="s">
        <v>173</v>
      </c>
      <c r="E530" s="272" t="s">
        <v>24</v>
      </c>
      <c r="F530" s="273" t="s">
        <v>1110</v>
      </c>
      <c r="G530" s="271"/>
      <c r="H530" s="274">
        <v>254.6</v>
      </c>
      <c r="I530" s="275"/>
      <c r="J530" s="275"/>
      <c r="K530" s="271"/>
      <c r="L530" s="271"/>
      <c r="M530" s="276"/>
      <c r="N530" s="277"/>
      <c r="O530" s="278"/>
      <c r="P530" s="278"/>
      <c r="Q530" s="278"/>
      <c r="R530" s="278"/>
      <c r="S530" s="278"/>
      <c r="T530" s="278"/>
      <c r="U530" s="278"/>
      <c r="V530" s="278"/>
      <c r="W530" s="278"/>
      <c r="X530" s="279"/>
      <c r="AT530" s="280" t="s">
        <v>173</v>
      </c>
      <c r="AU530" s="280" t="s">
        <v>87</v>
      </c>
      <c r="AV530" s="13" t="s">
        <v>87</v>
      </c>
      <c r="AW530" s="13" t="s">
        <v>7</v>
      </c>
      <c r="AX530" s="13" t="s">
        <v>78</v>
      </c>
      <c r="AY530" s="280" t="s">
        <v>161</v>
      </c>
    </row>
    <row r="531" spans="2:51" s="12" customFormat="1" ht="13.5">
      <c r="B531" s="259"/>
      <c r="C531" s="260"/>
      <c r="D531" s="261" t="s">
        <v>173</v>
      </c>
      <c r="E531" s="262" t="s">
        <v>24</v>
      </c>
      <c r="F531" s="263" t="s">
        <v>1111</v>
      </c>
      <c r="G531" s="260"/>
      <c r="H531" s="262" t="s">
        <v>24</v>
      </c>
      <c r="I531" s="264"/>
      <c r="J531" s="264"/>
      <c r="K531" s="260"/>
      <c r="L531" s="260"/>
      <c r="M531" s="265"/>
      <c r="N531" s="266"/>
      <c r="O531" s="267"/>
      <c r="P531" s="267"/>
      <c r="Q531" s="267"/>
      <c r="R531" s="267"/>
      <c r="S531" s="267"/>
      <c r="T531" s="267"/>
      <c r="U531" s="267"/>
      <c r="V531" s="267"/>
      <c r="W531" s="267"/>
      <c r="X531" s="268"/>
      <c r="AT531" s="269" t="s">
        <v>173</v>
      </c>
      <c r="AU531" s="269" t="s">
        <v>87</v>
      </c>
      <c r="AV531" s="12" t="s">
        <v>85</v>
      </c>
      <c r="AW531" s="12" t="s">
        <v>7</v>
      </c>
      <c r="AX531" s="12" t="s">
        <v>78</v>
      </c>
      <c r="AY531" s="269" t="s">
        <v>161</v>
      </c>
    </row>
    <row r="532" spans="2:51" s="13" customFormat="1" ht="13.5">
      <c r="B532" s="270"/>
      <c r="C532" s="271"/>
      <c r="D532" s="261" t="s">
        <v>173</v>
      </c>
      <c r="E532" s="272" t="s">
        <v>24</v>
      </c>
      <c r="F532" s="273" t="s">
        <v>1112</v>
      </c>
      <c r="G532" s="271"/>
      <c r="H532" s="274">
        <v>213.9</v>
      </c>
      <c r="I532" s="275"/>
      <c r="J532" s="275"/>
      <c r="K532" s="271"/>
      <c r="L532" s="271"/>
      <c r="M532" s="276"/>
      <c r="N532" s="277"/>
      <c r="O532" s="278"/>
      <c r="P532" s="278"/>
      <c r="Q532" s="278"/>
      <c r="R532" s="278"/>
      <c r="S532" s="278"/>
      <c r="T532" s="278"/>
      <c r="U532" s="278"/>
      <c r="V532" s="278"/>
      <c r="W532" s="278"/>
      <c r="X532" s="279"/>
      <c r="AT532" s="280" t="s">
        <v>173</v>
      </c>
      <c r="AU532" s="280" t="s">
        <v>87</v>
      </c>
      <c r="AV532" s="13" t="s">
        <v>87</v>
      </c>
      <c r="AW532" s="13" t="s">
        <v>7</v>
      </c>
      <c r="AX532" s="13" t="s">
        <v>78</v>
      </c>
      <c r="AY532" s="280" t="s">
        <v>161</v>
      </c>
    </row>
    <row r="533" spans="2:51" s="12" customFormat="1" ht="13.5">
      <c r="B533" s="259"/>
      <c r="C533" s="260"/>
      <c r="D533" s="261" t="s">
        <v>173</v>
      </c>
      <c r="E533" s="262" t="s">
        <v>24</v>
      </c>
      <c r="F533" s="263" t="s">
        <v>1113</v>
      </c>
      <c r="G533" s="260"/>
      <c r="H533" s="262" t="s">
        <v>24</v>
      </c>
      <c r="I533" s="264"/>
      <c r="J533" s="264"/>
      <c r="K533" s="260"/>
      <c r="L533" s="260"/>
      <c r="M533" s="265"/>
      <c r="N533" s="266"/>
      <c r="O533" s="267"/>
      <c r="P533" s="267"/>
      <c r="Q533" s="267"/>
      <c r="R533" s="267"/>
      <c r="S533" s="267"/>
      <c r="T533" s="267"/>
      <c r="U533" s="267"/>
      <c r="V533" s="267"/>
      <c r="W533" s="267"/>
      <c r="X533" s="268"/>
      <c r="AT533" s="269" t="s">
        <v>173</v>
      </c>
      <c r="AU533" s="269" t="s">
        <v>87</v>
      </c>
      <c r="AV533" s="12" t="s">
        <v>85</v>
      </c>
      <c r="AW533" s="12" t="s">
        <v>7</v>
      </c>
      <c r="AX533" s="12" t="s">
        <v>78</v>
      </c>
      <c r="AY533" s="269" t="s">
        <v>161</v>
      </c>
    </row>
    <row r="534" spans="2:51" s="13" customFormat="1" ht="13.5">
      <c r="B534" s="270"/>
      <c r="C534" s="271"/>
      <c r="D534" s="261" t="s">
        <v>173</v>
      </c>
      <c r="E534" s="272" t="s">
        <v>24</v>
      </c>
      <c r="F534" s="273" t="s">
        <v>1114</v>
      </c>
      <c r="G534" s="271"/>
      <c r="H534" s="274">
        <v>88.9</v>
      </c>
      <c r="I534" s="275"/>
      <c r="J534" s="275"/>
      <c r="K534" s="271"/>
      <c r="L534" s="271"/>
      <c r="M534" s="276"/>
      <c r="N534" s="277"/>
      <c r="O534" s="278"/>
      <c r="P534" s="278"/>
      <c r="Q534" s="278"/>
      <c r="R534" s="278"/>
      <c r="S534" s="278"/>
      <c r="T534" s="278"/>
      <c r="U534" s="278"/>
      <c r="V534" s="278"/>
      <c r="W534" s="278"/>
      <c r="X534" s="279"/>
      <c r="AT534" s="280" t="s">
        <v>173</v>
      </c>
      <c r="AU534" s="280" t="s">
        <v>87</v>
      </c>
      <c r="AV534" s="13" t="s">
        <v>87</v>
      </c>
      <c r="AW534" s="13" t="s">
        <v>7</v>
      </c>
      <c r="AX534" s="13" t="s">
        <v>78</v>
      </c>
      <c r="AY534" s="280" t="s">
        <v>161</v>
      </c>
    </row>
    <row r="535" spans="2:51" s="12" customFormat="1" ht="13.5">
      <c r="B535" s="259"/>
      <c r="C535" s="260"/>
      <c r="D535" s="261" t="s">
        <v>173</v>
      </c>
      <c r="E535" s="262" t="s">
        <v>24</v>
      </c>
      <c r="F535" s="263" t="s">
        <v>949</v>
      </c>
      <c r="G535" s="260"/>
      <c r="H535" s="262" t="s">
        <v>24</v>
      </c>
      <c r="I535" s="264"/>
      <c r="J535" s="264"/>
      <c r="K535" s="260"/>
      <c r="L535" s="260"/>
      <c r="M535" s="265"/>
      <c r="N535" s="266"/>
      <c r="O535" s="267"/>
      <c r="P535" s="267"/>
      <c r="Q535" s="267"/>
      <c r="R535" s="267"/>
      <c r="S535" s="267"/>
      <c r="T535" s="267"/>
      <c r="U535" s="267"/>
      <c r="V535" s="267"/>
      <c r="W535" s="267"/>
      <c r="X535" s="268"/>
      <c r="AT535" s="269" t="s">
        <v>173</v>
      </c>
      <c r="AU535" s="269" t="s">
        <v>87</v>
      </c>
      <c r="AV535" s="12" t="s">
        <v>85</v>
      </c>
      <c r="AW535" s="12" t="s">
        <v>7</v>
      </c>
      <c r="AX535" s="12" t="s">
        <v>78</v>
      </c>
      <c r="AY535" s="269" t="s">
        <v>161</v>
      </c>
    </row>
    <row r="536" spans="2:51" s="13" customFormat="1" ht="13.5">
      <c r="B536" s="270"/>
      <c r="C536" s="271"/>
      <c r="D536" s="261" t="s">
        <v>173</v>
      </c>
      <c r="E536" s="272" t="s">
        <v>24</v>
      </c>
      <c r="F536" s="273" t="s">
        <v>1115</v>
      </c>
      <c r="G536" s="271"/>
      <c r="H536" s="274">
        <v>80.7</v>
      </c>
      <c r="I536" s="275"/>
      <c r="J536" s="275"/>
      <c r="K536" s="271"/>
      <c r="L536" s="271"/>
      <c r="M536" s="276"/>
      <c r="N536" s="277"/>
      <c r="O536" s="278"/>
      <c r="P536" s="278"/>
      <c r="Q536" s="278"/>
      <c r="R536" s="278"/>
      <c r="S536" s="278"/>
      <c r="T536" s="278"/>
      <c r="U536" s="278"/>
      <c r="V536" s="278"/>
      <c r="W536" s="278"/>
      <c r="X536" s="279"/>
      <c r="AT536" s="280" t="s">
        <v>173</v>
      </c>
      <c r="AU536" s="280" t="s">
        <v>87</v>
      </c>
      <c r="AV536" s="13" t="s">
        <v>87</v>
      </c>
      <c r="AW536" s="13" t="s">
        <v>7</v>
      </c>
      <c r="AX536" s="13" t="s">
        <v>78</v>
      </c>
      <c r="AY536" s="280" t="s">
        <v>161</v>
      </c>
    </row>
    <row r="537" spans="2:51" s="13" customFormat="1" ht="13.5">
      <c r="B537" s="270"/>
      <c r="C537" s="271"/>
      <c r="D537" s="261" t="s">
        <v>173</v>
      </c>
      <c r="E537" s="272" t="s">
        <v>24</v>
      </c>
      <c r="F537" s="273" t="s">
        <v>1116</v>
      </c>
      <c r="G537" s="271"/>
      <c r="H537" s="274">
        <v>10</v>
      </c>
      <c r="I537" s="275"/>
      <c r="J537" s="275"/>
      <c r="K537" s="271"/>
      <c r="L537" s="271"/>
      <c r="M537" s="276"/>
      <c r="N537" s="277"/>
      <c r="O537" s="278"/>
      <c r="P537" s="278"/>
      <c r="Q537" s="278"/>
      <c r="R537" s="278"/>
      <c r="S537" s="278"/>
      <c r="T537" s="278"/>
      <c r="U537" s="278"/>
      <c r="V537" s="278"/>
      <c r="W537" s="278"/>
      <c r="X537" s="279"/>
      <c r="AT537" s="280" t="s">
        <v>173</v>
      </c>
      <c r="AU537" s="280" t="s">
        <v>87</v>
      </c>
      <c r="AV537" s="13" t="s">
        <v>87</v>
      </c>
      <c r="AW537" s="13" t="s">
        <v>7</v>
      </c>
      <c r="AX537" s="13" t="s">
        <v>78</v>
      </c>
      <c r="AY537" s="280" t="s">
        <v>161</v>
      </c>
    </row>
    <row r="538" spans="2:51" s="13" customFormat="1" ht="13.5">
      <c r="B538" s="270"/>
      <c r="C538" s="271"/>
      <c r="D538" s="261" t="s">
        <v>173</v>
      </c>
      <c r="E538" s="272" t="s">
        <v>24</v>
      </c>
      <c r="F538" s="273" t="s">
        <v>1117</v>
      </c>
      <c r="G538" s="271"/>
      <c r="H538" s="274">
        <v>23.7</v>
      </c>
      <c r="I538" s="275"/>
      <c r="J538" s="275"/>
      <c r="K538" s="271"/>
      <c r="L538" s="271"/>
      <c r="M538" s="276"/>
      <c r="N538" s="277"/>
      <c r="O538" s="278"/>
      <c r="P538" s="278"/>
      <c r="Q538" s="278"/>
      <c r="R538" s="278"/>
      <c r="S538" s="278"/>
      <c r="T538" s="278"/>
      <c r="U538" s="278"/>
      <c r="V538" s="278"/>
      <c r="W538" s="278"/>
      <c r="X538" s="279"/>
      <c r="AT538" s="280" t="s">
        <v>173</v>
      </c>
      <c r="AU538" s="280" t="s">
        <v>87</v>
      </c>
      <c r="AV538" s="13" t="s">
        <v>87</v>
      </c>
      <c r="AW538" s="13" t="s">
        <v>7</v>
      </c>
      <c r="AX538" s="13" t="s">
        <v>78</v>
      </c>
      <c r="AY538" s="280" t="s">
        <v>161</v>
      </c>
    </row>
    <row r="539" spans="2:51" s="13" customFormat="1" ht="13.5">
      <c r="B539" s="270"/>
      <c r="C539" s="271"/>
      <c r="D539" s="261" t="s">
        <v>173</v>
      </c>
      <c r="E539" s="272" t="s">
        <v>24</v>
      </c>
      <c r="F539" s="273" t="s">
        <v>1118</v>
      </c>
      <c r="G539" s="271"/>
      <c r="H539" s="274">
        <v>23.7</v>
      </c>
      <c r="I539" s="275"/>
      <c r="J539" s="275"/>
      <c r="K539" s="271"/>
      <c r="L539" s="271"/>
      <c r="M539" s="276"/>
      <c r="N539" s="277"/>
      <c r="O539" s="278"/>
      <c r="P539" s="278"/>
      <c r="Q539" s="278"/>
      <c r="R539" s="278"/>
      <c r="S539" s="278"/>
      <c r="T539" s="278"/>
      <c r="U539" s="278"/>
      <c r="V539" s="278"/>
      <c r="W539" s="278"/>
      <c r="X539" s="279"/>
      <c r="AT539" s="280" t="s">
        <v>173</v>
      </c>
      <c r="AU539" s="280" t="s">
        <v>87</v>
      </c>
      <c r="AV539" s="13" t="s">
        <v>87</v>
      </c>
      <c r="AW539" s="13" t="s">
        <v>7</v>
      </c>
      <c r="AX539" s="13" t="s">
        <v>78</v>
      </c>
      <c r="AY539" s="280" t="s">
        <v>161</v>
      </c>
    </row>
    <row r="540" spans="2:51" s="13" customFormat="1" ht="13.5">
      <c r="B540" s="270"/>
      <c r="C540" s="271"/>
      <c r="D540" s="261" t="s">
        <v>173</v>
      </c>
      <c r="E540" s="272" t="s">
        <v>24</v>
      </c>
      <c r="F540" s="273" t="s">
        <v>1119</v>
      </c>
      <c r="G540" s="271"/>
      <c r="H540" s="274">
        <v>38.6</v>
      </c>
      <c r="I540" s="275"/>
      <c r="J540" s="275"/>
      <c r="K540" s="271"/>
      <c r="L540" s="271"/>
      <c r="M540" s="276"/>
      <c r="N540" s="277"/>
      <c r="O540" s="278"/>
      <c r="P540" s="278"/>
      <c r="Q540" s="278"/>
      <c r="R540" s="278"/>
      <c r="S540" s="278"/>
      <c r="T540" s="278"/>
      <c r="U540" s="278"/>
      <c r="V540" s="278"/>
      <c r="W540" s="278"/>
      <c r="X540" s="279"/>
      <c r="AT540" s="280" t="s">
        <v>173</v>
      </c>
      <c r="AU540" s="280" t="s">
        <v>87</v>
      </c>
      <c r="AV540" s="13" t="s">
        <v>87</v>
      </c>
      <c r="AW540" s="13" t="s">
        <v>7</v>
      </c>
      <c r="AX540" s="13" t="s">
        <v>78</v>
      </c>
      <c r="AY540" s="280" t="s">
        <v>161</v>
      </c>
    </row>
    <row r="541" spans="2:51" s="13" customFormat="1" ht="13.5">
      <c r="B541" s="270"/>
      <c r="C541" s="271"/>
      <c r="D541" s="261" t="s">
        <v>173</v>
      </c>
      <c r="E541" s="272" t="s">
        <v>24</v>
      </c>
      <c r="F541" s="273" t="s">
        <v>1120</v>
      </c>
      <c r="G541" s="271"/>
      <c r="H541" s="274">
        <v>23.8</v>
      </c>
      <c r="I541" s="275"/>
      <c r="J541" s="275"/>
      <c r="K541" s="271"/>
      <c r="L541" s="271"/>
      <c r="M541" s="276"/>
      <c r="N541" s="277"/>
      <c r="O541" s="278"/>
      <c r="P541" s="278"/>
      <c r="Q541" s="278"/>
      <c r="R541" s="278"/>
      <c r="S541" s="278"/>
      <c r="T541" s="278"/>
      <c r="U541" s="278"/>
      <c r="V541" s="278"/>
      <c r="W541" s="278"/>
      <c r="X541" s="279"/>
      <c r="AT541" s="280" t="s">
        <v>173</v>
      </c>
      <c r="AU541" s="280" t="s">
        <v>87</v>
      </c>
      <c r="AV541" s="13" t="s">
        <v>87</v>
      </c>
      <c r="AW541" s="13" t="s">
        <v>7</v>
      </c>
      <c r="AX541" s="13" t="s">
        <v>78</v>
      </c>
      <c r="AY541" s="280" t="s">
        <v>161</v>
      </c>
    </row>
    <row r="542" spans="2:51" s="12" customFormat="1" ht="13.5">
      <c r="B542" s="259"/>
      <c r="C542" s="260"/>
      <c r="D542" s="261" t="s">
        <v>173</v>
      </c>
      <c r="E542" s="262" t="s">
        <v>24</v>
      </c>
      <c r="F542" s="263" t="s">
        <v>1121</v>
      </c>
      <c r="G542" s="260"/>
      <c r="H542" s="262" t="s">
        <v>24</v>
      </c>
      <c r="I542" s="264"/>
      <c r="J542" s="264"/>
      <c r="K542" s="260"/>
      <c r="L542" s="260"/>
      <c r="M542" s="265"/>
      <c r="N542" s="266"/>
      <c r="O542" s="267"/>
      <c r="P542" s="267"/>
      <c r="Q542" s="267"/>
      <c r="R542" s="267"/>
      <c r="S542" s="267"/>
      <c r="T542" s="267"/>
      <c r="U542" s="267"/>
      <c r="V542" s="267"/>
      <c r="W542" s="267"/>
      <c r="X542" s="268"/>
      <c r="AT542" s="269" t="s">
        <v>173</v>
      </c>
      <c r="AU542" s="269" t="s">
        <v>87</v>
      </c>
      <c r="AV542" s="12" t="s">
        <v>85</v>
      </c>
      <c r="AW542" s="12" t="s">
        <v>7</v>
      </c>
      <c r="AX542" s="12" t="s">
        <v>78</v>
      </c>
      <c r="AY542" s="269" t="s">
        <v>161</v>
      </c>
    </row>
    <row r="543" spans="2:51" s="13" customFormat="1" ht="13.5">
      <c r="B543" s="270"/>
      <c r="C543" s="271"/>
      <c r="D543" s="261" t="s">
        <v>173</v>
      </c>
      <c r="E543" s="272" t="s">
        <v>24</v>
      </c>
      <c r="F543" s="273" t="s">
        <v>1122</v>
      </c>
      <c r="G543" s="271"/>
      <c r="H543" s="274">
        <v>102.7</v>
      </c>
      <c r="I543" s="275"/>
      <c r="J543" s="275"/>
      <c r="K543" s="271"/>
      <c r="L543" s="271"/>
      <c r="M543" s="276"/>
      <c r="N543" s="277"/>
      <c r="O543" s="278"/>
      <c r="P543" s="278"/>
      <c r="Q543" s="278"/>
      <c r="R543" s="278"/>
      <c r="S543" s="278"/>
      <c r="T543" s="278"/>
      <c r="U543" s="278"/>
      <c r="V543" s="278"/>
      <c r="W543" s="278"/>
      <c r="X543" s="279"/>
      <c r="AT543" s="280" t="s">
        <v>173</v>
      </c>
      <c r="AU543" s="280" t="s">
        <v>87</v>
      </c>
      <c r="AV543" s="13" t="s">
        <v>87</v>
      </c>
      <c r="AW543" s="13" t="s">
        <v>7</v>
      </c>
      <c r="AX543" s="13" t="s">
        <v>78</v>
      </c>
      <c r="AY543" s="280" t="s">
        <v>161</v>
      </c>
    </row>
    <row r="544" spans="2:51" s="13" customFormat="1" ht="13.5">
      <c r="B544" s="270"/>
      <c r="C544" s="271"/>
      <c r="D544" s="261" t="s">
        <v>173</v>
      </c>
      <c r="E544" s="272" t="s">
        <v>24</v>
      </c>
      <c r="F544" s="273" t="s">
        <v>1123</v>
      </c>
      <c r="G544" s="271"/>
      <c r="H544" s="274">
        <v>71.8</v>
      </c>
      <c r="I544" s="275"/>
      <c r="J544" s="275"/>
      <c r="K544" s="271"/>
      <c r="L544" s="271"/>
      <c r="M544" s="276"/>
      <c r="N544" s="277"/>
      <c r="O544" s="278"/>
      <c r="P544" s="278"/>
      <c r="Q544" s="278"/>
      <c r="R544" s="278"/>
      <c r="S544" s="278"/>
      <c r="T544" s="278"/>
      <c r="U544" s="278"/>
      <c r="V544" s="278"/>
      <c r="W544" s="278"/>
      <c r="X544" s="279"/>
      <c r="AT544" s="280" t="s">
        <v>173</v>
      </c>
      <c r="AU544" s="280" t="s">
        <v>87</v>
      </c>
      <c r="AV544" s="13" t="s">
        <v>87</v>
      </c>
      <c r="AW544" s="13" t="s">
        <v>7</v>
      </c>
      <c r="AX544" s="13" t="s">
        <v>78</v>
      </c>
      <c r="AY544" s="280" t="s">
        <v>161</v>
      </c>
    </row>
    <row r="545" spans="2:51" s="13" customFormat="1" ht="13.5">
      <c r="B545" s="270"/>
      <c r="C545" s="271"/>
      <c r="D545" s="261" t="s">
        <v>173</v>
      </c>
      <c r="E545" s="272" t="s">
        <v>24</v>
      </c>
      <c r="F545" s="273" t="s">
        <v>1124</v>
      </c>
      <c r="G545" s="271"/>
      <c r="H545" s="274">
        <v>6.9</v>
      </c>
      <c r="I545" s="275"/>
      <c r="J545" s="275"/>
      <c r="K545" s="271"/>
      <c r="L545" s="271"/>
      <c r="M545" s="276"/>
      <c r="N545" s="277"/>
      <c r="O545" s="278"/>
      <c r="P545" s="278"/>
      <c r="Q545" s="278"/>
      <c r="R545" s="278"/>
      <c r="S545" s="278"/>
      <c r="T545" s="278"/>
      <c r="U545" s="278"/>
      <c r="V545" s="278"/>
      <c r="W545" s="278"/>
      <c r="X545" s="279"/>
      <c r="AT545" s="280" t="s">
        <v>173</v>
      </c>
      <c r="AU545" s="280" t="s">
        <v>87</v>
      </c>
      <c r="AV545" s="13" t="s">
        <v>87</v>
      </c>
      <c r="AW545" s="13" t="s">
        <v>7</v>
      </c>
      <c r="AX545" s="13" t="s">
        <v>78</v>
      </c>
      <c r="AY545" s="280" t="s">
        <v>161</v>
      </c>
    </row>
    <row r="546" spans="2:51" s="13" customFormat="1" ht="13.5">
      <c r="B546" s="270"/>
      <c r="C546" s="271"/>
      <c r="D546" s="261" t="s">
        <v>173</v>
      </c>
      <c r="E546" s="272" t="s">
        <v>24</v>
      </c>
      <c r="F546" s="273" t="s">
        <v>1125</v>
      </c>
      <c r="G546" s="271"/>
      <c r="H546" s="274">
        <v>19.6</v>
      </c>
      <c r="I546" s="275"/>
      <c r="J546" s="275"/>
      <c r="K546" s="271"/>
      <c r="L546" s="271"/>
      <c r="M546" s="276"/>
      <c r="N546" s="277"/>
      <c r="O546" s="278"/>
      <c r="P546" s="278"/>
      <c r="Q546" s="278"/>
      <c r="R546" s="278"/>
      <c r="S546" s="278"/>
      <c r="T546" s="278"/>
      <c r="U546" s="278"/>
      <c r="V546" s="278"/>
      <c r="W546" s="278"/>
      <c r="X546" s="279"/>
      <c r="AT546" s="280" t="s">
        <v>173</v>
      </c>
      <c r="AU546" s="280" t="s">
        <v>87</v>
      </c>
      <c r="AV546" s="13" t="s">
        <v>87</v>
      </c>
      <c r="AW546" s="13" t="s">
        <v>7</v>
      </c>
      <c r="AX546" s="13" t="s">
        <v>78</v>
      </c>
      <c r="AY546" s="280" t="s">
        <v>161</v>
      </c>
    </row>
    <row r="547" spans="2:51" s="12" customFormat="1" ht="13.5">
      <c r="B547" s="259"/>
      <c r="C547" s="260"/>
      <c r="D547" s="261" t="s">
        <v>173</v>
      </c>
      <c r="E547" s="262" t="s">
        <v>24</v>
      </c>
      <c r="F547" s="263" t="s">
        <v>1126</v>
      </c>
      <c r="G547" s="260"/>
      <c r="H547" s="262" t="s">
        <v>24</v>
      </c>
      <c r="I547" s="264"/>
      <c r="J547" s="264"/>
      <c r="K547" s="260"/>
      <c r="L547" s="260"/>
      <c r="M547" s="265"/>
      <c r="N547" s="266"/>
      <c r="O547" s="267"/>
      <c r="P547" s="267"/>
      <c r="Q547" s="267"/>
      <c r="R547" s="267"/>
      <c r="S547" s="267"/>
      <c r="T547" s="267"/>
      <c r="U547" s="267"/>
      <c r="V547" s="267"/>
      <c r="W547" s="267"/>
      <c r="X547" s="268"/>
      <c r="AT547" s="269" t="s">
        <v>173</v>
      </c>
      <c r="AU547" s="269" t="s">
        <v>87</v>
      </c>
      <c r="AV547" s="12" t="s">
        <v>85</v>
      </c>
      <c r="AW547" s="12" t="s">
        <v>7</v>
      </c>
      <c r="AX547" s="12" t="s">
        <v>78</v>
      </c>
      <c r="AY547" s="269" t="s">
        <v>161</v>
      </c>
    </row>
    <row r="548" spans="2:51" s="13" customFormat="1" ht="13.5">
      <c r="B548" s="270"/>
      <c r="C548" s="271"/>
      <c r="D548" s="261" t="s">
        <v>173</v>
      </c>
      <c r="E548" s="272" t="s">
        <v>24</v>
      </c>
      <c r="F548" s="273" t="s">
        <v>1127</v>
      </c>
      <c r="G548" s="271"/>
      <c r="H548" s="274">
        <v>246.2</v>
      </c>
      <c r="I548" s="275"/>
      <c r="J548" s="275"/>
      <c r="K548" s="271"/>
      <c r="L548" s="271"/>
      <c r="M548" s="276"/>
      <c r="N548" s="277"/>
      <c r="O548" s="278"/>
      <c r="P548" s="278"/>
      <c r="Q548" s="278"/>
      <c r="R548" s="278"/>
      <c r="S548" s="278"/>
      <c r="T548" s="278"/>
      <c r="U548" s="278"/>
      <c r="V548" s="278"/>
      <c r="W548" s="278"/>
      <c r="X548" s="279"/>
      <c r="AT548" s="280" t="s">
        <v>173</v>
      </c>
      <c r="AU548" s="280" t="s">
        <v>87</v>
      </c>
      <c r="AV548" s="13" t="s">
        <v>87</v>
      </c>
      <c r="AW548" s="13" t="s">
        <v>7</v>
      </c>
      <c r="AX548" s="13" t="s">
        <v>78</v>
      </c>
      <c r="AY548" s="280" t="s">
        <v>161</v>
      </c>
    </row>
    <row r="549" spans="2:51" s="12" customFormat="1" ht="13.5">
      <c r="B549" s="259"/>
      <c r="C549" s="260"/>
      <c r="D549" s="261" t="s">
        <v>173</v>
      </c>
      <c r="E549" s="262" t="s">
        <v>24</v>
      </c>
      <c r="F549" s="263" t="s">
        <v>698</v>
      </c>
      <c r="G549" s="260"/>
      <c r="H549" s="262" t="s">
        <v>24</v>
      </c>
      <c r="I549" s="264"/>
      <c r="J549" s="264"/>
      <c r="K549" s="260"/>
      <c r="L549" s="260"/>
      <c r="M549" s="265"/>
      <c r="N549" s="266"/>
      <c r="O549" s="267"/>
      <c r="P549" s="267"/>
      <c r="Q549" s="267"/>
      <c r="R549" s="267"/>
      <c r="S549" s="267"/>
      <c r="T549" s="267"/>
      <c r="U549" s="267"/>
      <c r="V549" s="267"/>
      <c r="W549" s="267"/>
      <c r="X549" s="268"/>
      <c r="AT549" s="269" t="s">
        <v>173</v>
      </c>
      <c r="AU549" s="269" t="s">
        <v>87</v>
      </c>
      <c r="AV549" s="12" t="s">
        <v>85</v>
      </c>
      <c r="AW549" s="12" t="s">
        <v>7</v>
      </c>
      <c r="AX549" s="12" t="s">
        <v>78</v>
      </c>
      <c r="AY549" s="269" t="s">
        <v>161</v>
      </c>
    </row>
    <row r="550" spans="2:51" s="13" customFormat="1" ht="13.5">
      <c r="B550" s="270"/>
      <c r="C550" s="271"/>
      <c r="D550" s="261" t="s">
        <v>173</v>
      </c>
      <c r="E550" s="272" t="s">
        <v>24</v>
      </c>
      <c r="F550" s="273" t="s">
        <v>1128</v>
      </c>
      <c r="G550" s="271"/>
      <c r="H550" s="274">
        <v>-484.35</v>
      </c>
      <c r="I550" s="275"/>
      <c r="J550" s="275"/>
      <c r="K550" s="271"/>
      <c r="L550" s="271"/>
      <c r="M550" s="276"/>
      <c r="N550" s="277"/>
      <c r="O550" s="278"/>
      <c r="P550" s="278"/>
      <c r="Q550" s="278"/>
      <c r="R550" s="278"/>
      <c r="S550" s="278"/>
      <c r="T550" s="278"/>
      <c r="U550" s="278"/>
      <c r="V550" s="278"/>
      <c r="W550" s="278"/>
      <c r="X550" s="279"/>
      <c r="AT550" s="280" t="s">
        <v>173</v>
      </c>
      <c r="AU550" s="280" t="s">
        <v>87</v>
      </c>
      <c r="AV550" s="13" t="s">
        <v>87</v>
      </c>
      <c r="AW550" s="13" t="s">
        <v>7</v>
      </c>
      <c r="AX550" s="13" t="s">
        <v>78</v>
      </c>
      <c r="AY550" s="280" t="s">
        <v>161</v>
      </c>
    </row>
    <row r="551" spans="2:51" s="14" customFormat="1" ht="13.5">
      <c r="B551" s="281"/>
      <c r="C551" s="282"/>
      <c r="D551" s="261" t="s">
        <v>173</v>
      </c>
      <c r="E551" s="283" t="s">
        <v>24</v>
      </c>
      <c r="F551" s="284" t="s">
        <v>230</v>
      </c>
      <c r="G551" s="282"/>
      <c r="H551" s="285">
        <v>1360.65</v>
      </c>
      <c r="I551" s="286"/>
      <c r="J551" s="286"/>
      <c r="K551" s="282"/>
      <c r="L551" s="282"/>
      <c r="M551" s="287"/>
      <c r="N551" s="288"/>
      <c r="O551" s="289"/>
      <c r="P551" s="289"/>
      <c r="Q551" s="289"/>
      <c r="R551" s="289"/>
      <c r="S551" s="289"/>
      <c r="T551" s="289"/>
      <c r="U551" s="289"/>
      <c r="V551" s="289"/>
      <c r="W551" s="289"/>
      <c r="X551" s="290"/>
      <c r="AT551" s="291" t="s">
        <v>173</v>
      </c>
      <c r="AU551" s="291" t="s">
        <v>87</v>
      </c>
      <c r="AV551" s="14" t="s">
        <v>170</v>
      </c>
      <c r="AW551" s="14" t="s">
        <v>7</v>
      </c>
      <c r="AX551" s="14" t="s">
        <v>85</v>
      </c>
      <c r="AY551" s="291" t="s">
        <v>161</v>
      </c>
    </row>
    <row r="552" spans="2:65" s="1" customFormat="1" ht="16.5" customHeight="1">
      <c r="B552" s="47"/>
      <c r="C552" s="292" t="s">
        <v>1129</v>
      </c>
      <c r="D552" s="292" t="s">
        <v>312</v>
      </c>
      <c r="E552" s="293" t="s">
        <v>1130</v>
      </c>
      <c r="F552" s="294" t="s">
        <v>1131</v>
      </c>
      <c r="G552" s="295" t="s">
        <v>204</v>
      </c>
      <c r="H552" s="296">
        <v>1374.257</v>
      </c>
      <c r="I552" s="297"/>
      <c r="J552" s="298"/>
      <c r="K552" s="299">
        <f>ROUND(P552*H552,2)</f>
        <v>0</v>
      </c>
      <c r="L552" s="294" t="s">
        <v>169</v>
      </c>
      <c r="M552" s="300"/>
      <c r="N552" s="301" t="s">
        <v>24</v>
      </c>
      <c r="O552" s="255" t="s">
        <v>47</v>
      </c>
      <c r="P552" s="175">
        <f>I552+J552</f>
        <v>0</v>
      </c>
      <c r="Q552" s="175">
        <f>ROUND(I552*H552,2)</f>
        <v>0</v>
      </c>
      <c r="R552" s="175">
        <f>ROUND(J552*H552,2)</f>
        <v>0</v>
      </c>
      <c r="S552" s="48"/>
      <c r="T552" s="256">
        <f>S552*H552</f>
        <v>0</v>
      </c>
      <c r="U552" s="256">
        <v>0.028</v>
      </c>
      <c r="V552" s="256">
        <f>U552*H552</f>
        <v>38.479196</v>
      </c>
      <c r="W552" s="256">
        <v>0</v>
      </c>
      <c r="X552" s="257">
        <f>W552*H552</f>
        <v>0</v>
      </c>
      <c r="AR552" s="25" t="s">
        <v>206</v>
      </c>
      <c r="AT552" s="25" t="s">
        <v>312</v>
      </c>
      <c r="AU552" s="25" t="s">
        <v>87</v>
      </c>
      <c r="AY552" s="25" t="s">
        <v>161</v>
      </c>
      <c r="BE552" s="258">
        <f>IF(O552="základní",K552,0)</f>
        <v>0</v>
      </c>
      <c r="BF552" s="258">
        <f>IF(O552="snížená",K552,0)</f>
        <v>0</v>
      </c>
      <c r="BG552" s="258">
        <f>IF(O552="zákl. přenesená",K552,0)</f>
        <v>0</v>
      </c>
      <c r="BH552" s="258">
        <f>IF(O552="sníž. přenesená",K552,0)</f>
        <v>0</v>
      </c>
      <c r="BI552" s="258">
        <f>IF(O552="nulová",K552,0)</f>
        <v>0</v>
      </c>
      <c r="BJ552" s="25" t="s">
        <v>85</v>
      </c>
      <c r="BK552" s="258">
        <f>ROUND(P552*H552,2)</f>
        <v>0</v>
      </c>
      <c r="BL552" s="25" t="s">
        <v>170</v>
      </c>
      <c r="BM552" s="25" t="s">
        <v>1132</v>
      </c>
    </row>
    <row r="553" spans="2:51" s="13" customFormat="1" ht="13.5">
      <c r="B553" s="270"/>
      <c r="C553" s="271"/>
      <c r="D553" s="261" t="s">
        <v>173</v>
      </c>
      <c r="E553" s="272" t="s">
        <v>24</v>
      </c>
      <c r="F553" s="273" t="s">
        <v>1133</v>
      </c>
      <c r="G553" s="271"/>
      <c r="H553" s="274">
        <v>1374.257</v>
      </c>
      <c r="I553" s="275"/>
      <c r="J553" s="275"/>
      <c r="K553" s="271"/>
      <c r="L553" s="271"/>
      <c r="M553" s="276"/>
      <c r="N553" s="277"/>
      <c r="O553" s="278"/>
      <c r="P553" s="278"/>
      <c r="Q553" s="278"/>
      <c r="R553" s="278"/>
      <c r="S553" s="278"/>
      <c r="T553" s="278"/>
      <c r="U553" s="278"/>
      <c r="V553" s="278"/>
      <c r="W553" s="278"/>
      <c r="X553" s="279"/>
      <c r="AT553" s="280" t="s">
        <v>173</v>
      </c>
      <c r="AU553" s="280" t="s">
        <v>87</v>
      </c>
      <c r="AV553" s="13" t="s">
        <v>87</v>
      </c>
      <c r="AW553" s="13" t="s">
        <v>7</v>
      </c>
      <c r="AX553" s="13" t="s">
        <v>85</v>
      </c>
      <c r="AY553" s="280" t="s">
        <v>161</v>
      </c>
    </row>
    <row r="554" spans="2:65" s="1" customFormat="1" ht="16.5" customHeight="1">
      <c r="B554" s="47"/>
      <c r="C554" s="247" t="s">
        <v>1134</v>
      </c>
      <c r="D554" s="247" t="s">
        <v>165</v>
      </c>
      <c r="E554" s="248" t="s">
        <v>1135</v>
      </c>
      <c r="F554" s="249" t="s">
        <v>1136</v>
      </c>
      <c r="G554" s="250" t="s">
        <v>204</v>
      </c>
      <c r="H554" s="251">
        <v>56.9</v>
      </c>
      <c r="I554" s="252"/>
      <c r="J554" s="252"/>
      <c r="K554" s="253">
        <f>ROUND(P554*H554,2)</f>
        <v>0</v>
      </c>
      <c r="L554" s="249" t="s">
        <v>169</v>
      </c>
      <c r="M554" s="73"/>
      <c r="N554" s="254" t="s">
        <v>24</v>
      </c>
      <c r="O554" s="255" t="s">
        <v>47</v>
      </c>
      <c r="P554" s="175">
        <f>I554+J554</f>
        <v>0</v>
      </c>
      <c r="Q554" s="175">
        <f>ROUND(I554*H554,2)</f>
        <v>0</v>
      </c>
      <c r="R554" s="175">
        <f>ROUND(J554*H554,2)</f>
        <v>0</v>
      </c>
      <c r="S554" s="48"/>
      <c r="T554" s="256">
        <f>S554*H554</f>
        <v>0</v>
      </c>
      <c r="U554" s="256">
        <v>0</v>
      </c>
      <c r="V554" s="256">
        <f>U554*H554</f>
        <v>0</v>
      </c>
      <c r="W554" s="256">
        <v>0</v>
      </c>
      <c r="X554" s="257">
        <f>W554*H554</f>
        <v>0</v>
      </c>
      <c r="AR554" s="25" t="s">
        <v>170</v>
      </c>
      <c r="AT554" s="25" t="s">
        <v>165</v>
      </c>
      <c r="AU554" s="25" t="s">
        <v>87</v>
      </c>
      <c r="AY554" s="25" t="s">
        <v>161</v>
      </c>
      <c r="BE554" s="258">
        <f>IF(O554="základní",K554,0)</f>
        <v>0</v>
      </c>
      <c r="BF554" s="258">
        <f>IF(O554="snížená",K554,0)</f>
        <v>0</v>
      </c>
      <c r="BG554" s="258">
        <f>IF(O554="zákl. přenesená",K554,0)</f>
        <v>0</v>
      </c>
      <c r="BH554" s="258">
        <f>IF(O554="sníž. přenesená",K554,0)</f>
        <v>0</v>
      </c>
      <c r="BI554" s="258">
        <f>IF(O554="nulová",K554,0)</f>
        <v>0</v>
      </c>
      <c r="BJ554" s="25" t="s">
        <v>85</v>
      </c>
      <c r="BK554" s="258">
        <f>ROUND(P554*H554,2)</f>
        <v>0</v>
      </c>
      <c r="BL554" s="25" t="s">
        <v>170</v>
      </c>
      <c r="BM554" s="25" t="s">
        <v>1137</v>
      </c>
    </row>
    <row r="555" spans="2:51" s="13" customFormat="1" ht="13.5">
      <c r="B555" s="270"/>
      <c r="C555" s="271"/>
      <c r="D555" s="261" t="s">
        <v>173</v>
      </c>
      <c r="E555" s="272" t="s">
        <v>24</v>
      </c>
      <c r="F555" s="273" t="s">
        <v>1138</v>
      </c>
      <c r="G555" s="271"/>
      <c r="H555" s="274">
        <v>64.4</v>
      </c>
      <c r="I555" s="275"/>
      <c r="J555" s="275"/>
      <c r="K555" s="271"/>
      <c r="L555" s="271"/>
      <c r="M555" s="276"/>
      <c r="N555" s="277"/>
      <c r="O555" s="278"/>
      <c r="P555" s="278"/>
      <c r="Q555" s="278"/>
      <c r="R555" s="278"/>
      <c r="S555" s="278"/>
      <c r="T555" s="278"/>
      <c r="U555" s="278"/>
      <c r="V555" s="278"/>
      <c r="W555" s="278"/>
      <c r="X555" s="279"/>
      <c r="AT555" s="280" t="s">
        <v>173</v>
      </c>
      <c r="AU555" s="280" t="s">
        <v>87</v>
      </c>
      <c r="AV555" s="13" t="s">
        <v>87</v>
      </c>
      <c r="AW555" s="13" t="s">
        <v>7</v>
      </c>
      <c r="AX555" s="13" t="s">
        <v>78</v>
      </c>
      <c r="AY555" s="280" t="s">
        <v>161</v>
      </c>
    </row>
    <row r="556" spans="2:51" s="12" customFormat="1" ht="13.5">
      <c r="B556" s="259"/>
      <c r="C556" s="260"/>
      <c r="D556" s="261" t="s">
        <v>173</v>
      </c>
      <c r="E556" s="262" t="s">
        <v>24</v>
      </c>
      <c r="F556" s="263" t="s">
        <v>698</v>
      </c>
      <c r="G556" s="260"/>
      <c r="H556" s="262" t="s">
        <v>24</v>
      </c>
      <c r="I556" s="264"/>
      <c r="J556" s="264"/>
      <c r="K556" s="260"/>
      <c r="L556" s="260"/>
      <c r="M556" s="265"/>
      <c r="N556" s="266"/>
      <c r="O556" s="267"/>
      <c r="P556" s="267"/>
      <c r="Q556" s="267"/>
      <c r="R556" s="267"/>
      <c r="S556" s="267"/>
      <c r="T556" s="267"/>
      <c r="U556" s="267"/>
      <c r="V556" s="267"/>
      <c r="W556" s="267"/>
      <c r="X556" s="268"/>
      <c r="AT556" s="269" t="s">
        <v>173</v>
      </c>
      <c r="AU556" s="269" t="s">
        <v>87</v>
      </c>
      <c r="AV556" s="12" t="s">
        <v>85</v>
      </c>
      <c r="AW556" s="12" t="s">
        <v>7</v>
      </c>
      <c r="AX556" s="12" t="s">
        <v>78</v>
      </c>
      <c r="AY556" s="269" t="s">
        <v>161</v>
      </c>
    </row>
    <row r="557" spans="2:51" s="13" customFormat="1" ht="13.5">
      <c r="B557" s="270"/>
      <c r="C557" s="271"/>
      <c r="D557" s="261" t="s">
        <v>173</v>
      </c>
      <c r="E557" s="272" t="s">
        <v>24</v>
      </c>
      <c r="F557" s="273" t="s">
        <v>1139</v>
      </c>
      <c r="G557" s="271"/>
      <c r="H557" s="274">
        <v>-7.5</v>
      </c>
      <c r="I557" s="275"/>
      <c r="J557" s="275"/>
      <c r="K557" s="271"/>
      <c r="L557" s="271"/>
      <c r="M557" s="276"/>
      <c r="N557" s="277"/>
      <c r="O557" s="278"/>
      <c r="P557" s="278"/>
      <c r="Q557" s="278"/>
      <c r="R557" s="278"/>
      <c r="S557" s="278"/>
      <c r="T557" s="278"/>
      <c r="U557" s="278"/>
      <c r="V557" s="278"/>
      <c r="W557" s="278"/>
      <c r="X557" s="279"/>
      <c r="AT557" s="280" t="s">
        <v>173</v>
      </c>
      <c r="AU557" s="280" t="s">
        <v>87</v>
      </c>
      <c r="AV557" s="13" t="s">
        <v>87</v>
      </c>
      <c r="AW557" s="13" t="s">
        <v>7</v>
      </c>
      <c r="AX557" s="13" t="s">
        <v>78</v>
      </c>
      <c r="AY557" s="280" t="s">
        <v>161</v>
      </c>
    </row>
    <row r="558" spans="2:51" s="14" customFormat="1" ht="13.5">
      <c r="B558" s="281"/>
      <c r="C558" s="282"/>
      <c r="D558" s="261" t="s">
        <v>173</v>
      </c>
      <c r="E558" s="283" t="s">
        <v>24</v>
      </c>
      <c r="F558" s="284" t="s">
        <v>230</v>
      </c>
      <c r="G558" s="282"/>
      <c r="H558" s="285">
        <v>56.9</v>
      </c>
      <c r="I558" s="286"/>
      <c r="J558" s="286"/>
      <c r="K558" s="282"/>
      <c r="L558" s="282"/>
      <c r="M558" s="287"/>
      <c r="N558" s="288"/>
      <c r="O558" s="289"/>
      <c r="P558" s="289"/>
      <c r="Q558" s="289"/>
      <c r="R558" s="289"/>
      <c r="S558" s="289"/>
      <c r="T558" s="289"/>
      <c r="U558" s="289"/>
      <c r="V558" s="289"/>
      <c r="W558" s="289"/>
      <c r="X558" s="290"/>
      <c r="AT558" s="291" t="s">
        <v>173</v>
      </c>
      <c r="AU558" s="291" t="s">
        <v>87</v>
      </c>
      <c r="AV558" s="14" t="s">
        <v>170</v>
      </c>
      <c r="AW558" s="14" t="s">
        <v>7</v>
      </c>
      <c r="AX558" s="14" t="s">
        <v>85</v>
      </c>
      <c r="AY558" s="291" t="s">
        <v>161</v>
      </c>
    </row>
    <row r="559" spans="2:65" s="1" customFormat="1" ht="25.5" customHeight="1">
      <c r="B559" s="47"/>
      <c r="C559" s="247" t="s">
        <v>1140</v>
      </c>
      <c r="D559" s="247" t="s">
        <v>165</v>
      </c>
      <c r="E559" s="248" t="s">
        <v>1141</v>
      </c>
      <c r="F559" s="249" t="s">
        <v>1142</v>
      </c>
      <c r="G559" s="250" t="s">
        <v>326</v>
      </c>
      <c r="H559" s="251">
        <v>2</v>
      </c>
      <c r="I559" s="252"/>
      <c r="J559" s="252"/>
      <c r="K559" s="253">
        <f>ROUND(P559*H559,2)</f>
        <v>0</v>
      </c>
      <c r="L559" s="249" t="s">
        <v>169</v>
      </c>
      <c r="M559" s="73"/>
      <c r="N559" s="254" t="s">
        <v>24</v>
      </c>
      <c r="O559" s="255" t="s">
        <v>47</v>
      </c>
      <c r="P559" s="175">
        <f>I559+J559</f>
        <v>0</v>
      </c>
      <c r="Q559" s="175">
        <f>ROUND(I559*H559,2)</f>
        <v>0</v>
      </c>
      <c r="R559" s="175">
        <f>ROUND(J559*H559,2)</f>
        <v>0</v>
      </c>
      <c r="S559" s="48"/>
      <c r="T559" s="256">
        <f>S559*H559</f>
        <v>0</v>
      </c>
      <c r="U559" s="256">
        <v>0.09716</v>
      </c>
      <c r="V559" s="256">
        <f>U559*H559</f>
        <v>0.19432</v>
      </c>
      <c r="W559" s="256">
        <v>0</v>
      </c>
      <c r="X559" s="257">
        <f>W559*H559</f>
        <v>0</v>
      </c>
      <c r="AR559" s="25" t="s">
        <v>170</v>
      </c>
      <c r="AT559" s="25" t="s">
        <v>165</v>
      </c>
      <c r="AU559" s="25" t="s">
        <v>87</v>
      </c>
      <c r="AY559" s="25" t="s">
        <v>161</v>
      </c>
      <c r="BE559" s="258">
        <f>IF(O559="základní",K559,0)</f>
        <v>0</v>
      </c>
      <c r="BF559" s="258">
        <f>IF(O559="snížená",K559,0)</f>
        <v>0</v>
      </c>
      <c r="BG559" s="258">
        <f>IF(O559="zákl. přenesená",K559,0)</f>
        <v>0</v>
      </c>
      <c r="BH559" s="258">
        <f>IF(O559="sníž. přenesená",K559,0)</f>
        <v>0</v>
      </c>
      <c r="BI559" s="258">
        <f>IF(O559="nulová",K559,0)</f>
        <v>0</v>
      </c>
      <c r="BJ559" s="25" t="s">
        <v>85</v>
      </c>
      <c r="BK559" s="258">
        <f>ROUND(P559*H559,2)</f>
        <v>0</v>
      </c>
      <c r="BL559" s="25" t="s">
        <v>170</v>
      </c>
      <c r="BM559" s="25" t="s">
        <v>1143</v>
      </c>
    </row>
    <row r="560" spans="2:51" s="13" customFormat="1" ht="13.5">
      <c r="B560" s="270"/>
      <c r="C560" s="271"/>
      <c r="D560" s="261" t="s">
        <v>173</v>
      </c>
      <c r="E560" s="272" t="s">
        <v>24</v>
      </c>
      <c r="F560" s="273" t="s">
        <v>87</v>
      </c>
      <c r="G560" s="271"/>
      <c r="H560" s="274">
        <v>2</v>
      </c>
      <c r="I560" s="275"/>
      <c r="J560" s="275"/>
      <c r="K560" s="271"/>
      <c r="L560" s="271"/>
      <c r="M560" s="276"/>
      <c r="N560" s="277"/>
      <c r="O560" s="278"/>
      <c r="P560" s="278"/>
      <c r="Q560" s="278"/>
      <c r="R560" s="278"/>
      <c r="S560" s="278"/>
      <c r="T560" s="278"/>
      <c r="U560" s="278"/>
      <c r="V560" s="278"/>
      <c r="W560" s="278"/>
      <c r="X560" s="279"/>
      <c r="AT560" s="280" t="s">
        <v>173</v>
      </c>
      <c r="AU560" s="280" t="s">
        <v>87</v>
      </c>
      <c r="AV560" s="13" t="s">
        <v>87</v>
      </c>
      <c r="AW560" s="13" t="s">
        <v>7</v>
      </c>
      <c r="AX560" s="13" t="s">
        <v>85</v>
      </c>
      <c r="AY560" s="280" t="s">
        <v>161</v>
      </c>
    </row>
    <row r="561" spans="2:65" s="1" customFormat="1" ht="38.25" customHeight="1">
      <c r="B561" s="47"/>
      <c r="C561" s="292" t="s">
        <v>1144</v>
      </c>
      <c r="D561" s="292" t="s">
        <v>312</v>
      </c>
      <c r="E561" s="293" t="s">
        <v>1145</v>
      </c>
      <c r="F561" s="294" t="s">
        <v>1146</v>
      </c>
      <c r="G561" s="295" t="s">
        <v>326</v>
      </c>
      <c r="H561" s="296">
        <v>2</v>
      </c>
      <c r="I561" s="297"/>
      <c r="J561" s="298"/>
      <c r="K561" s="299">
        <f>ROUND(P561*H561,2)</f>
        <v>0</v>
      </c>
      <c r="L561" s="294" t="s">
        <v>169</v>
      </c>
      <c r="M561" s="300"/>
      <c r="N561" s="301" t="s">
        <v>24</v>
      </c>
      <c r="O561" s="255" t="s">
        <v>47</v>
      </c>
      <c r="P561" s="175">
        <f>I561+J561</f>
        <v>0</v>
      </c>
      <c r="Q561" s="175">
        <f>ROUND(I561*H561,2)</f>
        <v>0</v>
      </c>
      <c r="R561" s="175">
        <f>ROUND(J561*H561,2)</f>
        <v>0</v>
      </c>
      <c r="S561" s="48"/>
      <c r="T561" s="256">
        <f>S561*H561</f>
        <v>0</v>
      </c>
      <c r="U561" s="256">
        <v>0.04</v>
      </c>
      <c r="V561" s="256">
        <f>U561*H561</f>
        <v>0.08</v>
      </c>
      <c r="W561" s="256">
        <v>0</v>
      </c>
      <c r="X561" s="257">
        <f>W561*H561</f>
        <v>0</v>
      </c>
      <c r="AR561" s="25" t="s">
        <v>206</v>
      </c>
      <c r="AT561" s="25" t="s">
        <v>312</v>
      </c>
      <c r="AU561" s="25" t="s">
        <v>87</v>
      </c>
      <c r="AY561" s="25" t="s">
        <v>161</v>
      </c>
      <c r="BE561" s="258">
        <f>IF(O561="základní",K561,0)</f>
        <v>0</v>
      </c>
      <c r="BF561" s="258">
        <f>IF(O561="snížená",K561,0)</f>
        <v>0</v>
      </c>
      <c r="BG561" s="258">
        <f>IF(O561="zákl. přenesená",K561,0)</f>
        <v>0</v>
      </c>
      <c r="BH561" s="258">
        <f>IF(O561="sníž. přenesená",K561,0)</f>
        <v>0</v>
      </c>
      <c r="BI561" s="258">
        <f>IF(O561="nulová",K561,0)</f>
        <v>0</v>
      </c>
      <c r="BJ561" s="25" t="s">
        <v>85</v>
      </c>
      <c r="BK561" s="258">
        <f>ROUND(P561*H561,2)</f>
        <v>0</v>
      </c>
      <c r="BL561" s="25" t="s">
        <v>170</v>
      </c>
      <c r="BM561" s="25" t="s">
        <v>1147</v>
      </c>
    </row>
    <row r="562" spans="2:51" s="13" customFormat="1" ht="13.5">
      <c r="B562" s="270"/>
      <c r="C562" s="271"/>
      <c r="D562" s="261" t="s">
        <v>173</v>
      </c>
      <c r="E562" s="272" t="s">
        <v>24</v>
      </c>
      <c r="F562" s="273" t="s">
        <v>87</v>
      </c>
      <c r="G562" s="271"/>
      <c r="H562" s="274">
        <v>2</v>
      </c>
      <c r="I562" s="275"/>
      <c r="J562" s="275"/>
      <c r="K562" s="271"/>
      <c r="L562" s="271"/>
      <c r="M562" s="276"/>
      <c r="N562" s="277"/>
      <c r="O562" s="278"/>
      <c r="P562" s="278"/>
      <c r="Q562" s="278"/>
      <c r="R562" s="278"/>
      <c r="S562" s="278"/>
      <c r="T562" s="278"/>
      <c r="U562" s="278"/>
      <c r="V562" s="278"/>
      <c r="W562" s="278"/>
      <c r="X562" s="279"/>
      <c r="AT562" s="280" t="s">
        <v>173</v>
      </c>
      <c r="AU562" s="280" t="s">
        <v>87</v>
      </c>
      <c r="AV562" s="13" t="s">
        <v>87</v>
      </c>
      <c r="AW562" s="13" t="s">
        <v>7</v>
      </c>
      <c r="AX562" s="13" t="s">
        <v>85</v>
      </c>
      <c r="AY562" s="280" t="s">
        <v>161</v>
      </c>
    </row>
    <row r="563" spans="2:65" s="1" customFormat="1" ht="25.5" customHeight="1">
      <c r="B563" s="47"/>
      <c r="C563" s="247" t="s">
        <v>1148</v>
      </c>
      <c r="D563" s="247" t="s">
        <v>165</v>
      </c>
      <c r="E563" s="248" t="s">
        <v>1149</v>
      </c>
      <c r="F563" s="249" t="s">
        <v>1150</v>
      </c>
      <c r="G563" s="250" t="s">
        <v>204</v>
      </c>
      <c r="H563" s="251">
        <v>145</v>
      </c>
      <c r="I563" s="252"/>
      <c r="J563" s="252"/>
      <c r="K563" s="253">
        <f>ROUND(P563*H563,2)</f>
        <v>0</v>
      </c>
      <c r="L563" s="249" t="s">
        <v>169</v>
      </c>
      <c r="M563" s="73"/>
      <c r="N563" s="254" t="s">
        <v>24</v>
      </c>
      <c r="O563" s="255" t="s">
        <v>47</v>
      </c>
      <c r="P563" s="175">
        <f>I563+J563</f>
        <v>0</v>
      </c>
      <c r="Q563" s="175">
        <f>ROUND(I563*H563,2)</f>
        <v>0</v>
      </c>
      <c r="R563" s="175">
        <f>ROUND(J563*H563,2)</f>
        <v>0</v>
      </c>
      <c r="S563" s="48"/>
      <c r="T563" s="256">
        <f>S563*H563</f>
        <v>0</v>
      </c>
      <c r="U563" s="256">
        <v>0.29221</v>
      </c>
      <c r="V563" s="256">
        <f>U563*H563</f>
        <v>42.370450000000005</v>
      </c>
      <c r="W563" s="256">
        <v>0</v>
      </c>
      <c r="X563" s="257">
        <f>W563*H563</f>
        <v>0</v>
      </c>
      <c r="AR563" s="25" t="s">
        <v>170</v>
      </c>
      <c r="AT563" s="25" t="s">
        <v>165</v>
      </c>
      <c r="AU563" s="25" t="s">
        <v>87</v>
      </c>
      <c r="AY563" s="25" t="s">
        <v>161</v>
      </c>
      <c r="BE563" s="258">
        <f>IF(O563="základní",K563,0)</f>
        <v>0</v>
      </c>
      <c r="BF563" s="258">
        <f>IF(O563="snížená",K563,0)</f>
        <v>0</v>
      </c>
      <c r="BG563" s="258">
        <f>IF(O563="zákl. přenesená",K563,0)</f>
        <v>0</v>
      </c>
      <c r="BH563" s="258">
        <f>IF(O563="sníž. přenesená",K563,0)</f>
        <v>0</v>
      </c>
      <c r="BI563" s="258">
        <f>IF(O563="nulová",K563,0)</f>
        <v>0</v>
      </c>
      <c r="BJ563" s="25" t="s">
        <v>85</v>
      </c>
      <c r="BK563" s="258">
        <f>ROUND(P563*H563,2)</f>
        <v>0</v>
      </c>
      <c r="BL563" s="25" t="s">
        <v>170</v>
      </c>
      <c r="BM563" s="25" t="s">
        <v>1151</v>
      </c>
    </row>
    <row r="564" spans="2:51" s="13" customFormat="1" ht="13.5">
      <c r="B564" s="270"/>
      <c r="C564" s="271"/>
      <c r="D564" s="261" t="s">
        <v>173</v>
      </c>
      <c r="E564" s="272" t="s">
        <v>24</v>
      </c>
      <c r="F564" s="273" t="s">
        <v>1152</v>
      </c>
      <c r="G564" s="271"/>
      <c r="H564" s="274">
        <v>145</v>
      </c>
      <c r="I564" s="275"/>
      <c r="J564" s="275"/>
      <c r="K564" s="271"/>
      <c r="L564" s="271"/>
      <c r="M564" s="276"/>
      <c r="N564" s="277"/>
      <c r="O564" s="278"/>
      <c r="P564" s="278"/>
      <c r="Q564" s="278"/>
      <c r="R564" s="278"/>
      <c r="S564" s="278"/>
      <c r="T564" s="278"/>
      <c r="U564" s="278"/>
      <c r="V564" s="278"/>
      <c r="W564" s="278"/>
      <c r="X564" s="279"/>
      <c r="AT564" s="280" t="s">
        <v>173</v>
      </c>
      <c r="AU564" s="280" t="s">
        <v>87</v>
      </c>
      <c r="AV564" s="13" t="s">
        <v>87</v>
      </c>
      <c r="AW564" s="13" t="s">
        <v>7</v>
      </c>
      <c r="AX564" s="13" t="s">
        <v>85</v>
      </c>
      <c r="AY564" s="280" t="s">
        <v>161</v>
      </c>
    </row>
    <row r="565" spans="2:65" s="1" customFormat="1" ht="16.5" customHeight="1">
      <c r="B565" s="47"/>
      <c r="C565" s="292" t="s">
        <v>1153</v>
      </c>
      <c r="D565" s="292" t="s">
        <v>312</v>
      </c>
      <c r="E565" s="293" t="s">
        <v>1154</v>
      </c>
      <c r="F565" s="294" t="s">
        <v>1155</v>
      </c>
      <c r="G565" s="295" t="s">
        <v>204</v>
      </c>
      <c r="H565" s="296">
        <v>145</v>
      </c>
      <c r="I565" s="297"/>
      <c r="J565" s="298"/>
      <c r="K565" s="299">
        <f>ROUND(P565*H565,2)</f>
        <v>0</v>
      </c>
      <c r="L565" s="294" t="s">
        <v>24</v>
      </c>
      <c r="M565" s="300"/>
      <c r="N565" s="301" t="s">
        <v>24</v>
      </c>
      <c r="O565" s="255" t="s">
        <v>47</v>
      </c>
      <c r="P565" s="175">
        <f>I565+J565</f>
        <v>0</v>
      </c>
      <c r="Q565" s="175">
        <f>ROUND(I565*H565,2)</f>
        <v>0</v>
      </c>
      <c r="R565" s="175">
        <f>ROUND(J565*H565,2)</f>
        <v>0</v>
      </c>
      <c r="S565" s="48"/>
      <c r="T565" s="256">
        <f>S565*H565</f>
        <v>0</v>
      </c>
      <c r="U565" s="256">
        <v>0.02</v>
      </c>
      <c r="V565" s="256">
        <f>U565*H565</f>
        <v>2.9</v>
      </c>
      <c r="W565" s="256">
        <v>0</v>
      </c>
      <c r="X565" s="257">
        <f>W565*H565</f>
        <v>0</v>
      </c>
      <c r="AR565" s="25" t="s">
        <v>206</v>
      </c>
      <c r="AT565" s="25" t="s">
        <v>312</v>
      </c>
      <c r="AU565" s="25" t="s">
        <v>87</v>
      </c>
      <c r="AY565" s="25" t="s">
        <v>161</v>
      </c>
      <c r="BE565" s="258">
        <f>IF(O565="základní",K565,0)</f>
        <v>0</v>
      </c>
      <c r="BF565" s="258">
        <f>IF(O565="snížená",K565,0)</f>
        <v>0</v>
      </c>
      <c r="BG565" s="258">
        <f>IF(O565="zákl. přenesená",K565,0)</f>
        <v>0</v>
      </c>
      <c r="BH565" s="258">
        <f>IF(O565="sníž. přenesená",K565,0)</f>
        <v>0</v>
      </c>
      <c r="BI565" s="258">
        <f>IF(O565="nulová",K565,0)</f>
        <v>0</v>
      </c>
      <c r="BJ565" s="25" t="s">
        <v>85</v>
      </c>
      <c r="BK565" s="258">
        <f>ROUND(P565*H565,2)</f>
        <v>0</v>
      </c>
      <c r="BL565" s="25" t="s">
        <v>170</v>
      </c>
      <c r="BM565" s="25" t="s">
        <v>1156</v>
      </c>
    </row>
    <row r="566" spans="2:51" s="13" customFormat="1" ht="13.5">
      <c r="B566" s="270"/>
      <c r="C566" s="271"/>
      <c r="D566" s="261" t="s">
        <v>173</v>
      </c>
      <c r="E566" s="272" t="s">
        <v>24</v>
      </c>
      <c r="F566" s="273" t="s">
        <v>1157</v>
      </c>
      <c r="G566" s="271"/>
      <c r="H566" s="274">
        <v>145</v>
      </c>
      <c r="I566" s="275"/>
      <c r="J566" s="275"/>
      <c r="K566" s="271"/>
      <c r="L566" s="271"/>
      <c r="M566" s="276"/>
      <c r="N566" s="277"/>
      <c r="O566" s="278"/>
      <c r="P566" s="278"/>
      <c r="Q566" s="278"/>
      <c r="R566" s="278"/>
      <c r="S566" s="278"/>
      <c r="T566" s="278"/>
      <c r="U566" s="278"/>
      <c r="V566" s="278"/>
      <c r="W566" s="278"/>
      <c r="X566" s="279"/>
      <c r="AT566" s="280" t="s">
        <v>173</v>
      </c>
      <c r="AU566" s="280" t="s">
        <v>87</v>
      </c>
      <c r="AV566" s="13" t="s">
        <v>87</v>
      </c>
      <c r="AW566" s="13" t="s">
        <v>7</v>
      </c>
      <c r="AX566" s="13" t="s">
        <v>85</v>
      </c>
      <c r="AY566" s="280" t="s">
        <v>161</v>
      </c>
    </row>
    <row r="567" spans="2:63" s="11" customFormat="1" ht="22.3" customHeight="1">
      <c r="B567" s="230"/>
      <c r="C567" s="231"/>
      <c r="D567" s="232" t="s">
        <v>77</v>
      </c>
      <c r="E567" s="245" t="s">
        <v>633</v>
      </c>
      <c r="F567" s="245" t="s">
        <v>634</v>
      </c>
      <c r="G567" s="231"/>
      <c r="H567" s="231"/>
      <c r="I567" s="234"/>
      <c r="J567" s="234"/>
      <c r="K567" s="246">
        <f>BK567</f>
        <v>0</v>
      </c>
      <c r="L567" s="231"/>
      <c r="M567" s="236"/>
      <c r="N567" s="237"/>
      <c r="O567" s="238"/>
      <c r="P567" s="238"/>
      <c r="Q567" s="239">
        <f>SUM(Q568:Q579)</f>
        <v>0</v>
      </c>
      <c r="R567" s="239">
        <f>SUM(R568:R579)</f>
        <v>0</v>
      </c>
      <c r="S567" s="238"/>
      <c r="T567" s="240">
        <f>SUM(T568:T579)</f>
        <v>0</v>
      </c>
      <c r="U567" s="238"/>
      <c r="V567" s="240">
        <f>SUM(V568:V579)</f>
        <v>0</v>
      </c>
      <c r="W567" s="238"/>
      <c r="X567" s="241">
        <f>SUM(X568:X579)</f>
        <v>0</v>
      </c>
      <c r="AR567" s="242" t="s">
        <v>85</v>
      </c>
      <c r="AT567" s="243" t="s">
        <v>77</v>
      </c>
      <c r="AU567" s="243" t="s">
        <v>87</v>
      </c>
      <c r="AY567" s="242" t="s">
        <v>161</v>
      </c>
      <c r="BK567" s="244">
        <f>SUM(BK568:BK579)</f>
        <v>0</v>
      </c>
    </row>
    <row r="568" spans="2:65" s="1" customFormat="1" ht="16.5" customHeight="1">
      <c r="B568" s="47"/>
      <c r="C568" s="247" t="s">
        <v>1158</v>
      </c>
      <c r="D568" s="247" t="s">
        <v>165</v>
      </c>
      <c r="E568" s="248" t="s">
        <v>636</v>
      </c>
      <c r="F568" s="249" t="s">
        <v>637</v>
      </c>
      <c r="G568" s="250" t="s">
        <v>299</v>
      </c>
      <c r="H568" s="251">
        <v>3821.869</v>
      </c>
      <c r="I568" s="252"/>
      <c r="J568" s="252"/>
      <c r="K568" s="253">
        <f>ROUND(P568*H568,2)</f>
        <v>0</v>
      </c>
      <c r="L568" s="249" t="s">
        <v>169</v>
      </c>
      <c r="M568" s="73"/>
      <c r="N568" s="254" t="s">
        <v>24</v>
      </c>
      <c r="O568" s="255" t="s">
        <v>47</v>
      </c>
      <c r="P568" s="175">
        <f>I568+J568</f>
        <v>0</v>
      </c>
      <c r="Q568" s="175">
        <f>ROUND(I568*H568,2)</f>
        <v>0</v>
      </c>
      <c r="R568" s="175">
        <f>ROUND(J568*H568,2)</f>
        <v>0</v>
      </c>
      <c r="S568" s="48"/>
      <c r="T568" s="256">
        <f>S568*H568</f>
        <v>0</v>
      </c>
      <c r="U568" s="256">
        <v>0</v>
      </c>
      <c r="V568" s="256">
        <f>U568*H568</f>
        <v>0</v>
      </c>
      <c r="W568" s="256">
        <v>0</v>
      </c>
      <c r="X568" s="257">
        <f>W568*H568</f>
        <v>0</v>
      </c>
      <c r="AR568" s="25" t="s">
        <v>170</v>
      </c>
      <c r="AT568" s="25" t="s">
        <v>165</v>
      </c>
      <c r="AU568" s="25" t="s">
        <v>171</v>
      </c>
      <c r="AY568" s="25" t="s">
        <v>161</v>
      </c>
      <c r="BE568" s="258">
        <f>IF(O568="základní",K568,0)</f>
        <v>0</v>
      </c>
      <c r="BF568" s="258">
        <f>IF(O568="snížená",K568,0)</f>
        <v>0</v>
      </c>
      <c r="BG568" s="258">
        <f>IF(O568="zákl. přenesená",K568,0)</f>
        <v>0</v>
      </c>
      <c r="BH568" s="258">
        <f>IF(O568="sníž. přenesená",K568,0)</f>
        <v>0</v>
      </c>
      <c r="BI568" s="258">
        <f>IF(O568="nulová",K568,0)</f>
        <v>0</v>
      </c>
      <c r="BJ568" s="25" t="s">
        <v>85</v>
      </c>
      <c r="BK568" s="258">
        <f>ROUND(P568*H568,2)</f>
        <v>0</v>
      </c>
      <c r="BL568" s="25" t="s">
        <v>170</v>
      </c>
      <c r="BM568" s="25" t="s">
        <v>1159</v>
      </c>
    </row>
    <row r="569" spans="2:65" s="1" customFormat="1" ht="16.5" customHeight="1">
      <c r="B569" s="47"/>
      <c r="C569" s="247" t="s">
        <v>1160</v>
      </c>
      <c r="D569" s="247" t="s">
        <v>165</v>
      </c>
      <c r="E569" s="248" t="s">
        <v>640</v>
      </c>
      <c r="F569" s="249" t="s">
        <v>641</v>
      </c>
      <c r="G569" s="250" t="s">
        <v>299</v>
      </c>
      <c r="H569" s="251">
        <v>34202.421</v>
      </c>
      <c r="I569" s="252"/>
      <c r="J569" s="252"/>
      <c r="K569" s="253">
        <f>ROUND(P569*H569,2)</f>
        <v>0</v>
      </c>
      <c r="L569" s="249" t="s">
        <v>169</v>
      </c>
      <c r="M569" s="73"/>
      <c r="N569" s="254" t="s">
        <v>24</v>
      </c>
      <c r="O569" s="255" t="s">
        <v>47</v>
      </c>
      <c r="P569" s="175">
        <f>I569+J569</f>
        <v>0</v>
      </c>
      <c r="Q569" s="175">
        <f>ROUND(I569*H569,2)</f>
        <v>0</v>
      </c>
      <c r="R569" s="175">
        <f>ROUND(J569*H569,2)</f>
        <v>0</v>
      </c>
      <c r="S569" s="48"/>
      <c r="T569" s="256">
        <f>S569*H569</f>
        <v>0</v>
      </c>
      <c r="U569" s="256">
        <v>0</v>
      </c>
      <c r="V569" s="256">
        <f>U569*H569</f>
        <v>0</v>
      </c>
      <c r="W569" s="256">
        <v>0</v>
      </c>
      <c r="X569" s="257">
        <f>W569*H569</f>
        <v>0</v>
      </c>
      <c r="AR569" s="25" t="s">
        <v>170</v>
      </c>
      <c r="AT569" s="25" t="s">
        <v>165</v>
      </c>
      <c r="AU569" s="25" t="s">
        <v>171</v>
      </c>
      <c r="AY569" s="25" t="s">
        <v>161</v>
      </c>
      <c r="BE569" s="258">
        <f>IF(O569="základní",K569,0)</f>
        <v>0</v>
      </c>
      <c r="BF569" s="258">
        <f>IF(O569="snížená",K569,0)</f>
        <v>0</v>
      </c>
      <c r="BG569" s="258">
        <f>IF(O569="zákl. přenesená",K569,0)</f>
        <v>0</v>
      </c>
      <c r="BH569" s="258">
        <f>IF(O569="sníž. přenesená",K569,0)</f>
        <v>0</v>
      </c>
      <c r="BI569" s="258">
        <f>IF(O569="nulová",K569,0)</f>
        <v>0</v>
      </c>
      <c r="BJ569" s="25" t="s">
        <v>85</v>
      </c>
      <c r="BK569" s="258">
        <f>ROUND(P569*H569,2)</f>
        <v>0</v>
      </c>
      <c r="BL569" s="25" t="s">
        <v>170</v>
      </c>
      <c r="BM569" s="25" t="s">
        <v>1161</v>
      </c>
    </row>
    <row r="570" spans="2:51" s="13" customFormat="1" ht="13.5">
      <c r="B570" s="270"/>
      <c r="C570" s="271"/>
      <c r="D570" s="261" t="s">
        <v>173</v>
      </c>
      <c r="E570" s="272" t="s">
        <v>24</v>
      </c>
      <c r="F570" s="273" t="s">
        <v>1162</v>
      </c>
      <c r="G570" s="271"/>
      <c r="H570" s="274">
        <v>34202.421</v>
      </c>
      <c r="I570" s="275"/>
      <c r="J570" s="275"/>
      <c r="K570" s="271"/>
      <c r="L570" s="271"/>
      <c r="M570" s="276"/>
      <c r="N570" s="277"/>
      <c r="O570" s="278"/>
      <c r="P570" s="278"/>
      <c r="Q570" s="278"/>
      <c r="R570" s="278"/>
      <c r="S570" s="278"/>
      <c r="T570" s="278"/>
      <c r="U570" s="278"/>
      <c r="V570" s="278"/>
      <c r="W570" s="278"/>
      <c r="X570" s="279"/>
      <c r="AT570" s="280" t="s">
        <v>173</v>
      </c>
      <c r="AU570" s="280" t="s">
        <v>171</v>
      </c>
      <c r="AV570" s="13" t="s">
        <v>87</v>
      </c>
      <c r="AW570" s="13" t="s">
        <v>7</v>
      </c>
      <c r="AX570" s="13" t="s">
        <v>85</v>
      </c>
      <c r="AY570" s="280" t="s">
        <v>161</v>
      </c>
    </row>
    <row r="571" spans="2:65" s="1" customFormat="1" ht="16.5" customHeight="1">
      <c r="B571" s="47"/>
      <c r="C571" s="247" t="s">
        <v>1163</v>
      </c>
      <c r="D571" s="247" t="s">
        <v>165</v>
      </c>
      <c r="E571" s="248" t="s">
        <v>645</v>
      </c>
      <c r="F571" s="249" t="s">
        <v>646</v>
      </c>
      <c r="G571" s="250" t="s">
        <v>299</v>
      </c>
      <c r="H571" s="251">
        <v>3821.869</v>
      </c>
      <c r="I571" s="252"/>
      <c r="J571" s="252"/>
      <c r="K571" s="253">
        <f>ROUND(P571*H571,2)</f>
        <v>0</v>
      </c>
      <c r="L571" s="249" t="s">
        <v>169</v>
      </c>
      <c r="M571" s="73"/>
      <c r="N571" s="254" t="s">
        <v>24</v>
      </c>
      <c r="O571" s="255" t="s">
        <v>47</v>
      </c>
      <c r="P571" s="175">
        <f>I571+J571</f>
        <v>0</v>
      </c>
      <c r="Q571" s="175">
        <f>ROUND(I571*H571,2)</f>
        <v>0</v>
      </c>
      <c r="R571" s="175">
        <f>ROUND(J571*H571,2)</f>
        <v>0</v>
      </c>
      <c r="S571" s="48"/>
      <c r="T571" s="256">
        <f>S571*H571</f>
        <v>0</v>
      </c>
      <c r="U571" s="256">
        <v>0</v>
      </c>
      <c r="V571" s="256">
        <f>U571*H571</f>
        <v>0</v>
      </c>
      <c r="W571" s="256">
        <v>0</v>
      </c>
      <c r="X571" s="257">
        <f>W571*H571</f>
        <v>0</v>
      </c>
      <c r="AR571" s="25" t="s">
        <v>170</v>
      </c>
      <c r="AT571" s="25" t="s">
        <v>165</v>
      </c>
      <c r="AU571" s="25" t="s">
        <v>171</v>
      </c>
      <c r="AY571" s="25" t="s">
        <v>161</v>
      </c>
      <c r="BE571" s="258">
        <f>IF(O571="základní",K571,0)</f>
        <v>0</v>
      </c>
      <c r="BF571" s="258">
        <f>IF(O571="snížená",K571,0)</f>
        <v>0</v>
      </c>
      <c r="BG571" s="258">
        <f>IF(O571="zákl. přenesená",K571,0)</f>
        <v>0</v>
      </c>
      <c r="BH571" s="258">
        <f>IF(O571="sníž. přenesená",K571,0)</f>
        <v>0</v>
      </c>
      <c r="BI571" s="258">
        <f>IF(O571="nulová",K571,0)</f>
        <v>0</v>
      </c>
      <c r="BJ571" s="25" t="s">
        <v>85</v>
      </c>
      <c r="BK571" s="258">
        <f>ROUND(P571*H571,2)</f>
        <v>0</v>
      </c>
      <c r="BL571" s="25" t="s">
        <v>170</v>
      </c>
      <c r="BM571" s="25" t="s">
        <v>1164</v>
      </c>
    </row>
    <row r="572" spans="2:65" s="1" customFormat="1" ht="16.5" customHeight="1">
      <c r="B572" s="47"/>
      <c r="C572" s="247" t="s">
        <v>1165</v>
      </c>
      <c r="D572" s="247" t="s">
        <v>165</v>
      </c>
      <c r="E572" s="248" t="s">
        <v>648</v>
      </c>
      <c r="F572" s="249" t="s">
        <v>649</v>
      </c>
      <c r="G572" s="250" t="s">
        <v>299</v>
      </c>
      <c r="H572" s="251">
        <v>1819.995</v>
      </c>
      <c r="I572" s="252"/>
      <c r="J572" s="252"/>
      <c r="K572" s="253">
        <f>ROUND(P572*H572,2)</f>
        <v>0</v>
      </c>
      <c r="L572" s="249" t="s">
        <v>169</v>
      </c>
      <c r="M572" s="73"/>
      <c r="N572" s="254" t="s">
        <v>24</v>
      </c>
      <c r="O572" s="255" t="s">
        <v>47</v>
      </c>
      <c r="P572" s="175">
        <f>I572+J572</f>
        <v>0</v>
      </c>
      <c r="Q572" s="175">
        <f>ROUND(I572*H572,2)</f>
        <v>0</v>
      </c>
      <c r="R572" s="175">
        <f>ROUND(J572*H572,2)</f>
        <v>0</v>
      </c>
      <c r="S572" s="48"/>
      <c r="T572" s="256">
        <f>S572*H572</f>
        <v>0</v>
      </c>
      <c r="U572" s="256">
        <v>0</v>
      </c>
      <c r="V572" s="256">
        <f>U572*H572</f>
        <v>0</v>
      </c>
      <c r="W572" s="256">
        <v>0</v>
      </c>
      <c r="X572" s="257">
        <f>W572*H572</f>
        <v>0</v>
      </c>
      <c r="AR572" s="25" t="s">
        <v>170</v>
      </c>
      <c r="AT572" s="25" t="s">
        <v>165</v>
      </c>
      <c r="AU572" s="25" t="s">
        <v>171</v>
      </c>
      <c r="AY572" s="25" t="s">
        <v>161</v>
      </c>
      <c r="BE572" s="258">
        <f>IF(O572="základní",K572,0)</f>
        <v>0</v>
      </c>
      <c r="BF572" s="258">
        <f>IF(O572="snížená",K572,0)</f>
        <v>0</v>
      </c>
      <c r="BG572" s="258">
        <f>IF(O572="zákl. přenesená",K572,0)</f>
        <v>0</v>
      </c>
      <c r="BH572" s="258">
        <f>IF(O572="sníž. přenesená",K572,0)</f>
        <v>0</v>
      </c>
      <c r="BI572" s="258">
        <f>IF(O572="nulová",K572,0)</f>
        <v>0</v>
      </c>
      <c r="BJ572" s="25" t="s">
        <v>85</v>
      </c>
      <c r="BK572" s="258">
        <f>ROUND(P572*H572,2)</f>
        <v>0</v>
      </c>
      <c r="BL572" s="25" t="s">
        <v>170</v>
      </c>
      <c r="BM572" s="25" t="s">
        <v>1166</v>
      </c>
    </row>
    <row r="573" spans="2:51" s="13" customFormat="1" ht="13.5">
      <c r="B573" s="270"/>
      <c r="C573" s="271"/>
      <c r="D573" s="261" t="s">
        <v>173</v>
      </c>
      <c r="E573" s="272" t="s">
        <v>24</v>
      </c>
      <c r="F573" s="273" t="s">
        <v>1167</v>
      </c>
      <c r="G573" s="271"/>
      <c r="H573" s="274">
        <v>1819.995</v>
      </c>
      <c r="I573" s="275"/>
      <c r="J573" s="275"/>
      <c r="K573" s="271"/>
      <c r="L573" s="271"/>
      <c r="M573" s="276"/>
      <c r="N573" s="277"/>
      <c r="O573" s="278"/>
      <c r="P573" s="278"/>
      <c r="Q573" s="278"/>
      <c r="R573" s="278"/>
      <c r="S573" s="278"/>
      <c r="T573" s="278"/>
      <c r="U573" s="278"/>
      <c r="V573" s="278"/>
      <c r="W573" s="278"/>
      <c r="X573" s="279"/>
      <c r="AT573" s="280" t="s">
        <v>173</v>
      </c>
      <c r="AU573" s="280" t="s">
        <v>171</v>
      </c>
      <c r="AV573" s="13" t="s">
        <v>87</v>
      </c>
      <c r="AW573" s="13" t="s">
        <v>7</v>
      </c>
      <c r="AX573" s="13" t="s">
        <v>85</v>
      </c>
      <c r="AY573" s="280" t="s">
        <v>161</v>
      </c>
    </row>
    <row r="574" spans="2:65" s="1" customFormat="1" ht="25.5" customHeight="1">
      <c r="B574" s="47"/>
      <c r="C574" s="247" t="s">
        <v>1168</v>
      </c>
      <c r="D574" s="247" t="s">
        <v>165</v>
      </c>
      <c r="E574" s="248" t="s">
        <v>1169</v>
      </c>
      <c r="F574" s="249" t="s">
        <v>1170</v>
      </c>
      <c r="G574" s="250" t="s">
        <v>299</v>
      </c>
      <c r="H574" s="251">
        <v>406.728</v>
      </c>
      <c r="I574" s="252"/>
      <c r="J574" s="252"/>
      <c r="K574" s="253">
        <f>ROUND(P574*H574,2)</f>
        <v>0</v>
      </c>
      <c r="L574" s="249" t="s">
        <v>169</v>
      </c>
      <c r="M574" s="73"/>
      <c r="N574" s="254" t="s">
        <v>24</v>
      </c>
      <c r="O574" s="255" t="s">
        <v>47</v>
      </c>
      <c r="P574" s="175">
        <f>I574+J574</f>
        <v>0</v>
      </c>
      <c r="Q574" s="175">
        <f>ROUND(I574*H574,2)</f>
        <v>0</v>
      </c>
      <c r="R574" s="175">
        <f>ROUND(J574*H574,2)</f>
        <v>0</v>
      </c>
      <c r="S574" s="48"/>
      <c r="T574" s="256">
        <f>S574*H574</f>
        <v>0</v>
      </c>
      <c r="U574" s="256">
        <v>0</v>
      </c>
      <c r="V574" s="256">
        <f>U574*H574</f>
        <v>0</v>
      </c>
      <c r="W574" s="256">
        <v>0</v>
      </c>
      <c r="X574" s="257">
        <f>W574*H574</f>
        <v>0</v>
      </c>
      <c r="AR574" s="25" t="s">
        <v>170</v>
      </c>
      <c r="AT574" s="25" t="s">
        <v>165</v>
      </c>
      <c r="AU574" s="25" t="s">
        <v>171</v>
      </c>
      <c r="AY574" s="25" t="s">
        <v>161</v>
      </c>
      <c r="BE574" s="258">
        <f>IF(O574="základní",K574,0)</f>
        <v>0</v>
      </c>
      <c r="BF574" s="258">
        <f>IF(O574="snížená",K574,0)</f>
        <v>0</v>
      </c>
      <c r="BG574" s="258">
        <f>IF(O574="zákl. přenesená",K574,0)</f>
        <v>0</v>
      </c>
      <c r="BH574" s="258">
        <f>IF(O574="sníž. přenesená",K574,0)</f>
        <v>0</v>
      </c>
      <c r="BI574" s="258">
        <f>IF(O574="nulová",K574,0)</f>
        <v>0</v>
      </c>
      <c r="BJ574" s="25" t="s">
        <v>85</v>
      </c>
      <c r="BK574" s="258">
        <f>ROUND(P574*H574,2)</f>
        <v>0</v>
      </c>
      <c r="BL574" s="25" t="s">
        <v>170</v>
      </c>
      <c r="BM574" s="25" t="s">
        <v>1171</v>
      </c>
    </row>
    <row r="575" spans="2:51" s="13" customFormat="1" ht="13.5">
      <c r="B575" s="270"/>
      <c r="C575" s="271"/>
      <c r="D575" s="261" t="s">
        <v>173</v>
      </c>
      <c r="E575" s="272" t="s">
        <v>24</v>
      </c>
      <c r="F575" s="273" t="s">
        <v>1172</v>
      </c>
      <c r="G575" s="271"/>
      <c r="H575" s="274">
        <v>406.728</v>
      </c>
      <c r="I575" s="275"/>
      <c r="J575" s="275"/>
      <c r="K575" s="271"/>
      <c r="L575" s="271"/>
      <c r="M575" s="276"/>
      <c r="N575" s="277"/>
      <c r="O575" s="278"/>
      <c r="P575" s="278"/>
      <c r="Q575" s="278"/>
      <c r="R575" s="278"/>
      <c r="S575" s="278"/>
      <c r="T575" s="278"/>
      <c r="U575" s="278"/>
      <c r="V575" s="278"/>
      <c r="W575" s="278"/>
      <c r="X575" s="279"/>
      <c r="AT575" s="280" t="s">
        <v>173</v>
      </c>
      <c r="AU575" s="280" t="s">
        <v>171</v>
      </c>
      <c r="AV575" s="13" t="s">
        <v>87</v>
      </c>
      <c r="AW575" s="13" t="s">
        <v>7</v>
      </c>
      <c r="AX575" s="13" t="s">
        <v>85</v>
      </c>
      <c r="AY575" s="280" t="s">
        <v>161</v>
      </c>
    </row>
    <row r="576" spans="2:65" s="1" customFormat="1" ht="16.5" customHeight="1">
      <c r="B576" s="47"/>
      <c r="C576" s="247" t="s">
        <v>1173</v>
      </c>
      <c r="D576" s="247" t="s">
        <v>165</v>
      </c>
      <c r="E576" s="248" t="s">
        <v>653</v>
      </c>
      <c r="F576" s="249" t="s">
        <v>654</v>
      </c>
      <c r="G576" s="250" t="s">
        <v>299</v>
      </c>
      <c r="H576" s="251">
        <v>368.186</v>
      </c>
      <c r="I576" s="252"/>
      <c r="J576" s="252"/>
      <c r="K576" s="253">
        <f>ROUND(P576*H576,2)</f>
        <v>0</v>
      </c>
      <c r="L576" s="249" t="s">
        <v>169</v>
      </c>
      <c r="M576" s="73"/>
      <c r="N576" s="254" t="s">
        <v>24</v>
      </c>
      <c r="O576" s="255" t="s">
        <v>47</v>
      </c>
      <c r="P576" s="175">
        <f>I576+J576</f>
        <v>0</v>
      </c>
      <c r="Q576" s="175">
        <f>ROUND(I576*H576,2)</f>
        <v>0</v>
      </c>
      <c r="R576" s="175">
        <f>ROUND(J576*H576,2)</f>
        <v>0</v>
      </c>
      <c r="S576" s="48"/>
      <c r="T576" s="256">
        <f>S576*H576</f>
        <v>0</v>
      </c>
      <c r="U576" s="256">
        <v>0</v>
      </c>
      <c r="V576" s="256">
        <f>U576*H576</f>
        <v>0</v>
      </c>
      <c r="W576" s="256">
        <v>0</v>
      </c>
      <c r="X576" s="257">
        <f>W576*H576</f>
        <v>0</v>
      </c>
      <c r="AR576" s="25" t="s">
        <v>170</v>
      </c>
      <c r="AT576" s="25" t="s">
        <v>165</v>
      </c>
      <c r="AU576" s="25" t="s">
        <v>171</v>
      </c>
      <c r="AY576" s="25" t="s">
        <v>161</v>
      </c>
      <c r="BE576" s="258">
        <f>IF(O576="základní",K576,0)</f>
        <v>0</v>
      </c>
      <c r="BF576" s="258">
        <f>IF(O576="snížená",K576,0)</f>
        <v>0</v>
      </c>
      <c r="BG576" s="258">
        <f>IF(O576="zákl. přenesená",K576,0)</f>
        <v>0</v>
      </c>
      <c r="BH576" s="258">
        <f>IF(O576="sníž. přenesená",K576,0)</f>
        <v>0</v>
      </c>
      <c r="BI576" s="258">
        <f>IF(O576="nulová",K576,0)</f>
        <v>0</v>
      </c>
      <c r="BJ576" s="25" t="s">
        <v>85</v>
      </c>
      <c r="BK576" s="258">
        <f>ROUND(P576*H576,2)</f>
        <v>0</v>
      </c>
      <c r="BL576" s="25" t="s">
        <v>170</v>
      </c>
      <c r="BM576" s="25" t="s">
        <v>1174</v>
      </c>
    </row>
    <row r="577" spans="2:51" s="13" customFormat="1" ht="13.5">
      <c r="B577" s="270"/>
      <c r="C577" s="271"/>
      <c r="D577" s="261" t="s">
        <v>173</v>
      </c>
      <c r="E577" s="272" t="s">
        <v>24</v>
      </c>
      <c r="F577" s="273" t="s">
        <v>1175</v>
      </c>
      <c r="G577" s="271"/>
      <c r="H577" s="274">
        <v>368.186</v>
      </c>
      <c r="I577" s="275"/>
      <c r="J577" s="275"/>
      <c r="K577" s="271"/>
      <c r="L577" s="271"/>
      <c r="M577" s="276"/>
      <c r="N577" s="277"/>
      <c r="O577" s="278"/>
      <c r="P577" s="278"/>
      <c r="Q577" s="278"/>
      <c r="R577" s="278"/>
      <c r="S577" s="278"/>
      <c r="T577" s="278"/>
      <c r="U577" s="278"/>
      <c r="V577" s="278"/>
      <c r="W577" s="278"/>
      <c r="X577" s="279"/>
      <c r="AT577" s="280" t="s">
        <v>173</v>
      </c>
      <c r="AU577" s="280" t="s">
        <v>171</v>
      </c>
      <c r="AV577" s="13" t="s">
        <v>87</v>
      </c>
      <c r="AW577" s="13" t="s">
        <v>7</v>
      </c>
      <c r="AX577" s="13" t="s">
        <v>85</v>
      </c>
      <c r="AY577" s="280" t="s">
        <v>161</v>
      </c>
    </row>
    <row r="578" spans="2:65" s="1" customFormat="1" ht="16.5" customHeight="1">
      <c r="B578" s="47"/>
      <c r="C578" s="247" t="s">
        <v>1176</v>
      </c>
      <c r="D578" s="247" t="s">
        <v>165</v>
      </c>
      <c r="E578" s="248" t="s">
        <v>657</v>
      </c>
      <c r="F578" s="249" t="s">
        <v>658</v>
      </c>
      <c r="G578" s="250" t="s">
        <v>299</v>
      </c>
      <c r="H578" s="251">
        <v>1226.961</v>
      </c>
      <c r="I578" s="252"/>
      <c r="J578" s="252"/>
      <c r="K578" s="253">
        <f>ROUND(P578*H578,2)</f>
        <v>0</v>
      </c>
      <c r="L578" s="249" t="s">
        <v>169</v>
      </c>
      <c r="M578" s="73"/>
      <c r="N578" s="254" t="s">
        <v>24</v>
      </c>
      <c r="O578" s="255" t="s">
        <v>47</v>
      </c>
      <c r="P578" s="175">
        <f>I578+J578</f>
        <v>0</v>
      </c>
      <c r="Q578" s="175">
        <f>ROUND(I578*H578,2)</f>
        <v>0</v>
      </c>
      <c r="R578" s="175">
        <f>ROUND(J578*H578,2)</f>
        <v>0</v>
      </c>
      <c r="S578" s="48"/>
      <c r="T578" s="256">
        <f>S578*H578</f>
        <v>0</v>
      </c>
      <c r="U578" s="256">
        <v>0</v>
      </c>
      <c r="V578" s="256">
        <f>U578*H578</f>
        <v>0</v>
      </c>
      <c r="W578" s="256">
        <v>0</v>
      </c>
      <c r="X578" s="257">
        <f>W578*H578</f>
        <v>0</v>
      </c>
      <c r="AR578" s="25" t="s">
        <v>170</v>
      </c>
      <c r="AT578" s="25" t="s">
        <v>165</v>
      </c>
      <c r="AU578" s="25" t="s">
        <v>171</v>
      </c>
      <c r="AY578" s="25" t="s">
        <v>161</v>
      </c>
      <c r="BE578" s="258">
        <f>IF(O578="základní",K578,0)</f>
        <v>0</v>
      </c>
      <c r="BF578" s="258">
        <f>IF(O578="snížená",K578,0)</f>
        <v>0</v>
      </c>
      <c r="BG578" s="258">
        <f>IF(O578="zákl. přenesená",K578,0)</f>
        <v>0</v>
      </c>
      <c r="BH578" s="258">
        <f>IF(O578="sníž. přenesená",K578,0)</f>
        <v>0</v>
      </c>
      <c r="BI578" s="258">
        <f>IF(O578="nulová",K578,0)</f>
        <v>0</v>
      </c>
      <c r="BJ578" s="25" t="s">
        <v>85</v>
      </c>
      <c r="BK578" s="258">
        <f>ROUND(P578*H578,2)</f>
        <v>0</v>
      </c>
      <c r="BL578" s="25" t="s">
        <v>170</v>
      </c>
      <c r="BM578" s="25" t="s">
        <v>1177</v>
      </c>
    </row>
    <row r="579" spans="2:51" s="13" customFormat="1" ht="13.5">
      <c r="B579" s="270"/>
      <c r="C579" s="271"/>
      <c r="D579" s="261" t="s">
        <v>173</v>
      </c>
      <c r="E579" s="272" t="s">
        <v>24</v>
      </c>
      <c r="F579" s="273" t="s">
        <v>1178</v>
      </c>
      <c r="G579" s="271"/>
      <c r="H579" s="274">
        <v>1226.961</v>
      </c>
      <c r="I579" s="275"/>
      <c r="J579" s="275"/>
      <c r="K579" s="271"/>
      <c r="L579" s="271"/>
      <c r="M579" s="276"/>
      <c r="N579" s="277"/>
      <c r="O579" s="278"/>
      <c r="P579" s="278"/>
      <c r="Q579" s="278"/>
      <c r="R579" s="278"/>
      <c r="S579" s="278"/>
      <c r="T579" s="278"/>
      <c r="U579" s="278"/>
      <c r="V579" s="278"/>
      <c r="W579" s="278"/>
      <c r="X579" s="279"/>
      <c r="AT579" s="280" t="s">
        <v>173</v>
      </c>
      <c r="AU579" s="280" t="s">
        <v>171</v>
      </c>
      <c r="AV579" s="13" t="s">
        <v>87</v>
      </c>
      <c r="AW579" s="13" t="s">
        <v>7</v>
      </c>
      <c r="AX579" s="13" t="s">
        <v>85</v>
      </c>
      <c r="AY579" s="280" t="s">
        <v>161</v>
      </c>
    </row>
    <row r="580" spans="2:63" s="11" customFormat="1" ht="29.85" customHeight="1">
      <c r="B580" s="230"/>
      <c r="C580" s="231"/>
      <c r="D580" s="232" t="s">
        <v>77</v>
      </c>
      <c r="E580" s="245" t="s">
        <v>661</v>
      </c>
      <c r="F580" s="245" t="s">
        <v>662</v>
      </c>
      <c r="G580" s="231"/>
      <c r="H580" s="231"/>
      <c r="I580" s="234"/>
      <c r="J580" s="234"/>
      <c r="K580" s="246">
        <f>BK580</f>
        <v>0</v>
      </c>
      <c r="L580" s="231"/>
      <c r="M580" s="236"/>
      <c r="N580" s="237"/>
      <c r="O580" s="238"/>
      <c r="P580" s="238"/>
      <c r="Q580" s="239">
        <f>Q581</f>
        <v>0</v>
      </c>
      <c r="R580" s="239">
        <f>R581</f>
        <v>0</v>
      </c>
      <c r="S580" s="238"/>
      <c r="T580" s="240">
        <f>T581</f>
        <v>0</v>
      </c>
      <c r="U580" s="238"/>
      <c r="V580" s="240">
        <f>V581</f>
        <v>0</v>
      </c>
      <c r="W580" s="238"/>
      <c r="X580" s="241">
        <f>X581</f>
        <v>0</v>
      </c>
      <c r="AR580" s="242" t="s">
        <v>85</v>
      </c>
      <c r="AT580" s="243" t="s">
        <v>77</v>
      </c>
      <c r="AU580" s="243" t="s">
        <v>85</v>
      </c>
      <c r="AY580" s="242" t="s">
        <v>161</v>
      </c>
      <c r="BK580" s="244">
        <f>BK581</f>
        <v>0</v>
      </c>
    </row>
    <row r="581" spans="2:65" s="1" customFormat="1" ht="16.5" customHeight="1">
      <c r="B581" s="47"/>
      <c r="C581" s="247" t="s">
        <v>1179</v>
      </c>
      <c r="D581" s="247" t="s">
        <v>165</v>
      </c>
      <c r="E581" s="248" t="s">
        <v>664</v>
      </c>
      <c r="F581" s="249" t="s">
        <v>665</v>
      </c>
      <c r="G581" s="250" t="s">
        <v>299</v>
      </c>
      <c r="H581" s="251">
        <v>5765.916</v>
      </c>
      <c r="I581" s="252"/>
      <c r="J581" s="252"/>
      <c r="K581" s="253">
        <f>ROUND(P581*H581,2)</f>
        <v>0</v>
      </c>
      <c r="L581" s="249" t="s">
        <v>169</v>
      </c>
      <c r="M581" s="73"/>
      <c r="N581" s="254" t="s">
        <v>24</v>
      </c>
      <c r="O581" s="255" t="s">
        <v>47</v>
      </c>
      <c r="P581" s="175">
        <f>I581+J581</f>
        <v>0</v>
      </c>
      <c r="Q581" s="175">
        <f>ROUND(I581*H581,2)</f>
        <v>0</v>
      </c>
      <c r="R581" s="175">
        <f>ROUND(J581*H581,2)</f>
        <v>0</v>
      </c>
      <c r="S581" s="48"/>
      <c r="T581" s="256">
        <f>S581*H581</f>
        <v>0</v>
      </c>
      <c r="U581" s="256">
        <v>0</v>
      </c>
      <c r="V581" s="256">
        <f>U581*H581</f>
        <v>0</v>
      </c>
      <c r="W581" s="256">
        <v>0</v>
      </c>
      <c r="X581" s="257">
        <f>W581*H581</f>
        <v>0</v>
      </c>
      <c r="AR581" s="25" t="s">
        <v>170</v>
      </c>
      <c r="AT581" s="25" t="s">
        <v>165</v>
      </c>
      <c r="AU581" s="25" t="s">
        <v>87</v>
      </c>
      <c r="AY581" s="25" t="s">
        <v>161</v>
      </c>
      <c r="BE581" s="258">
        <f>IF(O581="základní",K581,0)</f>
        <v>0</v>
      </c>
      <c r="BF581" s="258">
        <f>IF(O581="snížená",K581,0)</f>
        <v>0</v>
      </c>
      <c r="BG581" s="258">
        <f>IF(O581="zákl. přenesená",K581,0)</f>
        <v>0</v>
      </c>
      <c r="BH581" s="258">
        <f>IF(O581="sníž. přenesená",K581,0)</f>
        <v>0</v>
      </c>
      <c r="BI581" s="258">
        <f>IF(O581="nulová",K581,0)</f>
        <v>0</v>
      </c>
      <c r="BJ581" s="25" t="s">
        <v>85</v>
      </c>
      <c r="BK581" s="258">
        <f>ROUND(P581*H581,2)</f>
        <v>0</v>
      </c>
      <c r="BL581" s="25" t="s">
        <v>170</v>
      </c>
      <c r="BM581" s="25" t="s">
        <v>1180</v>
      </c>
    </row>
    <row r="582" spans="2:63" s="11" customFormat="1" ht="37.4" customHeight="1">
      <c r="B582" s="230"/>
      <c r="C582" s="231"/>
      <c r="D582" s="232" t="s">
        <v>77</v>
      </c>
      <c r="E582" s="233" t="s">
        <v>1181</v>
      </c>
      <c r="F582" s="233" t="s">
        <v>1182</v>
      </c>
      <c r="G582" s="231"/>
      <c r="H582" s="231"/>
      <c r="I582" s="234"/>
      <c r="J582" s="234"/>
      <c r="K582" s="235">
        <f>BK582</f>
        <v>0</v>
      </c>
      <c r="L582" s="231"/>
      <c r="M582" s="236"/>
      <c r="N582" s="237"/>
      <c r="O582" s="238"/>
      <c r="P582" s="238"/>
      <c r="Q582" s="239">
        <f>Q583</f>
        <v>0</v>
      </c>
      <c r="R582" s="239">
        <f>R583</f>
        <v>0</v>
      </c>
      <c r="S582" s="238"/>
      <c r="T582" s="240">
        <f>T583</f>
        <v>0</v>
      </c>
      <c r="U582" s="238"/>
      <c r="V582" s="240">
        <f>V583</f>
        <v>3.626232</v>
      </c>
      <c r="W582" s="238"/>
      <c r="X582" s="241">
        <f>X583</f>
        <v>0</v>
      </c>
      <c r="AR582" s="242" t="s">
        <v>87</v>
      </c>
      <c r="AT582" s="243" t="s">
        <v>77</v>
      </c>
      <c r="AU582" s="243" t="s">
        <v>78</v>
      </c>
      <c r="AY582" s="242" t="s">
        <v>161</v>
      </c>
      <c r="BK582" s="244">
        <f>BK583</f>
        <v>0</v>
      </c>
    </row>
    <row r="583" spans="2:63" s="11" customFormat="1" ht="19.9" customHeight="1">
      <c r="B583" s="230"/>
      <c r="C583" s="231"/>
      <c r="D583" s="232" t="s">
        <v>77</v>
      </c>
      <c r="E583" s="245" t="s">
        <v>1183</v>
      </c>
      <c r="F583" s="245" t="s">
        <v>1184</v>
      </c>
      <c r="G583" s="231"/>
      <c r="H583" s="231"/>
      <c r="I583" s="234"/>
      <c r="J583" s="234"/>
      <c r="K583" s="246">
        <f>BK583</f>
        <v>0</v>
      </c>
      <c r="L583" s="231"/>
      <c r="M583" s="236"/>
      <c r="N583" s="237"/>
      <c r="O583" s="238"/>
      <c r="P583" s="238"/>
      <c r="Q583" s="239">
        <f>SUM(Q584:Q591)</f>
        <v>0</v>
      </c>
      <c r="R583" s="239">
        <f>SUM(R584:R591)</f>
        <v>0</v>
      </c>
      <c r="S583" s="238"/>
      <c r="T583" s="240">
        <f>SUM(T584:T591)</f>
        <v>0</v>
      </c>
      <c r="U583" s="238"/>
      <c r="V583" s="240">
        <f>SUM(V584:V591)</f>
        <v>3.626232</v>
      </c>
      <c r="W583" s="238"/>
      <c r="X583" s="241">
        <f>SUM(X584:X591)</f>
        <v>0</v>
      </c>
      <c r="AR583" s="242" t="s">
        <v>87</v>
      </c>
      <c r="AT583" s="243" t="s">
        <v>77</v>
      </c>
      <c r="AU583" s="243" t="s">
        <v>85</v>
      </c>
      <c r="AY583" s="242" t="s">
        <v>161</v>
      </c>
      <c r="BK583" s="244">
        <f>SUM(BK584:BK591)</f>
        <v>0</v>
      </c>
    </row>
    <row r="584" spans="2:65" s="1" customFormat="1" ht="38.25" customHeight="1">
      <c r="B584" s="47"/>
      <c r="C584" s="247" t="s">
        <v>1185</v>
      </c>
      <c r="D584" s="247" t="s">
        <v>165</v>
      </c>
      <c r="E584" s="248" t="s">
        <v>1186</v>
      </c>
      <c r="F584" s="249" t="s">
        <v>1187</v>
      </c>
      <c r="G584" s="250" t="s">
        <v>204</v>
      </c>
      <c r="H584" s="251">
        <v>55.6</v>
      </c>
      <c r="I584" s="252"/>
      <c r="J584" s="252"/>
      <c r="K584" s="253">
        <f>ROUND(P584*H584,2)</f>
        <v>0</v>
      </c>
      <c r="L584" s="249" t="s">
        <v>1188</v>
      </c>
      <c r="M584" s="73"/>
      <c r="N584" s="254" t="s">
        <v>24</v>
      </c>
      <c r="O584" s="255" t="s">
        <v>47</v>
      </c>
      <c r="P584" s="175">
        <f>I584+J584</f>
        <v>0</v>
      </c>
      <c r="Q584" s="175">
        <f>ROUND(I584*H584,2)</f>
        <v>0</v>
      </c>
      <c r="R584" s="175">
        <f>ROUND(J584*H584,2)</f>
        <v>0</v>
      </c>
      <c r="S584" s="48"/>
      <c r="T584" s="256">
        <f>S584*H584</f>
        <v>0</v>
      </c>
      <c r="U584" s="256">
        <v>0.0137</v>
      </c>
      <c r="V584" s="256">
        <f>U584*H584</f>
        <v>0.7617200000000001</v>
      </c>
      <c r="W584" s="256">
        <v>0</v>
      </c>
      <c r="X584" s="257">
        <f>W584*H584</f>
        <v>0</v>
      </c>
      <c r="AR584" s="25" t="s">
        <v>256</v>
      </c>
      <c r="AT584" s="25" t="s">
        <v>165</v>
      </c>
      <c r="AU584" s="25" t="s">
        <v>87</v>
      </c>
      <c r="AY584" s="25" t="s">
        <v>161</v>
      </c>
      <c r="BE584" s="258">
        <f>IF(O584="základní",K584,0)</f>
        <v>0</v>
      </c>
      <c r="BF584" s="258">
        <f>IF(O584="snížená",K584,0)</f>
        <v>0</v>
      </c>
      <c r="BG584" s="258">
        <f>IF(O584="zákl. přenesená",K584,0)</f>
        <v>0</v>
      </c>
      <c r="BH584" s="258">
        <f>IF(O584="sníž. přenesená",K584,0)</f>
        <v>0</v>
      </c>
      <c r="BI584" s="258">
        <f>IF(O584="nulová",K584,0)</f>
        <v>0</v>
      </c>
      <c r="BJ584" s="25" t="s">
        <v>85</v>
      </c>
      <c r="BK584" s="258">
        <f>ROUND(P584*H584,2)</f>
        <v>0</v>
      </c>
      <c r="BL584" s="25" t="s">
        <v>256</v>
      </c>
      <c r="BM584" s="25" t="s">
        <v>1189</v>
      </c>
    </row>
    <row r="585" spans="2:51" s="13" customFormat="1" ht="13.5">
      <c r="B585" s="270"/>
      <c r="C585" s="271"/>
      <c r="D585" s="261" t="s">
        <v>173</v>
      </c>
      <c r="E585" s="272" t="s">
        <v>24</v>
      </c>
      <c r="F585" s="273" t="s">
        <v>1190</v>
      </c>
      <c r="G585" s="271"/>
      <c r="H585" s="274">
        <v>55.6</v>
      </c>
      <c r="I585" s="275"/>
      <c r="J585" s="275"/>
      <c r="K585" s="271"/>
      <c r="L585" s="271"/>
      <c r="M585" s="276"/>
      <c r="N585" s="277"/>
      <c r="O585" s="278"/>
      <c r="P585" s="278"/>
      <c r="Q585" s="278"/>
      <c r="R585" s="278"/>
      <c r="S585" s="278"/>
      <c r="T585" s="278"/>
      <c r="U585" s="278"/>
      <c r="V585" s="278"/>
      <c r="W585" s="278"/>
      <c r="X585" s="279"/>
      <c r="AT585" s="280" t="s">
        <v>173</v>
      </c>
      <c r="AU585" s="280" t="s">
        <v>87</v>
      </c>
      <c r="AV585" s="13" t="s">
        <v>87</v>
      </c>
      <c r="AW585" s="13" t="s">
        <v>7</v>
      </c>
      <c r="AX585" s="13" t="s">
        <v>85</v>
      </c>
      <c r="AY585" s="280" t="s">
        <v>161</v>
      </c>
    </row>
    <row r="586" spans="2:65" s="1" customFormat="1" ht="38.25" customHeight="1">
      <c r="B586" s="47"/>
      <c r="C586" s="292" t="s">
        <v>1191</v>
      </c>
      <c r="D586" s="292" t="s">
        <v>312</v>
      </c>
      <c r="E586" s="293" t="s">
        <v>1192</v>
      </c>
      <c r="F586" s="294" t="s">
        <v>1193</v>
      </c>
      <c r="G586" s="295" t="s">
        <v>204</v>
      </c>
      <c r="H586" s="296">
        <v>56.712</v>
      </c>
      <c r="I586" s="297"/>
      <c r="J586" s="298"/>
      <c r="K586" s="299">
        <f>ROUND(P586*H586,2)</f>
        <v>0</v>
      </c>
      <c r="L586" s="294" t="s">
        <v>1188</v>
      </c>
      <c r="M586" s="300"/>
      <c r="N586" s="301" t="s">
        <v>24</v>
      </c>
      <c r="O586" s="255" t="s">
        <v>47</v>
      </c>
      <c r="P586" s="175">
        <f>I586+J586</f>
        <v>0</v>
      </c>
      <c r="Q586" s="175">
        <f>ROUND(I586*H586,2)</f>
        <v>0</v>
      </c>
      <c r="R586" s="175">
        <f>ROUND(J586*H586,2)</f>
        <v>0</v>
      </c>
      <c r="S586" s="48"/>
      <c r="T586" s="256">
        <f>S586*H586</f>
        <v>0</v>
      </c>
      <c r="U586" s="256">
        <v>0.029</v>
      </c>
      <c r="V586" s="256">
        <f>U586*H586</f>
        <v>1.644648</v>
      </c>
      <c r="W586" s="256">
        <v>0</v>
      </c>
      <c r="X586" s="257">
        <f>W586*H586</f>
        <v>0</v>
      </c>
      <c r="AR586" s="25" t="s">
        <v>350</v>
      </c>
      <c r="AT586" s="25" t="s">
        <v>312</v>
      </c>
      <c r="AU586" s="25" t="s">
        <v>87</v>
      </c>
      <c r="AY586" s="25" t="s">
        <v>161</v>
      </c>
      <c r="BE586" s="258">
        <f>IF(O586="základní",K586,0)</f>
        <v>0</v>
      </c>
      <c r="BF586" s="258">
        <f>IF(O586="snížená",K586,0)</f>
        <v>0</v>
      </c>
      <c r="BG586" s="258">
        <f>IF(O586="zákl. přenesená",K586,0)</f>
        <v>0</v>
      </c>
      <c r="BH586" s="258">
        <f>IF(O586="sníž. přenesená",K586,0)</f>
        <v>0</v>
      </c>
      <c r="BI586" s="258">
        <f>IF(O586="nulová",K586,0)</f>
        <v>0</v>
      </c>
      <c r="BJ586" s="25" t="s">
        <v>85</v>
      </c>
      <c r="BK586" s="258">
        <f>ROUND(P586*H586,2)</f>
        <v>0</v>
      </c>
      <c r="BL586" s="25" t="s">
        <v>256</v>
      </c>
      <c r="BM586" s="25" t="s">
        <v>1194</v>
      </c>
    </row>
    <row r="587" spans="2:51" s="13" customFormat="1" ht="13.5">
      <c r="B587" s="270"/>
      <c r="C587" s="271"/>
      <c r="D587" s="261" t="s">
        <v>173</v>
      </c>
      <c r="E587" s="272" t="s">
        <v>24</v>
      </c>
      <c r="F587" s="273" t="s">
        <v>1195</v>
      </c>
      <c r="G587" s="271"/>
      <c r="H587" s="274">
        <v>56.712</v>
      </c>
      <c r="I587" s="275"/>
      <c r="J587" s="275"/>
      <c r="K587" s="271"/>
      <c r="L587" s="271"/>
      <c r="M587" s="276"/>
      <c r="N587" s="277"/>
      <c r="O587" s="278"/>
      <c r="P587" s="278"/>
      <c r="Q587" s="278"/>
      <c r="R587" s="278"/>
      <c r="S587" s="278"/>
      <c r="T587" s="278"/>
      <c r="U587" s="278"/>
      <c r="V587" s="278"/>
      <c r="W587" s="278"/>
      <c r="X587" s="279"/>
      <c r="AT587" s="280" t="s">
        <v>173</v>
      </c>
      <c r="AU587" s="280" t="s">
        <v>87</v>
      </c>
      <c r="AV587" s="13" t="s">
        <v>87</v>
      </c>
      <c r="AW587" s="13" t="s">
        <v>7</v>
      </c>
      <c r="AX587" s="13" t="s">
        <v>85</v>
      </c>
      <c r="AY587" s="280" t="s">
        <v>161</v>
      </c>
    </row>
    <row r="588" spans="2:65" s="1" customFormat="1" ht="38.25" customHeight="1">
      <c r="B588" s="47"/>
      <c r="C588" s="247" t="s">
        <v>1196</v>
      </c>
      <c r="D588" s="247" t="s">
        <v>165</v>
      </c>
      <c r="E588" s="248" t="s">
        <v>1197</v>
      </c>
      <c r="F588" s="249" t="s">
        <v>1198</v>
      </c>
      <c r="G588" s="250" t="s">
        <v>204</v>
      </c>
      <c r="H588" s="251">
        <v>55.6</v>
      </c>
      <c r="I588" s="252"/>
      <c r="J588" s="252"/>
      <c r="K588" s="253">
        <f>ROUND(P588*H588,2)</f>
        <v>0</v>
      </c>
      <c r="L588" s="249" t="s">
        <v>1188</v>
      </c>
      <c r="M588" s="73"/>
      <c r="N588" s="254" t="s">
        <v>24</v>
      </c>
      <c r="O588" s="255" t="s">
        <v>47</v>
      </c>
      <c r="P588" s="175">
        <f>I588+J588</f>
        <v>0</v>
      </c>
      <c r="Q588" s="175">
        <f>ROUND(I588*H588,2)</f>
        <v>0</v>
      </c>
      <c r="R588" s="175">
        <f>ROUND(J588*H588,2)</f>
        <v>0</v>
      </c>
      <c r="S588" s="48"/>
      <c r="T588" s="256">
        <f>S588*H588</f>
        <v>0</v>
      </c>
      <c r="U588" s="256">
        <v>0.0078</v>
      </c>
      <c r="V588" s="256">
        <f>U588*H588</f>
        <v>0.43368</v>
      </c>
      <c r="W588" s="256">
        <v>0</v>
      </c>
      <c r="X588" s="257">
        <f>W588*H588</f>
        <v>0</v>
      </c>
      <c r="AR588" s="25" t="s">
        <v>256</v>
      </c>
      <c r="AT588" s="25" t="s">
        <v>165</v>
      </c>
      <c r="AU588" s="25" t="s">
        <v>87</v>
      </c>
      <c r="AY588" s="25" t="s">
        <v>161</v>
      </c>
      <c r="BE588" s="258">
        <f>IF(O588="základní",K588,0)</f>
        <v>0</v>
      </c>
      <c r="BF588" s="258">
        <f>IF(O588="snížená",K588,0)</f>
        <v>0</v>
      </c>
      <c r="BG588" s="258">
        <f>IF(O588="zákl. přenesená",K588,0)</f>
        <v>0</v>
      </c>
      <c r="BH588" s="258">
        <f>IF(O588="sníž. přenesená",K588,0)</f>
        <v>0</v>
      </c>
      <c r="BI588" s="258">
        <f>IF(O588="nulová",K588,0)</f>
        <v>0</v>
      </c>
      <c r="BJ588" s="25" t="s">
        <v>85</v>
      </c>
      <c r="BK588" s="258">
        <f>ROUND(P588*H588,2)</f>
        <v>0</v>
      </c>
      <c r="BL588" s="25" t="s">
        <v>256</v>
      </c>
      <c r="BM588" s="25" t="s">
        <v>1199</v>
      </c>
    </row>
    <row r="589" spans="2:51" s="13" customFormat="1" ht="13.5">
      <c r="B589" s="270"/>
      <c r="C589" s="271"/>
      <c r="D589" s="261" t="s">
        <v>173</v>
      </c>
      <c r="E589" s="272" t="s">
        <v>24</v>
      </c>
      <c r="F589" s="273" t="s">
        <v>1200</v>
      </c>
      <c r="G589" s="271"/>
      <c r="H589" s="274">
        <v>55.6</v>
      </c>
      <c r="I589" s="275"/>
      <c r="J589" s="275"/>
      <c r="K589" s="271"/>
      <c r="L589" s="271"/>
      <c r="M589" s="276"/>
      <c r="N589" s="277"/>
      <c r="O589" s="278"/>
      <c r="P589" s="278"/>
      <c r="Q589" s="278"/>
      <c r="R589" s="278"/>
      <c r="S589" s="278"/>
      <c r="T589" s="278"/>
      <c r="U589" s="278"/>
      <c r="V589" s="278"/>
      <c r="W589" s="278"/>
      <c r="X589" s="279"/>
      <c r="AT589" s="280" t="s">
        <v>173</v>
      </c>
      <c r="AU589" s="280" t="s">
        <v>87</v>
      </c>
      <c r="AV589" s="13" t="s">
        <v>87</v>
      </c>
      <c r="AW589" s="13" t="s">
        <v>7</v>
      </c>
      <c r="AX589" s="13" t="s">
        <v>85</v>
      </c>
      <c r="AY589" s="280" t="s">
        <v>161</v>
      </c>
    </row>
    <row r="590" spans="2:65" s="1" customFormat="1" ht="38.25" customHeight="1">
      <c r="B590" s="47"/>
      <c r="C590" s="292" t="s">
        <v>1201</v>
      </c>
      <c r="D590" s="292" t="s">
        <v>312</v>
      </c>
      <c r="E590" s="293" t="s">
        <v>1202</v>
      </c>
      <c r="F590" s="294" t="s">
        <v>1203</v>
      </c>
      <c r="G590" s="295" t="s">
        <v>204</v>
      </c>
      <c r="H590" s="296">
        <v>56.156</v>
      </c>
      <c r="I590" s="297"/>
      <c r="J590" s="298"/>
      <c r="K590" s="299">
        <f>ROUND(P590*H590,2)</f>
        <v>0</v>
      </c>
      <c r="L590" s="294" t="s">
        <v>1188</v>
      </c>
      <c r="M590" s="300"/>
      <c r="N590" s="301" t="s">
        <v>24</v>
      </c>
      <c r="O590" s="255" t="s">
        <v>47</v>
      </c>
      <c r="P590" s="175">
        <f>I590+J590</f>
        <v>0</v>
      </c>
      <c r="Q590" s="175">
        <f>ROUND(I590*H590,2)</f>
        <v>0</v>
      </c>
      <c r="R590" s="175">
        <f>ROUND(J590*H590,2)</f>
        <v>0</v>
      </c>
      <c r="S590" s="48"/>
      <c r="T590" s="256">
        <f>S590*H590</f>
        <v>0</v>
      </c>
      <c r="U590" s="256">
        <v>0.014</v>
      </c>
      <c r="V590" s="256">
        <f>U590*H590</f>
        <v>0.786184</v>
      </c>
      <c r="W590" s="256">
        <v>0</v>
      </c>
      <c r="X590" s="257">
        <f>W590*H590</f>
        <v>0</v>
      </c>
      <c r="AR590" s="25" t="s">
        <v>350</v>
      </c>
      <c r="AT590" s="25" t="s">
        <v>312</v>
      </c>
      <c r="AU590" s="25" t="s">
        <v>87</v>
      </c>
      <c r="AY590" s="25" t="s">
        <v>161</v>
      </c>
      <c r="BE590" s="258">
        <f>IF(O590="základní",K590,0)</f>
        <v>0</v>
      </c>
      <c r="BF590" s="258">
        <f>IF(O590="snížená",K590,0)</f>
        <v>0</v>
      </c>
      <c r="BG590" s="258">
        <f>IF(O590="zákl. přenesená",K590,0)</f>
        <v>0</v>
      </c>
      <c r="BH590" s="258">
        <f>IF(O590="sníž. přenesená",K590,0)</f>
        <v>0</v>
      </c>
      <c r="BI590" s="258">
        <f>IF(O590="nulová",K590,0)</f>
        <v>0</v>
      </c>
      <c r="BJ590" s="25" t="s">
        <v>85</v>
      </c>
      <c r="BK590" s="258">
        <f>ROUND(P590*H590,2)</f>
        <v>0</v>
      </c>
      <c r="BL590" s="25" t="s">
        <v>256</v>
      </c>
      <c r="BM590" s="25" t="s">
        <v>1204</v>
      </c>
    </row>
    <row r="591" spans="2:51" s="13" customFormat="1" ht="13.5">
      <c r="B591" s="270"/>
      <c r="C591" s="271"/>
      <c r="D591" s="261" t="s">
        <v>173</v>
      </c>
      <c r="E591" s="272" t="s">
        <v>24</v>
      </c>
      <c r="F591" s="273" t="s">
        <v>1205</v>
      </c>
      <c r="G591" s="271"/>
      <c r="H591" s="274">
        <v>56.156</v>
      </c>
      <c r="I591" s="275"/>
      <c r="J591" s="275"/>
      <c r="K591" s="271"/>
      <c r="L591" s="271"/>
      <c r="M591" s="276"/>
      <c r="N591" s="321"/>
      <c r="O591" s="322"/>
      <c r="P591" s="322"/>
      <c r="Q591" s="322"/>
      <c r="R591" s="322"/>
      <c r="S591" s="322"/>
      <c r="T591" s="322"/>
      <c r="U591" s="322"/>
      <c r="V591" s="322"/>
      <c r="W591" s="322"/>
      <c r="X591" s="323"/>
      <c r="AT591" s="280" t="s">
        <v>173</v>
      </c>
      <c r="AU591" s="280" t="s">
        <v>87</v>
      </c>
      <c r="AV591" s="13" t="s">
        <v>87</v>
      </c>
      <c r="AW591" s="13" t="s">
        <v>7</v>
      </c>
      <c r="AX591" s="13" t="s">
        <v>85</v>
      </c>
      <c r="AY591" s="280" t="s">
        <v>161</v>
      </c>
    </row>
    <row r="592" spans="2:13" s="1" customFormat="1" ht="6.95" customHeight="1">
      <c r="B592" s="68"/>
      <c r="C592" s="69"/>
      <c r="D592" s="69"/>
      <c r="E592" s="69"/>
      <c r="F592" s="69"/>
      <c r="G592" s="69"/>
      <c r="H592" s="69"/>
      <c r="I592" s="184"/>
      <c r="J592" s="184"/>
      <c r="K592" s="69"/>
      <c r="L592" s="69"/>
      <c r="M592" s="73"/>
    </row>
  </sheetData>
  <sheetProtection password="CC35" sheet="1" objects="1" scenarios="1" formatColumns="0" formatRows="0" autoFilter="0"/>
  <autoFilter ref="C109:L591"/>
  <mergeCells count="13">
    <mergeCell ref="E7:H7"/>
    <mergeCell ref="E9:H9"/>
    <mergeCell ref="E11:H11"/>
    <mergeCell ref="E26:H26"/>
    <mergeCell ref="E49:H49"/>
    <mergeCell ref="E51:H51"/>
    <mergeCell ref="E53:H53"/>
    <mergeCell ref="J57:J58"/>
    <mergeCell ref="E98:H98"/>
    <mergeCell ref="E100:H100"/>
    <mergeCell ref="E102:H102"/>
    <mergeCell ref="G1:H1"/>
    <mergeCell ref="M2:Z2"/>
  </mergeCells>
  <hyperlinks>
    <hyperlink ref="F1:G1" location="C2" display="1) Krycí list soupisu"/>
    <hyperlink ref="G1:H1" location="C60" display="2) Rekapitulace"/>
    <hyperlink ref="J1" location="C10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151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2"/>
      <c r="C1" s="152"/>
      <c r="D1" s="153" t="s">
        <v>1</v>
      </c>
      <c r="E1" s="152"/>
      <c r="F1" s="154" t="s">
        <v>102</v>
      </c>
      <c r="G1" s="154" t="s">
        <v>103</v>
      </c>
      <c r="H1" s="154"/>
      <c r="I1" s="155"/>
      <c r="J1" s="156" t="s">
        <v>104</v>
      </c>
      <c r="K1" s="153" t="s">
        <v>105</v>
      </c>
      <c r="L1" s="154" t="s">
        <v>106</v>
      </c>
      <c r="M1" s="154"/>
      <c r="N1" s="154"/>
      <c r="O1" s="154"/>
      <c r="P1" s="154"/>
      <c r="Q1" s="154"/>
      <c r="R1" s="154"/>
      <c r="S1" s="154"/>
      <c r="T1" s="15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7"/>
      <c r="J3" s="157"/>
      <c r="K3" s="27"/>
      <c r="L3" s="28"/>
      <c r="AT3" s="25" t="s">
        <v>87</v>
      </c>
    </row>
    <row r="4" spans="2:46" ht="36.95" customHeight="1">
      <c r="B4" s="29"/>
      <c r="C4" s="30"/>
      <c r="D4" s="31" t="s">
        <v>107</v>
      </c>
      <c r="E4" s="30"/>
      <c r="F4" s="30"/>
      <c r="G4" s="30"/>
      <c r="H4" s="30"/>
      <c r="I4" s="158"/>
      <c r="J4" s="158"/>
      <c r="K4" s="30"/>
      <c r="L4" s="32"/>
      <c r="N4" s="33" t="s">
        <v>13</v>
      </c>
      <c r="AT4" s="25" t="s">
        <v>6</v>
      </c>
    </row>
    <row r="5" spans="2:12" ht="6.95" customHeight="1">
      <c r="B5" s="29"/>
      <c r="C5" s="30"/>
      <c r="D5" s="30"/>
      <c r="E5" s="30"/>
      <c r="F5" s="30"/>
      <c r="G5" s="30"/>
      <c r="H5" s="30"/>
      <c r="I5" s="158"/>
      <c r="J5" s="158"/>
      <c r="K5" s="30"/>
      <c r="L5" s="32"/>
    </row>
    <row r="6" spans="2:12" ht="13.5">
      <c r="B6" s="29"/>
      <c r="C6" s="30"/>
      <c r="D6" s="41" t="s">
        <v>19</v>
      </c>
      <c r="E6" s="30"/>
      <c r="F6" s="30"/>
      <c r="G6" s="30"/>
      <c r="H6" s="30"/>
      <c r="I6" s="158"/>
      <c r="J6" s="158"/>
      <c r="K6" s="30"/>
      <c r="L6" s="32"/>
    </row>
    <row r="7" spans="2:12" ht="16.5" customHeight="1">
      <c r="B7" s="29"/>
      <c r="C7" s="30"/>
      <c r="D7" s="30"/>
      <c r="E7" s="159" t="str">
        <f>'Rekapitulace stavby'!K6</f>
        <v>Přeshraniční Ekomuzeum, prostranství Permon v Karviné</v>
      </c>
      <c r="F7" s="41"/>
      <c r="G7" s="41"/>
      <c r="H7" s="41"/>
      <c r="I7" s="158"/>
      <c r="J7" s="158"/>
      <c r="K7" s="30"/>
      <c r="L7" s="32"/>
    </row>
    <row r="8" spans="2:12" ht="13.5">
      <c r="B8" s="29"/>
      <c r="C8" s="30"/>
      <c r="D8" s="41" t="s">
        <v>108</v>
      </c>
      <c r="E8" s="30"/>
      <c r="F8" s="30"/>
      <c r="G8" s="30"/>
      <c r="H8" s="30"/>
      <c r="I8" s="158"/>
      <c r="J8" s="158"/>
      <c r="K8" s="30"/>
      <c r="L8" s="32"/>
    </row>
    <row r="9" spans="2:12" s="1" customFormat="1" ht="16.5" customHeight="1">
      <c r="B9" s="47"/>
      <c r="C9" s="48"/>
      <c r="D9" s="48"/>
      <c r="E9" s="159" t="s">
        <v>1206</v>
      </c>
      <c r="F9" s="48"/>
      <c r="G9" s="48"/>
      <c r="H9" s="48"/>
      <c r="I9" s="160"/>
      <c r="J9" s="160"/>
      <c r="K9" s="48"/>
      <c r="L9" s="52"/>
    </row>
    <row r="10" spans="2:12" s="1" customFormat="1" ht="13.5">
      <c r="B10" s="47"/>
      <c r="C10" s="48"/>
      <c r="D10" s="41" t="s">
        <v>110</v>
      </c>
      <c r="E10" s="48"/>
      <c r="F10" s="48"/>
      <c r="G10" s="48"/>
      <c r="H10" s="48"/>
      <c r="I10" s="160"/>
      <c r="J10" s="160"/>
      <c r="K10" s="48"/>
      <c r="L10" s="52"/>
    </row>
    <row r="11" spans="2:12" s="1" customFormat="1" ht="36.95" customHeight="1">
      <c r="B11" s="47"/>
      <c r="C11" s="48"/>
      <c r="D11" s="48"/>
      <c r="E11" s="161" t="s">
        <v>1207</v>
      </c>
      <c r="F11" s="48"/>
      <c r="G11" s="48"/>
      <c r="H11" s="48"/>
      <c r="I11" s="160"/>
      <c r="J11" s="160"/>
      <c r="K11" s="48"/>
      <c r="L11" s="52"/>
    </row>
    <row r="12" spans="2:12" s="1" customFormat="1" ht="13.5">
      <c r="B12" s="47"/>
      <c r="C12" s="48"/>
      <c r="D12" s="48"/>
      <c r="E12" s="48"/>
      <c r="F12" s="48"/>
      <c r="G12" s="48"/>
      <c r="H12" s="48"/>
      <c r="I12" s="160"/>
      <c r="J12" s="160"/>
      <c r="K12" s="48"/>
      <c r="L12" s="52"/>
    </row>
    <row r="13" spans="2:12" s="1" customFormat="1" ht="14.4" customHeight="1">
      <c r="B13" s="47"/>
      <c r="C13" s="48"/>
      <c r="D13" s="41" t="s">
        <v>21</v>
      </c>
      <c r="E13" s="48"/>
      <c r="F13" s="36" t="s">
        <v>22</v>
      </c>
      <c r="G13" s="48"/>
      <c r="H13" s="48"/>
      <c r="I13" s="162" t="s">
        <v>23</v>
      </c>
      <c r="J13" s="163" t="s">
        <v>24</v>
      </c>
      <c r="K13" s="48"/>
      <c r="L13" s="52"/>
    </row>
    <row r="14" spans="2:12" s="1" customFormat="1" ht="14.4" customHeight="1">
      <c r="B14" s="47"/>
      <c r="C14" s="48"/>
      <c r="D14" s="41" t="s">
        <v>25</v>
      </c>
      <c r="E14" s="48"/>
      <c r="F14" s="36" t="s">
        <v>26</v>
      </c>
      <c r="G14" s="48"/>
      <c r="H14" s="48"/>
      <c r="I14" s="162" t="s">
        <v>27</v>
      </c>
      <c r="J14" s="164" t="str">
        <f>'Rekapitulace stavby'!AN8</f>
        <v>19. 5. 2018</v>
      </c>
      <c r="K14" s="48"/>
      <c r="L14" s="52"/>
    </row>
    <row r="15" spans="2:12" s="1" customFormat="1" ht="10.8" customHeight="1">
      <c r="B15" s="47"/>
      <c r="C15" s="48"/>
      <c r="D15" s="48"/>
      <c r="E15" s="48"/>
      <c r="F15" s="48"/>
      <c r="G15" s="48"/>
      <c r="H15" s="48"/>
      <c r="I15" s="160"/>
      <c r="J15" s="160"/>
      <c r="K15" s="48"/>
      <c r="L15" s="52"/>
    </row>
    <row r="16" spans="2:12" s="1" customFormat="1" ht="14.4" customHeight="1">
      <c r="B16" s="47"/>
      <c r="C16" s="48"/>
      <c r="D16" s="41" t="s">
        <v>29</v>
      </c>
      <c r="E16" s="48"/>
      <c r="F16" s="48"/>
      <c r="G16" s="48"/>
      <c r="H16" s="48"/>
      <c r="I16" s="162" t="s">
        <v>30</v>
      </c>
      <c r="J16" s="163" t="s">
        <v>31</v>
      </c>
      <c r="K16" s="48"/>
      <c r="L16" s="52"/>
    </row>
    <row r="17" spans="2:12" s="1" customFormat="1" ht="18" customHeight="1">
      <c r="B17" s="47"/>
      <c r="C17" s="48"/>
      <c r="D17" s="48"/>
      <c r="E17" s="36" t="s">
        <v>32</v>
      </c>
      <c r="F17" s="48"/>
      <c r="G17" s="48"/>
      <c r="H17" s="48"/>
      <c r="I17" s="162" t="s">
        <v>33</v>
      </c>
      <c r="J17" s="163" t="s">
        <v>34</v>
      </c>
      <c r="K17" s="48"/>
      <c r="L17" s="52"/>
    </row>
    <row r="18" spans="2:12" s="1" customFormat="1" ht="6.95" customHeight="1">
      <c r="B18" s="47"/>
      <c r="C18" s="48"/>
      <c r="D18" s="48"/>
      <c r="E18" s="48"/>
      <c r="F18" s="48"/>
      <c r="G18" s="48"/>
      <c r="H18" s="48"/>
      <c r="I18" s="160"/>
      <c r="J18" s="160"/>
      <c r="K18" s="48"/>
      <c r="L18" s="52"/>
    </row>
    <row r="19" spans="2:12" s="1" customFormat="1" ht="14.4" customHeight="1">
      <c r="B19" s="47"/>
      <c r="C19" s="48"/>
      <c r="D19" s="41" t="s">
        <v>35</v>
      </c>
      <c r="E19" s="48"/>
      <c r="F19" s="48"/>
      <c r="G19" s="48"/>
      <c r="H19" s="48"/>
      <c r="I19" s="162" t="s">
        <v>30</v>
      </c>
      <c r="J19" s="163" t="str">
        <f>IF('Rekapitulace stavby'!AN13="Vyplň údaj","",IF('Rekapitulace stavby'!AN13="","",'Rekapitulace stavby'!AN13))</f>
        <v/>
      </c>
      <c r="K19" s="48"/>
      <c r="L19" s="52"/>
    </row>
    <row r="20" spans="2:12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2" t="s">
        <v>33</v>
      </c>
      <c r="J20" s="163" t="str">
        <f>IF('Rekapitulace stavby'!AN14="Vyplň údaj","",IF('Rekapitulace stavby'!AN14="","",'Rekapitulace stavby'!AN14))</f>
        <v/>
      </c>
      <c r="K20" s="48"/>
      <c r="L20" s="52"/>
    </row>
    <row r="21" spans="2:12" s="1" customFormat="1" ht="6.95" customHeight="1">
      <c r="B21" s="47"/>
      <c r="C21" s="48"/>
      <c r="D21" s="48"/>
      <c r="E21" s="48"/>
      <c r="F21" s="48"/>
      <c r="G21" s="48"/>
      <c r="H21" s="48"/>
      <c r="I21" s="160"/>
      <c r="J21" s="160"/>
      <c r="K21" s="48"/>
      <c r="L21" s="52"/>
    </row>
    <row r="22" spans="2:12" s="1" customFormat="1" ht="14.4" customHeight="1">
      <c r="B22" s="47"/>
      <c r="C22" s="48"/>
      <c r="D22" s="41" t="s">
        <v>37</v>
      </c>
      <c r="E22" s="48"/>
      <c r="F22" s="48"/>
      <c r="G22" s="48"/>
      <c r="H22" s="48"/>
      <c r="I22" s="162" t="s">
        <v>30</v>
      </c>
      <c r="J22" s="163" t="s">
        <v>38</v>
      </c>
      <c r="K22" s="48"/>
      <c r="L22" s="52"/>
    </row>
    <row r="23" spans="2:12" s="1" customFormat="1" ht="18" customHeight="1">
      <c r="B23" s="47"/>
      <c r="C23" s="48"/>
      <c r="D23" s="48"/>
      <c r="E23" s="36" t="s">
        <v>39</v>
      </c>
      <c r="F23" s="48"/>
      <c r="G23" s="48"/>
      <c r="H23" s="48"/>
      <c r="I23" s="162" t="s">
        <v>33</v>
      </c>
      <c r="J23" s="163" t="s">
        <v>40</v>
      </c>
      <c r="K23" s="48"/>
      <c r="L23" s="52"/>
    </row>
    <row r="24" spans="2:12" s="1" customFormat="1" ht="6.95" customHeight="1">
      <c r="B24" s="47"/>
      <c r="C24" s="48"/>
      <c r="D24" s="48"/>
      <c r="E24" s="48"/>
      <c r="F24" s="48"/>
      <c r="G24" s="48"/>
      <c r="H24" s="48"/>
      <c r="I24" s="160"/>
      <c r="J24" s="160"/>
      <c r="K24" s="48"/>
      <c r="L24" s="52"/>
    </row>
    <row r="25" spans="2:12" s="1" customFormat="1" ht="14.4" customHeight="1">
      <c r="B25" s="47"/>
      <c r="C25" s="48"/>
      <c r="D25" s="41" t="s">
        <v>41</v>
      </c>
      <c r="E25" s="48"/>
      <c r="F25" s="48"/>
      <c r="G25" s="48"/>
      <c r="H25" s="48"/>
      <c r="I25" s="160"/>
      <c r="J25" s="160"/>
      <c r="K25" s="48"/>
      <c r="L25" s="52"/>
    </row>
    <row r="26" spans="2:12" s="7" customFormat="1" ht="16.5" customHeight="1">
      <c r="B26" s="165"/>
      <c r="C26" s="166"/>
      <c r="D26" s="166"/>
      <c r="E26" s="45" t="s">
        <v>24</v>
      </c>
      <c r="F26" s="45"/>
      <c r="G26" s="45"/>
      <c r="H26" s="45"/>
      <c r="I26" s="167"/>
      <c r="J26" s="167"/>
      <c r="K26" s="166"/>
      <c r="L26" s="168"/>
    </row>
    <row r="27" spans="2:12" s="1" customFormat="1" ht="6.95" customHeight="1">
      <c r="B27" s="47"/>
      <c r="C27" s="48"/>
      <c r="D27" s="48"/>
      <c r="E27" s="48"/>
      <c r="F27" s="48"/>
      <c r="G27" s="48"/>
      <c r="H27" s="48"/>
      <c r="I27" s="160"/>
      <c r="J27" s="160"/>
      <c r="K27" s="48"/>
      <c r="L27" s="52"/>
    </row>
    <row r="28" spans="2:12" s="1" customFormat="1" ht="6.95" customHeight="1">
      <c r="B28" s="47"/>
      <c r="C28" s="48"/>
      <c r="D28" s="107"/>
      <c r="E28" s="107"/>
      <c r="F28" s="107"/>
      <c r="G28" s="107"/>
      <c r="H28" s="107"/>
      <c r="I28" s="169"/>
      <c r="J28" s="169"/>
      <c r="K28" s="107"/>
      <c r="L28" s="170"/>
    </row>
    <row r="29" spans="2:12" s="1" customFormat="1" ht="13.5">
      <c r="B29" s="47"/>
      <c r="C29" s="48"/>
      <c r="D29" s="48"/>
      <c r="E29" s="41" t="s">
        <v>112</v>
      </c>
      <c r="F29" s="48"/>
      <c r="G29" s="48"/>
      <c r="H29" s="48"/>
      <c r="I29" s="160"/>
      <c r="J29" s="160"/>
      <c r="K29" s="171">
        <f>I62</f>
        <v>0</v>
      </c>
      <c r="L29" s="52"/>
    </row>
    <row r="30" spans="2:12" s="1" customFormat="1" ht="13.5">
      <c r="B30" s="47"/>
      <c r="C30" s="48"/>
      <c r="D30" s="48"/>
      <c r="E30" s="41" t="s">
        <v>113</v>
      </c>
      <c r="F30" s="48"/>
      <c r="G30" s="48"/>
      <c r="H30" s="48"/>
      <c r="I30" s="160"/>
      <c r="J30" s="160"/>
      <c r="K30" s="171">
        <f>J62</f>
        <v>0</v>
      </c>
      <c r="L30" s="52"/>
    </row>
    <row r="31" spans="2:12" s="1" customFormat="1" ht="25.4" customHeight="1">
      <c r="B31" s="47"/>
      <c r="C31" s="48"/>
      <c r="D31" s="172" t="s">
        <v>42</v>
      </c>
      <c r="E31" s="48"/>
      <c r="F31" s="48"/>
      <c r="G31" s="48"/>
      <c r="H31" s="48"/>
      <c r="I31" s="160"/>
      <c r="J31" s="160"/>
      <c r="K31" s="173">
        <f>ROUND(K93,2)</f>
        <v>0</v>
      </c>
      <c r="L31" s="52"/>
    </row>
    <row r="32" spans="2:12" s="1" customFormat="1" ht="6.95" customHeight="1">
      <c r="B32" s="47"/>
      <c r="C32" s="48"/>
      <c r="D32" s="107"/>
      <c r="E32" s="107"/>
      <c r="F32" s="107"/>
      <c r="G32" s="107"/>
      <c r="H32" s="107"/>
      <c r="I32" s="169"/>
      <c r="J32" s="169"/>
      <c r="K32" s="107"/>
      <c r="L32" s="170"/>
    </row>
    <row r="33" spans="2:12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4" t="s">
        <v>43</v>
      </c>
      <c r="J33" s="160"/>
      <c r="K33" s="53" t="s">
        <v>45</v>
      </c>
      <c r="L33" s="52"/>
    </row>
    <row r="34" spans="2:12" s="1" customFormat="1" ht="14.4" customHeight="1">
      <c r="B34" s="47"/>
      <c r="C34" s="48"/>
      <c r="D34" s="56" t="s">
        <v>46</v>
      </c>
      <c r="E34" s="56" t="s">
        <v>47</v>
      </c>
      <c r="F34" s="175">
        <f>ROUND(SUM(BE93:BE129),2)</f>
        <v>0</v>
      </c>
      <c r="G34" s="48"/>
      <c r="H34" s="48"/>
      <c r="I34" s="176">
        <v>0.21</v>
      </c>
      <c r="J34" s="160"/>
      <c r="K34" s="175">
        <f>ROUND(ROUND((SUM(BE93:BE129)),2)*I34,2)</f>
        <v>0</v>
      </c>
      <c r="L34" s="52"/>
    </row>
    <row r="35" spans="2:12" s="1" customFormat="1" ht="14.4" customHeight="1">
      <c r="B35" s="47"/>
      <c r="C35" s="48"/>
      <c r="D35" s="48"/>
      <c r="E35" s="56" t="s">
        <v>48</v>
      </c>
      <c r="F35" s="175">
        <f>ROUND(SUM(BF93:BF129),2)</f>
        <v>0</v>
      </c>
      <c r="G35" s="48"/>
      <c r="H35" s="48"/>
      <c r="I35" s="176">
        <v>0.15</v>
      </c>
      <c r="J35" s="160"/>
      <c r="K35" s="175">
        <f>ROUND(ROUND((SUM(BF93:BF129)),2)*I35,2)</f>
        <v>0</v>
      </c>
      <c r="L35" s="52"/>
    </row>
    <row r="36" spans="2:12" s="1" customFormat="1" ht="14.4" customHeight="1" hidden="1">
      <c r="B36" s="47"/>
      <c r="C36" s="48"/>
      <c r="D36" s="48"/>
      <c r="E36" s="56" t="s">
        <v>49</v>
      </c>
      <c r="F36" s="175">
        <f>ROUND(SUM(BG93:BG129),2)</f>
        <v>0</v>
      </c>
      <c r="G36" s="48"/>
      <c r="H36" s="48"/>
      <c r="I36" s="176">
        <v>0.21</v>
      </c>
      <c r="J36" s="160"/>
      <c r="K36" s="175">
        <v>0</v>
      </c>
      <c r="L36" s="52"/>
    </row>
    <row r="37" spans="2:12" s="1" customFormat="1" ht="14.4" customHeight="1" hidden="1">
      <c r="B37" s="47"/>
      <c r="C37" s="48"/>
      <c r="D37" s="48"/>
      <c r="E37" s="56" t="s">
        <v>50</v>
      </c>
      <c r="F37" s="175">
        <f>ROUND(SUM(BH93:BH129),2)</f>
        <v>0</v>
      </c>
      <c r="G37" s="48"/>
      <c r="H37" s="48"/>
      <c r="I37" s="176">
        <v>0.15</v>
      </c>
      <c r="J37" s="160"/>
      <c r="K37" s="175">
        <v>0</v>
      </c>
      <c r="L37" s="52"/>
    </row>
    <row r="38" spans="2:12" s="1" customFormat="1" ht="14.4" customHeight="1" hidden="1">
      <c r="B38" s="47"/>
      <c r="C38" s="48"/>
      <c r="D38" s="48"/>
      <c r="E38" s="56" t="s">
        <v>51</v>
      </c>
      <c r="F38" s="175">
        <f>ROUND(SUM(BI93:BI129),2)</f>
        <v>0</v>
      </c>
      <c r="G38" s="48"/>
      <c r="H38" s="48"/>
      <c r="I38" s="176">
        <v>0</v>
      </c>
      <c r="J38" s="160"/>
      <c r="K38" s="175">
        <v>0</v>
      </c>
      <c r="L38" s="52"/>
    </row>
    <row r="39" spans="2:12" s="1" customFormat="1" ht="6.95" customHeight="1">
      <c r="B39" s="47"/>
      <c r="C39" s="48"/>
      <c r="D39" s="48"/>
      <c r="E39" s="48"/>
      <c r="F39" s="48"/>
      <c r="G39" s="48"/>
      <c r="H39" s="48"/>
      <c r="I39" s="160"/>
      <c r="J39" s="160"/>
      <c r="K39" s="48"/>
      <c r="L39" s="52"/>
    </row>
    <row r="40" spans="2:12" s="1" customFormat="1" ht="25.4" customHeight="1">
      <c r="B40" s="47"/>
      <c r="C40" s="177"/>
      <c r="D40" s="178" t="s">
        <v>52</v>
      </c>
      <c r="E40" s="99"/>
      <c r="F40" s="99"/>
      <c r="G40" s="179" t="s">
        <v>53</v>
      </c>
      <c r="H40" s="180" t="s">
        <v>54</v>
      </c>
      <c r="I40" s="181"/>
      <c r="J40" s="181"/>
      <c r="K40" s="182">
        <f>SUM(K31:K38)</f>
        <v>0</v>
      </c>
      <c r="L40" s="183"/>
    </row>
    <row r="41" spans="2:12" s="1" customFormat="1" ht="14.4" customHeight="1">
      <c r="B41" s="68"/>
      <c r="C41" s="69"/>
      <c r="D41" s="69"/>
      <c r="E41" s="69"/>
      <c r="F41" s="69"/>
      <c r="G41" s="69"/>
      <c r="H41" s="69"/>
      <c r="I41" s="184"/>
      <c r="J41" s="184"/>
      <c r="K41" s="69"/>
      <c r="L41" s="70"/>
    </row>
    <row r="45" spans="2:12" s="1" customFormat="1" ht="6.95" customHeight="1">
      <c r="B45" s="185"/>
      <c r="C45" s="186"/>
      <c r="D45" s="186"/>
      <c r="E45" s="186"/>
      <c r="F45" s="186"/>
      <c r="G45" s="186"/>
      <c r="H45" s="186"/>
      <c r="I45" s="187"/>
      <c r="J45" s="187"/>
      <c r="K45" s="186"/>
      <c r="L45" s="188"/>
    </row>
    <row r="46" spans="2:12" s="1" customFormat="1" ht="36.95" customHeight="1">
      <c r="B46" s="47"/>
      <c r="C46" s="31" t="s">
        <v>114</v>
      </c>
      <c r="D46" s="48"/>
      <c r="E46" s="48"/>
      <c r="F46" s="48"/>
      <c r="G46" s="48"/>
      <c r="H46" s="48"/>
      <c r="I46" s="160"/>
      <c r="J46" s="160"/>
      <c r="K46" s="48"/>
      <c r="L46" s="52"/>
    </row>
    <row r="47" spans="2:12" s="1" customFormat="1" ht="6.95" customHeight="1">
      <c r="B47" s="47"/>
      <c r="C47" s="48"/>
      <c r="D47" s="48"/>
      <c r="E47" s="48"/>
      <c r="F47" s="48"/>
      <c r="G47" s="48"/>
      <c r="H47" s="48"/>
      <c r="I47" s="160"/>
      <c r="J47" s="160"/>
      <c r="K47" s="48"/>
      <c r="L47" s="52"/>
    </row>
    <row r="48" spans="2:12" s="1" customFormat="1" ht="14.4" customHeight="1">
      <c r="B48" s="47"/>
      <c r="C48" s="41" t="s">
        <v>19</v>
      </c>
      <c r="D48" s="48"/>
      <c r="E48" s="48"/>
      <c r="F48" s="48"/>
      <c r="G48" s="48"/>
      <c r="H48" s="48"/>
      <c r="I48" s="160"/>
      <c r="J48" s="160"/>
      <c r="K48" s="48"/>
      <c r="L48" s="52"/>
    </row>
    <row r="49" spans="2:12" s="1" customFormat="1" ht="16.5" customHeight="1">
      <c r="B49" s="47"/>
      <c r="C49" s="48"/>
      <c r="D49" s="48"/>
      <c r="E49" s="159" t="str">
        <f>E7</f>
        <v>Přeshraniční Ekomuzeum, prostranství Permon v Karviné</v>
      </c>
      <c r="F49" s="41"/>
      <c r="G49" s="41"/>
      <c r="H49" s="41"/>
      <c r="I49" s="160"/>
      <c r="J49" s="160"/>
      <c r="K49" s="48"/>
      <c r="L49" s="52"/>
    </row>
    <row r="50" spans="2:12" ht="13.5">
      <c r="B50" s="29"/>
      <c r="C50" s="41" t="s">
        <v>108</v>
      </c>
      <c r="D50" s="30"/>
      <c r="E50" s="30"/>
      <c r="F50" s="30"/>
      <c r="G50" s="30"/>
      <c r="H50" s="30"/>
      <c r="I50" s="158"/>
      <c r="J50" s="158"/>
      <c r="K50" s="30"/>
      <c r="L50" s="32"/>
    </row>
    <row r="51" spans="2:12" s="1" customFormat="1" ht="16.5" customHeight="1">
      <c r="B51" s="47"/>
      <c r="C51" s="48"/>
      <c r="D51" s="48"/>
      <c r="E51" s="159" t="s">
        <v>1206</v>
      </c>
      <c r="F51" s="48"/>
      <c r="G51" s="48"/>
      <c r="H51" s="48"/>
      <c r="I51" s="160"/>
      <c r="J51" s="160"/>
      <c r="K51" s="48"/>
      <c r="L51" s="52"/>
    </row>
    <row r="52" spans="2:12" s="1" customFormat="1" ht="14.4" customHeight="1">
      <c r="B52" s="47"/>
      <c r="C52" s="41" t="s">
        <v>110</v>
      </c>
      <c r="D52" s="48"/>
      <c r="E52" s="48"/>
      <c r="F52" s="48"/>
      <c r="G52" s="48"/>
      <c r="H52" s="48"/>
      <c r="I52" s="160"/>
      <c r="J52" s="160"/>
      <c r="K52" s="48"/>
      <c r="L52" s="52"/>
    </row>
    <row r="53" spans="2:12" s="1" customFormat="1" ht="17.25" customHeight="1">
      <c r="B53" s="47"/>
      <c r="C53" s="48"/>
      <c r="D53" s="48"/>
      <c r="E53" s="161" t="str">
        <f>E11</f>
        <v>SO 02A - Soupis prací - Zpevněné pochozí plochy - neuznatelné náklady</v>
      </c>
      <c r="F53" s="48"/>
      <c r="G53" s="48"/>
      <c r="H53" s="48"/>
      <c r="I53" s="160"/>
      <c r="J53" s="160"/>
      <c r="K53" s="48"/>
      <c r="L53" s="52"/>
    </row>
    <row r="54" spans="2:12" s="1" customFormat="1" ht="6.95" customHeight="1">
      <c r="B54" s="47"/>
      <c r="C54" s="48"/>
      <c r="D54" s="48"/>
      <c r="E54" s="48"/>
      <c r="F54" s="48"/>
      <c r="G54" s="48"/>
      <c r="H54" s="48"/>
      <c r="I54" s="160"/>
      <c r="J54" s="160"/>
      <c r="K54" s="48"/>
      <c r="L54" s="52"/>
    </row>
    <row r="55" spans="2:12" s="1" customFormat="1" ht="18" customHeight="1">
      <c r="B55" s="47"/>
      <c r="C55" s="41" t="s">
        <v>25</v>
      </c>
      <c r="D55" s="48"/>
      <c r="E55" s="48"/>
      <c r="F55" s="36" t="str">
        <f>F14</f>
        <v>Karviná</v>
      </c>
      <c r="G55" s="48"/>
      <c r="H55" s="48"/>
      <c r="I55" s="162" t="s">
        <v>27</v>
      </c>
      <c r="J55" s="164" t="str">
        <f>IF(J14="","",J14)</f>
        <v>19. 5. 2018</v>
      </c>
      <c r="K55" s="48"/>
      <c r="L55" s="52"/>
    </row>
    <row r="56" spans="2:12" s="1" customFormat="1" ht="6.95" customHeight="1">
      <c r="B56" s="47"/>
      <c r="C56" s="48"/>
      <c r="D56" s="48"/>
      <c r="E56" s="48"/>
      <c r="F56" s="48"/>
      <c r="G56" s="48"/>
      <c r="H56" s="48"/>
      <c r="I56" s="160"/>
      <c r="J56" s="160"/>
      <c r="K56" s="48"/>
      <c r="L56" s="52"/>
    </row>
    <row r="57" spans="2:12" s="1" customFormat="1" ht="13.5">
      <c r="B57" s="47"/>
      <c r="C57" s="41" t="s">
        <v>29</v>
      </c>
      <c r="D57" s="48"/>
      <c r="E57" s="48"/>
      <c r="F57" s="36" t="str">
        <f>E17</f>
        <v>SMK, Fryštátská 72/1, Karviná</v>
      </c>
      <c r="G57" s="48"/>
      <c r="H57" s="48"/>
      <c r="I57" s="162" t="s">
        <v>37</v>
      </c>
      <c r="J57" s="189" t="str">
        <f>E23</f>
        <v>Ateliér ESO spol.s r.o., K.H.Máchy 5203/33</v>
      </c>
      <c r="K57" s="48"/>
      <c r="L57" s="52"/>
    </row>
    <row r="58" spans="2:12" s="1" customFormat="1" ht="14.4" customHeight="1">
      <c r="B58" s="47"/>
      <c r="C58" s="41" t="s">
        <v>35</v>
      </c>
      <c r="D58" s="48"/>
      <c r="E58" s="48"/>
      <c r="F58" s="36" t="str">
        <f>IF(E20="","",E20)</f>
        <v/>
      </c>
      <c r="G58" s="48"/>
      <c r="H58" s="48"/>
      <c r="I58" s="160"/>
      <c r="J58" s="190"/>
      <c r="K58" s="48"/>
      <c r="L58" s="52"/>
    </row>
    <row r="59" spans="2:12" s="1" customFormat="1" ht="10.3" customHeight="1">
      <c r="B59" s="47"/>
      <c r="C59" s="48"/>
      <c r="D59" s="48"/>
      <c r="E59" s="48"/>
      <c r="F59" s="48"/>
      <c r="G59" s="48"/>
      <c r="H59" s="48"/>
      <c r="I59" s="160"/>
      <c r="J59" s="160"/>
      <c r="K59" s="48"/>
      <c r="L59" s="52"/>
    </row>
    <row r="60" spans="2:12" s="1" customFormat="1" ht="29.25" customHeight="1">
      <c r="B60" s="47"/>
      <c r="C60" s="191" t="s">
        <v>115</v>
      </c>
      <c r="D60" s="177"/>
      <c r="E60" s="177"/>
      <c r="F60" s="177"/>
      <c r="G60" s="177"/>
      <c r="H60" s="177"/>
      <c r="I60" s="192" t="s">
        <v>116</v>
      </c>
      <c r="J60" s="192" t="s">
        <v>117</v>
      </c>
      <c r="K60" s="193" t="s">
        <v>118</v>
      </c>
      <c r="L60" s="194"/>
    </row>
    <row r="61" spans="2:12" s="1" customFormat="1" ht="10.3" customHeight="1">
      <c r="B61" s="47"/>
      <c r="C61" s="48"/>
      <c r="D61" s="48"/>
      <c r="E61" s="48"/>
      <c r="F61" s="48"/>
      <c r="G61" s="48"/>
      <c r="H61" s="48"/>
      <c r="I61" s="160"/>
      <c r="J61" s="160"/>
      <c r="K61" s="48"/>
      <c r="L61" s="52"/>
    </row>
    <row r="62" spans="2:47" s="1" customFormat="1" ht="29.25" customHeight="1">
      <c r="B62" s="47"/>
      <c r="C62" s="195" t="s">
        <v>119</v>
      </c>
      <c r="D62" s="48"/>
      <c r="E62" s="48"/>
      <c r="F62" s="48"/>
      <c r="G62" s="48"/>
      <c r="H62" s="48"/>
      <c r="I62" s="196">
        <f>Q93</f>
        <v>0</v>
      </c>
      <c r="J62" s="196">
        <f>R93</f>
        <v>0</v>
      </c>
      <c r="K62" s="173">
        <f>K93</f>
        <v>0</v>
      </c>
      <c r="L62" s="52"/>
      <c r="AU62" s="25" t="s">
        <v>120</v>
      </c>
    </row>
    <row r="63" spans="2:12" s="8" customFormat="1" ht="24.95" customHeight="1">
      <c r="B63" s="197"/>
      <c r="C63" s="198"/>
      <c r="D63" s="199" t="s">
        <v>121</v>
      </c>
      <c r="E63" s="200"/>
      <c r="F63" s="200"/>
      <c r="G63" s="200"/>
      <c r="H63" s="200"/>
      <c r="I63" s="201">
        <f>Q94</f>
        <v>0</v>
      </c>
      <c r="J63" s="201">
        <f>R94</f>
        <v>0</v>
      </c>
      <c r="K63" s="202">
        <f>K94</f>
        <v>0</v>
      </c>
      <c r="L63" s="203"/>
    </row>
    <row r="64" spans="2:12" s="9" customFormat="1" ht="19.9" customHeight="1">
      <c r="B64" s="204"/>
      <c r="C64" s="205"/>
      <c r="D64" s="206" t="s">
        <v>122</v>
      </c>
      <c r="E64" s="207"/>
      <c r="F64" s="207"/>
      <c r="G64" s="207"/>
      <c r="H64" s="207"/>
      <c r="I64" s="208">
        <f>Q95</f>
        <v>0</v>
      </c>
      <c r="J64" s="208">
        <f>R95</f>
        <v>0</v>
      </c>
      <c r="K64" s="209">
        <f>K95</f>
        <v>0</v>
      </c>
      <c r="L64" s="210"/>
    </row>
    <row r="65" spans="2:12" s="9" customFormat="1" ht="14.85" customHeight="1">
      <c r="B65" s="204"/>
      <c r="C65" s="205"/>
      <c r="D65" s="206" t="s">
        <v>123</v>
      </c>
      <c r="E65" s="207"/>
      <c r="F65" s="207"/>
      <c r="G65" s="207"/>
      <c r="H65" s="207"/>
      <c r="I65" s="208">
        <f>Q96</f>
        <v>0</v>
      </c>
      <c r="J65" s="208">
        <f>R96</f>
        <v>0</v>
      </c>
      <c r="K65" s="209">
        <f>K96</f>
        <v>0</v>
      </c>
      <c r="L65" s="210"/>
    </row>
    <row r="66" spans="2:12" s="9" customFormat="1" ht="14.85" customHeight="1">
      <c r="B66" s="204"/>
      <c r="C66" s="205"/>
      <c r="D66" s="206" t="s">
        <v>127</v>
      </c>
      <c r="E66" s="207"/>
      <c r="F66" s="207"/>
      <c r="G66" s="207"/>
      <c r="H66" s="207"/>
      <c r="I66" s="208">
        <f>Q105</f>
        <v>0</v>
      </c>
      <c r="J66" s="208">
        <f>R105</f>
        <v>0</v>
      </c>
      <c r="K66" s="209">
        <f>K105</f>
        <v>0</v>
      </c>
      <c r="L66" s="210"/>
    </row>
    <row r="67" spans="2:12" s="9" customFormat="1" ht="19.9" customHeight="1">
      <c r="B67" s="204"/>
      <c r="C67" s="205"/>
      <c r="D67" s="206" t="s">
        <v>132</v>
      </c>
      <c r="E67" s="207"/>
      <c r="F67" s="207"/>
      <c r="G67" s="207"/>
      <c r="H67" s="207"/>
      <c r="I67" s="208">
        <f>Q108</f>
        <v>0</v>
      </c>
      <c r="J67" s="208">
        <f>R108</f>
        <v>0</v>
      </c>
      <c r="K67" s="209">
        <f>K108</f>
        <v>0</v>
      </c>
      <c r="L67" s="210"/>
    </row>
    <row r="68" spans="2:12" s="9" customFormat="1" ht="14.85" customHeight="1">
      <c r="B68" s="204"/>
      <c r="C68" s="205"/>
      <c r="D68" s="206" t="s">
        <v>134</v>
      </c>
      <c r="E68" s="207"/>
      <c r="F68" s="207"/>
      <c r="G68" s="207"/>
      <c r="H68" s="207"/>
      <c r="I68" s="208">
        <f>Q109</f>
        <v>0</v>
      </c>
      <c r="J68" s="208">
        <f>R109</f>
        <v>0</v>
      </c>
      <c r="K68" s="209">
        <f>K109</f>
        <v>0</v>
      </c>
      <c r="L68" s="210"/>
    </row>
    <row r="69" spans="2:12" s="9" customFormat="1" ht="19.9" customHeight="1">
      <c r="B69" s="204"/>
      <c r="C69" s="205"/>
      <c r="D69" s="206" t="s">
        <v>674</v>
      </c>
      <c r="E69" s="207"/>
      <c r="F69" s="207"/>
      <c r="G69" s="207"/>
      <c r="H69" s="207"/>
      <c r="I69" s="208">
        <f>Q114</f>
        <v>0</v>
      </c>
      <c r="J69" s="208">
        <f>R114</f>
        <v>0</v>
      </c>
      <c r="K69" s="209">
        <f>K114</f>
        <v>0</v>
      </c>
      <c r="L69" s="210"/>
    </row>
    <row r="70" spans="2:12" s="9" customFormat="1" ht="14.85" customHeight="1">
      <c r="B70" s="204"/>
      <c r="C70" s="205"/>
      <c r="D70" s="206" t="s">
        <v>139</v>
      </c>
      <c r="E70" s="207"/>
      <c r="F70" s="207"/>
      <c r="G70" s="207"/>
      <c r="H70" s="207"/>
      <c r="I70" s="208">
        <f>Q117</f>
        <v>0</v>
      </c>
      <c r="J70" s="208">
        <f>R117</f>
        <v>0</v>
      </c>
      <c r="K70" s="209">
        <f>K117</f>
        <v>0</v>
      </c>
      <c r="L70" s="210"/>
    </row>
    <row r="71" spans="2:12" s="9" customFormat="1" ht="19.9" customHeight="1">
      <c r="B71" s="204"/>
      <c r="C71" s="205"/>
      <c r="D71" s="206" t="s">
        <v>678</v>
      </c>
      <c r="E71" s="207"/>
      <c r="F71" s="207"/>
      <c r="G71" s="207"/>
      <c r="H71" s="207"/>
      <c r="I71" s="208">
        <f>Q128</f>
        <v>0</v>
      </c>
      <c r="J71" s="208">
        <f>R128</f>
        <v>0</v>
      </c>
      <c r="K71" s="209">
        <f>K128</f>
        <v>0</v>
      </c>
      <c r="L71" s="210"/>
    </row>
    <row r="72" spans="2:12" s="1" customFormat="1" ht="21.8" customHeight="1">
      <c r="B72" s="47"/>
      <c r="C72" s="48"/>
      <c r="D72" s="48"/>
      <c r="E72" s="48"/>
      <c r="F72" s="48"/>
      <c r="G72" s="48"/>
      <c r="H72" s="48"/>
      <c r="I72" s="160"/>
      <c r="J72" s="160"/>
      <c r="K72" s="48"/>
      <c r="L72" s="52"/>
    </row>
    <row r="73" spans="2:12" s="1" customFormat="1" ht="6.95" customHeight="1">
      <c r="B73" s="68"/>
      <c r="C73" s="69"/>
      <c r="D73" s="69"/>
      <c r="E73" s="69"/>
      <c r="F73" s="69"/>
      <c r="G73" s="69"/>
      <c r="H73" s="69"/>
      <c r="I73" s="184"/>
      <c r="J73" s="184"/>
      <c r="K73" s="69"/>
      <c r="L73" s="70"/>
    </row>
    <row r="77" spans="2:13" s="1" customFormat="1" ht="6.95" customHeight="1">
      <c r="B77" s="71"/>
      <c r="C77" s="72"/>
      <c r="D77" s="72"/>
      <c r="E77" s="72"/>
      <c r="F77" s="72"/>
      <c r="G77" s="72"/>
      <c r="H77" s="72"/>
      <c r="I77" s="187"/>
      <c r="J77" s="187"/>
      <c r="K77" s="72"/>
      <c r="L77" s="72"/>
      <c r="M77" s="73"/>
    </row>
    <row r="78" spans="2:13" s="1" customFormat="1" ht="36.95" customHeight="1">
      <c r="B78" s="47"/>
      <c r="C78" s="74" t="s">
        <v>141</v>
      </c>
      <c r="D78" s="75"/>
      <c r="E78" s="75"/>
      <c r="F78" s="75"/>
      <c r="G78" s="75"/>
      <c r="H78" s="75"/>
      <c r="I78" s="211"/>
      <c r="J78" s="211"/>
      <c r="K78" s="75"/>
      <c r="L78" s="75"/>
      <c r="M78" s="73"/>
    </row>
    <row r="79" spans="2:13" s="1" customFormat="1" ht="6.95" customHeight="1">
      <c r="B79" s="47"/>
      <c r="C79" s="75"/>
      <c r="D79" s="75"/>
      <c r="E79" s="75"/>
      <c r="F79" s="75"/>
      <c r="G79" s="75"/>
      <c r="H79" s="75"/>
      <c r="I79" s="211"/>
      <c r="J79" s="211"/>
      <c r="K79" s="75"/>
      <c r="L79" s="75"/>
      <c r="M79" s="73"/>
    </row>
    <row r="80" spans="2:13" s="1" customFormat="1" ht="14.4" customHeight="1">
      <c r="B80" s="47"/>
      <c r="C80" s="77" t="s">
        <v>19</v>
      </c>
      <c r="D80" s="75"/>
      <c r="E80" s="75"/>
      <c r="F80" s="75"/>
      <c r="G80" s="75"/>
      <c r="H80" s="75"/>
      <c r="I80" s="211"/>
      <c r="J80" s="211"/>
      <c r="K80" s="75"/>
      <c r="L80" s="75"/>
      <c r="M80" s="73"/>
    </row>
    <row r="81" spans="2:13" s="1" customFormat="1" ht="16.5" customHeight="1">
      <c r="B81" s="47"/>
      <c r="C81" s="75"/>
      <c r="D81" s="75"/>
      <c r="E81" s="212" t="str">
        <f>E7</f>
        <v>Přeshraniční Ekomuzeum, prostranství Permon v Karviné</v>
      </c>
      <c r="F81" s="77"/>
      <c r="G81" s="77"/>
      <c r="H81" s="77"/>
      <c r="I81" s="211"/>
      <c r="J81" s="211"/>
      <c r="K81" s="75"/>
      <c r="L81" s="75"/>
      <c r="M81" s="73"/>
    </row>
    <row r="82" spans="2:13" ht="13.5">
      <c r="B82" s="29"/>
      <c r="C82" s="77" t="s">
        <v>108</v>
      </c>
      <c r="D82" s="213"/>
      <c r="E82" s="213"/>
      <c r="F82" s="213"/>
      <c r="G82" s="213"/>
      <c r="H82" s="213"/>
      <c r="I82" s="151"/>
      <c r="J82" s="151"/>
      <c r="K82" s="213"/>
      <c r="L82" s="213"/>
      <c r="M82" s="214"/>
    </row>
    <row r="83" spans="2:13" s="1" customFormat="1" ht="16.5" customHeight="1">
      <c r="B83" s="47"/>
      <c r="C83" s="75"/>
      <c r="D83" s="75"/>
      <c r="E83" s="212" t="s">
        <v>1206</v>
      </c>
      <c r="F83" s="75"/>
      <c r="G83" s="75"/>
      <c r="H83" s="75"/>
      <c r="I83" s="211"/>
      <c r="J83" s="211"/>
      <c r="K83" s="75"/>
      <c r="L83" s="75"/>
      <c r="M83" s="73"/>
    </row>
    <row r="84" spans="2:13" s="1" customFormat="1" ht="14.4" customHeight="1">
      <c r="B84" s="47"/>
      <c r="C84" s="77" t="s">
        <v>110</v>
      </c>
      <c r="D84" s="75"/>
      <c r="E84" s="75"/>
      <c r="F84" s="75"/>
      <c r="G84" s="75"/>
      <c r="H84" s="75"/>
      <c r="I84" s="211"/>
      <c r="J84" s="211"/>
      <c r="K84" s="75"/>
      <c r="L84" s="75"/>
      <c r="M84" s="73"/>
    </row>
    <row r="85" spans="2:13" s="1" customFormat="1" ht="17.25" customHeight="1">
      <c r="B85" s="47"/>
      <c r="C85" s="75"/>
      <c r="D85" s="75"/>
      <c r="E85" s="83" t="str">
        <f>E11</f>
        <v>SO 02A - Soupis prací - Zpevněné pochozí plochy - neuznatelné náklady</v>
      </c>
      <c r="F85" s="75"/>
      <c r="G85" s="75"/>
      <c r="H85" s="75"/>
      <c r="I85" s="211"/>
      <c r="J85" s="211"/>
      <c r="K85" s="75"/>
      <c r="L85" s="75"/>
      <c r="M85" s="73"/>
    </row>
    <row r="86" spans="2:13" s="1" customFormat="1" ht="6.95" customHeight="1">
      <c r="B86" s="47"/>
      <c r="C86" s="75"/>
      <c r="D86" s="75"/>
      <c r="E86" s="75"/>
      <c r="F86" s="75"/>
      <c r="G86" s="75"/>
      <c r="H86" s="75"/>
      <c r="I86" s="211"/>
      <c r="J86" s="211"/>
      <c r="K86" s="75"/>
      <c r="L86" s="75"/>
      <c r="M86" s="73"/>
    </row>
    <row r="87" spans="2:13" s="1" customFormat="1" ht="18" customHeight="1">
      <c r="B87" s="47"/>
      <c r="C87" s="77" t="s">
        <v>25</v>
      </c>
      <c r="D87" s="75"/>
      <c r="E87" s="75"/>
      <c r="F87" s="215" t="str">
        <f>F14</f>
        <v>Karviná</v>
      </c>
      <c r="G87" s="75"/>
      <c r="H87" s="75"/>
      <c r="I87" s="216" t="s">
        <v>27</v>
      </c>
      <c r="J87" s="217" t="str">
        <f>IF(J14="","",J14)</f>
        <v>19. 5. 2018</v>
      </c>
      <c r="K87" s="75"/>
      <c r="L87" s="75"/>
      <c r="M87" s="73"/>
    </row>
    <row r="88" spans="2:13" s="1" customFormat="1" ht="6.95" customHeight="1">
      <c r="B88" s="47"/>
      <c r="C88" s="75"/>
      <c r="D88" s="75"/>
      <c r="E88" s="75"/>
      <c r="F88" s="75"/>
      <c r="G88" s="75"/>
      <c r="H88" s="75"/>
      <c r="I88" s="211"/>
      <c r="J88" s="211"/>
      <c r="K88" s="75"/>
      <c r="L88" s="75"/>
      <c r="M88" s="73"/>
    </row>
    <row r="89" spans="2:13" s="1" customFormat="1" ht="13.5">
      <c r="B89" s="47"/>
      <c r="C89" s="77" t="s">
        <v>29</v>
      </c>
      <c r="D89" s="75"/>
      <c r="E89" s="75"/>
      <c r="F89" s="215" t="str">
        <f>E17</f>
        <v>SMK, Fryštátská 72/1, Karviná</v>
      </c>
      <c r="G89" s="75"/>
      <c r="H89" s="75"/>
      <c r="I89" s="216" t="s">
        <v>37</v>
      </c>
      <c r="J89" s="218" t="str">
        <f>E23</f>
        <v>Ateliér ESO spol.s r.o., K.H.Máchy 5203/33</v>
      </c>
      <c r="K89" s="75"/>
      <c r="L89" s="75"/>
      <c r="M89" s="73"/>
    </row>
    <row r="90" spans="2:13" s="1" customFormat="1" ht="14.4" customHeight="1">
      <c r="B90" s="47"/>
      <c r="C90" s="77" t="s">
        <v>35</v>
      </c>
      <c r="D90" s="75"/>
      <c r="E90" s="75"/>
      <c r="F90" s="215" t="str">
        <f>IF(E20="","",E20)</f>
        <v/>
      </c>
      <c r="G90" s="75"/>
      <c r="H90" s="75"/>
      <c r="I90" s="211"/>
      <c r="J90" s="211"/>
      <c r="K90" s="75"/>
      <c r="L90" s="75"/>
      <c r="M90" s="73"/>
    </row>
    <row r="91" spans="2:13" s="1" customFormat="1" ht="10.3" customHeight="1">
      <c r="B91" s="47"/>
      <c r="C91" s="75"/>
      <c r="D91" s="75"/>
      <c r="E91" s="75"/>
      <c r="F91" s="75"/>
      <c r="G91" s="75"/>
      <c r="H91" s="75"/>
      <c r="I91" s="211"/>
      <c r="J91" s="211"/>
      <c r="K91" s="75"/>
      <c r="L91" s="75"/>
      <c r="M91" s="73"/>
    </row>
    <row r="92" spans="2:24" s="10" customFormat="1" ht="29.25" customHeight="1">
      <c r="B92" s="219"/>
      <c r="C92" s="220" t="s">
        <v>142</v>
      </c>
      <c r="D92" s="221" t="s">
        <v>61</v>
      </c>
      <c r="E92" s="221" t="s">
        <v>57</v>
      </c>
      <c r="F92" s="221" t="s">
        <v>143</v>
      </c>
      <c r="G92" s="221" t="s">
        <v>144</v>
      </c>
      <c r="H92" s="221" t="s">
        <v>145</v>
      </c>
      <c r="I92" s="222" t="s">
        <v>146</v>
      </c>
      <c r="J92" s="222" t="s">
        <v>147</v>
      </c>
      <c r="K92" s="221" t="s">
        <v>118</v>
      </c>
      <c r="L92" s="223" t="s">
        <v>148</v>
      </c>
      <c r="M92" s="224"/>
      <c r="N92" s="103" t="s">
        <v>149</v>
      </c>
      <c r="O92" s="104" t="s">
        <v>46</v>
      </c>
      <c r="P92" s="104" t="s">
        <v>150</v>
      </c>
      <c r="Q92" s="104" t="s">
        <v>151</v>
      </c>
      <c r="R92" s="104" t="s">
        <v>152</v>
      </c>
      <c r="S92" s="104" t="s">
        <v>153</v>
      </c>
      <c r="T92" s="104" t="s">
        <v>154</v>
      </c>
      <c r="U92" s="104" t="s">
        <v>155</v>
      </c>
      <c r="V92" s="104" t="s">
        <v>156</v>
      </c>
      <c r="W92" s="104" t="s">
        <v>157</v>
      </c>
      <c r="X92" s="105" t="s">
        <v>158</v>
      </c>
    </row>
    <row r="93" spans="2:63" s="1" customFormat="1" ht="29.25" customHeight="1">
      <c r="B93" s="47"/>
      <c r="C93" s="109" t="s">
        <v>119</v>
      </c>
      <c r="D93" s="75"/>
      <c r="E93" s="75"/>
      <c r="F93" s="75"/>
      <c r="G93" s="75"/>
      <c r="H93" s="75"/>
      <c r="I93" s="211"/>
      <c r="J93" s="211"/>
      <c r="K93" s="225">
        <f>BK93</f>
        <v>0</v>
      </c>
      <c r="L93" s="75"/>
      <c r="M93" s="73"/>
      <c r="N93" s="106"/>
      <c r="O93" s="107"/>
      <c r="P93" s="107"/>
      <c r="Q93" s="226">
        <f>Q94</f>
        <v>0</v>
      </c>
      <c r="R93" s="226">
        <f>R94</f>
        <v>0</v>
      </c>
      <c r="S93" s="107"/>
      <c r="T93" s="227">
        <f>T94</f>
        <v>0</v>
      </c>
      <c r="U93" s="107"/>
      <c r="V93" s="227">
        <f>V94</f>
        <v>713.1936900000001</v>
      </c>
      <c r="W93" s="107"/>
      <c r="X93" s="228">
        <f>X94</f>
        <v>836.247</v>
      </c>
      <c r="AT93" s="25" t="s">
        <v>77</v>
      </c>
      <c r="AU93" s="25" t="s">
        <v>120</v>
      </c>
      <c r="BK93" s="229">
        <f>BK94</f>
        <v>0</v>
      </c>
    </row>
    <row r="94" spans="2:63" s="11" customFormat="1" ht="37.4" customHeight="1">
      <c r="B94" s="230"/>
      <c r="C94" s="231"/>
      <c r="D94" s="232" t="s">
        <v>77</v>
      </c>
      <c r="E94" s="233" t="s">
        <v>159</v>
      </c>
      <c r="F94" s="233" t="s">
        <v>160</v>
      </c>
      <c r="G94" s="231"/>
      <c r="H94" s="231"/>
      <c r="I94" s="234"/>
      <c r="J94" s="234"/>
      <c r="K94" s="235">
        <f>BK94</f>
        <v>0</v>
      </c>
      <c r="L94" s="231"/>
      <c r="M94" s="236"/>
      <c r="N94" s="237"/>
      <c r="O94" s="238"/>
      <c r="P94" s="238"/>
      <c r="Q94" s="239">
        <f>Q95+Q108+Q114+Q128</f>
        <v>0</v>
      </c>
      <c r="R94" s="239">
        <f>R95+R108+R114+R128</f>
        <v>0</v>
      </c>
      <c r="S94" s="238"/>
      <c r="T94" s="240">
        <f>T95+T108+T114+T128</f>
        <v>0</v>
      </c>
      <c r="U94" s="238"/>
      <c r="V94" s="240">
        <f>V95+V108+V114+V128</f>
        <v>713.1936900000001</v>
      </c>
      <c r="W94" s="238"/>
      <c r="X94" s="241">
        <f>X95+X108+X114+X128</f>
        <v>836.247</v>
      </c>
      <c r="AR94" s="242" t="s">
        <v>85</v>
      </c>
      <c r="AT94" s="243" t="s">
        <v>77</v>
      </c>
      <c r="AU94" s="243" t="s">
        <v>78</v>
      </c>
      <c r="AY94" s="242" t="s">
        <v>161</v>
      </c>
      <c r="BK94" s="244">
        <f>BK95+BK108+BK114+BK128</f>
        <v>0</v>
      </c>
    </row>
    <row r="95" spans="2:63" s="11" customFormat="1" ht="19.9" customHeight="1">
      <c r="B95" s="230"/>
      <c r="C95" s="231"/>
      <c r="D95" s="232" t="s">
        <v>77</v>
      </c>
      <c r="E95" s="245" t="s">
        <v>85</v>
      </c>
      <c r="F95" s="245" t="s">
        <v>162</v>
      </c>
      <c r="G95" s="231"/>
      <c r="H95" s="231"/>
      <c r="I95" s="234"/>
      <c r="J95" s="234"/>
      <c r="K95" s="246">
        <f>BK95</f>
        <v>0</v>
      </c>
      <c r="L95" s="231"/>
      <c r="M95" s="236"/>
      <c r="N95" s="237"/>
      <c r="O95" s="238"/>
      <c r="P95" s="238"/>
      <c r="Q95" s="239">
        <f>Q96+Q105</f>
        <v>0</v>
      </c>
      <c r="R95" s="239">
        <f>R96+R105</f>
        <v>0</v>
      </c>
      <c r="S95" s="238"/>
      <c r="T95" s="240">
        <f>T96+T105</f>
        <v>0</v>
      </c>
      <c r="U95" s="238"/>
      <c r="V95" s="240">
        <f>V96+V105</f>
        <v>0</v>
      </c>
      <c r="W95" s="238"/>
      <c r="X95" s="241">
        <f>X96+X105</f>
        <v>836.247</v>
      </c>
      <c r="AR95" s="242" t="s">
        <v>85</v>
      </c>
      <c r="AT95" s="243" t="s">
        <v>77</v>
      </c>
      <c r="AU95" s="243" t="s">
        <v>85</v>
      </c>
      <c r="AY95" s="242" t="s">
        <v>161</v>
      </c>
      <c r="BK95" s="244">
        <f>BK96+BK105</f>
        <v>0</v>
      </c>
    </row>
    <row r="96" spans="2:63" s="11" customFormat="1" ht="14.85" customHeight="1">
      <c r="B96" s="230"/>
      <c r="C96" s="231"/>
      <c r="D96" s="232" t="s">
        <v>77</v>
      </c>
      <c r="E96" s="245" t="s">
        <v>163</v>
      </c>
      <c r="F96" s="245" t="s">
        <v>164</v>
      </c>
      <c r="G96" s="231"/>
      <c r="H96" s="231"/>
      <c r="I96" s="234"/>
      <c r="J96" s="234"/>
      <c r="K96" s="246">
        <f>BK96</f>
        <v>0</v>
      </c>
      <c r="L96" s="231"/>
      <c r="M96" s="236"/>
      <c r="N96" s="237"/>
      <c r="O96" s="238"/>
      <c r="P96" s="238"/>
      <c r="Q96" s="239">
        <f>SUM(Q97:Q104)</f>
        <v>0</v>
      </c>
      <c r="R96" s="239">
        <f>SUM(R97:R104)</f>
        <v>0</v>
      </c>
      <c r="S96" s="238"/>
      <c r="T96" s="240">
        <f>SUM(T97:T104)</f>
        <v>0</v>
      </c>
      <c r="U96" s="238"/>
      <c r="V96" s="240">
        <f>SUM(V97:V104)</f>
        <v>0</v>
      </c>
      <c r="W96" s="238"/>
      <c r="X96" s="241">
        <f>SUM(X97:X104)</f>
        <v>836.247</v>
      </c>
      <c r="AR96" s="242" t="s">
        <v>85</v>
      </c>
      <c r="AT96" s="243" t="s">
        <v>77</v>
      </c>
      <c r="AU96" s="243" t="s">
        <v>87</v>
      </c>
      <c r="AY96" s="242" t="s">
        <v>161</v>
      </c>
      <c r="BK96" s="244">
        <f>SUM(BK97:BK104)</f>
        <v>0</v>
      </c>
    </row>
    <row r="97" spans="2:65" s="1" customFormat="1" ht="51" customHeight="1">
      <c r="B97" s="47"/>
      <c r="C97" s="247" t="s">
        <v>85</v>
      </c>
      <c r="D97" s="247" t="s">
        <v>165</v>
      </c>
      <c r="E97" s="248" t="s">
        <v>176</v>
      </c>
      <c r="F97" s="249" t="s">
        <v>177</v>
      </c>
      <c r="G97" s="250" t="s">
        <v>178</v>
      </c>
      <c r="H97" s="251">
        <v>969</v>
      </c>
      <c r="I97" s="252"/>
      <c r="J97" s="252"/>
      <c r="K97" s="253">
        <f>ROUND(P97*H97,2)</f>
        <v>0</v>
      </c>
      <c r="L97" s="249" t="s">
        <v>169</v>
      </c>
      <c r="M97" s="73"/>
      <c r="N97" s="254" t="s">
        <v>24</v>
      </c>
      <c r="O97" s="255" t="s">
        <v>47</v>
      </c>
      <c r="P97" s="175">
        <f>I97+J97</f>
        <v>0</v>
      </c>
      <c r="Q97" s="175">
        <f>ROUND(I97*H97,2)</f>
        <v>0</v>
      </c>
      <c r="R97" s="175">
        <f>ROUND(J97*H97,2)</f>
        <v>0</v>
      </c>
      <c r="S97" s="48"/>
      <c r="T97" s="256">
        <f>S97*H97</f>
        <v>0</v>
      </c>
      <c r="U97" s="256">
        <v>0</v>
      </c>
      <c r="V97" s="256">
        <f>U97*H97</f>
        <v>0</v>
      </c>
      <c r="W97" s="256">
        <v>0.29</v>
      </c>
      <c r="X97" s="257">
        <f>W97*H97</f>
        <v>281.01</v>
      </c>
      <c r="AR97" s="25" t="s">
        <v>170</v>
      </c>
      <c r="AT97" s="25" t="s">
        <v>165</v>
      </c>
      <c r="AU97" s="25" t="s">
        <v>171</v>
      </c>
      <c r="AY97" s="25" t="s">
        <v>161</v>
      </c>
      <c r="BE97" s="258">
        <f>IF(O97="základní",K97,0)</f>
        <v>0</v>
      </c>
      <c r="BF97" s="258">
        <f>IF(O97="snížená",K97,0)</f>
        <v>0</v>
      </c>
      <c r="BG97" s="258">
        <f>IF(O97="zákl. přenesená",K97,0)</f>
        <v>0</v>
      </c>
      <c r="BH97" s="258">
        <f>IF(O97="sníž. přenesená",K97,0)</f>
        <v>0</v>
      </c>
      <c r="BI97" s="258">
        <f>IF(O97="nulová",K97,0)</f>
        <v>0</v>
      </c>
      <c r="BJ97" s="25" t="s">
        <v>85</v>
      </c>
      <c r="BK97" s="258">
        <f>ROUND(P97*H97,2)</f>
        <v>0</v>
      </c>
      <c r="BL97" s="25" t="s">
        <v>170</v>
      </c>
      <c r="BM97" s="25" t="s">
        <v>1208</v>
      </c>
    </row>
    <row r="98" spans="2:51" s="13" customFormat="1" ht="13.5">
      <c r="B98" s="270"/>
      <c r="C98" s="271"/>
      <c r="D98" s="261" t="s">
        <v>173</v>
      </c>
      <c r="E98" s="272" t="s">
        <v>24</v>
      </c>
      <c r="F98" s="273" t="s">
        <v>1209</v>
      </c>
      <c r="G98" s="271"/>
      <c r="H98" s="274">
        <v>969</v>
      </c>
      <c r="I98" s="275"/>
      <c r="J98" s="275"/>
      <c r="K98" s="271"/>
      <c r="L98" s="271"/>
      <c r="M98" s="276"/>
      <c r="N98" s="277"/>
      <c r="O98" s="278"/>
      <c r="P98" s="278"/>
      <c r="Q98" s="278"/>
      <c r="R98" s="278"/>
      <c r="S98" s="278"/>
      <c r="T98" s="278"/>
      <c r="U98" s="278"/>
      <c r="V98" s="278"/>
      <c r="W98" s="278"/>
      <c r="X98" s="279"/>
      <c r="AT98" s="280" t="s">
        <v>173</v>
      </c>
      <c r="AU98" s="280" t="s">
        <v>171</v>
      </c>
      <c r="AV98" s="13" t="s">
        <v>87</v>
      </c>
      <c r="AW98" s="13" t="s">
        <v>7</v>
      </c>
      <c r="AX98" s="13" t="s">
        <v>85</v>
      </c>
      <c r="AY98" s="280" t="s">
        <v>161</v>
      </c>
    </row>
    <row r="99" spans="2:65" s="1" customFormat="1" ht="38.25" customHeight="1">
      <c r="B99" s="47"/>
      <c r="C99" s="247" t="s">
        <v>87</v>
      </c>
      <c r="D99" s="247" t="s">
        <v>165</v>
      </c>
      <c r="E99" s="248" t="s">
        <v>183</v>
      </c>
      <c r="F99" s="249" t="s">
        <v>184</v>
      </c>
      <c r="G99" s="250" t="s">
        <v>178</v>
      </c>
      <c r="H99" s="251">
        <v>484.5</v>
      </c>
      <c r="I99" s="252"/>
      <c r="J99" s="252"/>
      <c r="K99" s="253">
        <f>ROUND(P99*H99,2)</f>
        <v>0</v>
      </c>
      <c r="L99" s="249" t="s">
        <v>169</v>
      </c>
      <c r="M99" s="73"/>
      <c r="N99" s="254" t="s">
        <v>24</v>
      </c>
      <c r="O99" s="255" t="s">
        <v>47</v>
      </c>
      <c r="P99" s="175">
        <f>I99+J99</f>
        <v>0</v>
      </c>
      <c r="Q99" s="175">
        <f>ROUND(I99*H99,2)</f>
        <v>0</v>
      </c>
      <c r="R99" s="175">
        <f>ROUND(J99*H99,2)</f>
        <v>0</v>
      </c>
      <c r="S99" s="48"/>
      <c r="T99" s="256">
        <f>S99*H99</f>
        <v>0</v>
      </c>
      <c r="U99" s="256">
        <v>0</v>
      </c>
      <c r="V99" s="256">
        <f>U99*H99</f>
        <v>0</v>
      </c>
      <c r="W99" s="256">
        <v>0.325</v>
      </c>
      <c r="X99" s="257">
        <f>W99*H99</f>
        <v>157.4625</v>
      </c>
      <c r="AR99" s="25" t="s">
        <v>170</v>
      </c>
      <c r="AT99" s="25" t="s">
        <v>165</v>
      </c>
      <c r="AU99" s="25" t="s">
        <v>171</v>
      </c>
      <c r="AY99" s="25" t="s">
        <v>161</v>
      </c>
      <c r="BE99" s="258">
        <f>IF(O99="základní",K99,0)</f>
        <v>0</v>
      </c>
      <c r="BF99" s="258">
        <f>IF(O99="snížená",K99,0)</f>
        <v>0</v>
      </c>
      <c r="BG99" s="258">
        <f>IF(O99="zákl. přenesená",K99,0)</f>
        <v>0</v>
      </c>
      <c r="BH99" s="258">
        <f>IF(O99="sníž. přenesená",K99,0)</f>
        <v>0</v>
      </c>
      <c r="BI99" s="258">
        <f>IF(O99="nulová",K99,0)</f>
        <v>0</v>
      </c>
      <c r="BJ99" s="25" t="s">
        <v>85</v>
      </c>
      <c r="BK99" s="258">
        <f>ROUND(P99*H99,2)</f>
        <v>0</v>
      </c>
      <c r="BL99" s="25" t="s">
        <v>170</v>
      </c>
      <c r="BM99" s="25" t="s">
        <v>1210</v>
      </c>
    </row>
    <row r="100" spans="2:51" s="13" customFormat="1" ht="13.5">
      <c r="B100" s="270"/>
      <c r="C100" s="271"/>
      <c r="D100" s="261" t="s">
        <v>173</v>
      </c>
      <c r="E100" s="272" t="s">
        <v>24</v>
      </c>
      <c r="F100" s="273" t="s">
        <v>1211</v>
      </c>
      <c r="G100" s="271"/>
      <c r="H100" s="274">
        <v>484.5</v>
      </c>
      <c r="I100" s="275"/>
      <c r="J100" s="275"/>
      <c r="K100" s="271"/>
      <c r="L100" s="271"/>
      <c r="M100" s="276"/>
      <c r="N100" s="277"/>
      <c r="O100" s="278"/>
      <c r="P100" s="278"/>
      <c r="Q100" s="278"/>
      <c r="R100" s="278"/>
      <c r="S100" s="278"/>
      <c r="T100" s="278"/>
      <c r="U100" s="278"/>
      <c r="V100" s="278"/>
      <c r="W100" s="278"/>
      <c r="X100" s="279"/>
      <c r="AT100" s="280" t="s">
        <v>173</v>
      </c>
      <c r="AU100" s="280" t="s">
        <v>171</v>
      </c>
      <c r="AV100" s="13" t="s">
        <v>87</v>
      </c>
      <c r="AW100" s="13" t="s">
        <v>7</v>
      </c>
      <c r="AX100" s="13" t="s">
        <v>85</v>
      </c>
      <c r="AY100" s="280" t="s">
        <v>161</v>
      </c>
    </row>
    <row r="101" spans="2:65" s="1" customFormat="1" ht="38.25" customHeight="1">
      <c r="B101" s="47"/>
      <c r="C101" s="247" t="s">
        <v>171</v>
      </c>
      <c r="D101" s="247" t="s">
        <v>165</v>
      </c>
      <c r="E101" s="248" t="s">
        <v>188</v>
      </c>
      <c r="F101" s="249" t="s">
        <v>189</v>
      </c>
      <c r="G101" s="250" t="s">
        <v>178</v>
      </c>
      <c r="H101" s="251">
        <v>484.5</v>
      </c>
      <c r="I101" s="252"/>
      <c r="J101" s="252"/>
      <c r="K101" s="253">
        <f>ROUND(P101*H101,2)</f>
        <v>0</v>
      </c>
      <c r="L101" s="249" t="s">
        <v>169</v>
      </c>
      <c r="M101" s="73"/>
      <c r="N101" s="254" t="s">
        <v>24</v>
      </c>
      <c r="O101" s="255" t="s">
        <v>47</v>
      </c>
      <c r="P101" s="175">
        <f>I101+J101</f>
        <v>0</v>
      </c>
      <c r="Q101" s="175">
        <f>ROUND(I101*H101,2)</f>
        <v>0</v>
      </c>
      <c r="R101" s="175">
        <f>ROUND(J101*H101,2)</f>
        <v>0</v>
      </c>
      <c r="S101" s="48"/>
      <c r="T101" s="256">
        <f>S101*H101</f>
        <v>0</v>
      </c>
      <c r="U101" s="256">
        <v>0</v>
      </c>
      <c r="V101" s="256">
        <f>U101*H101</f>
        <v>0</v>
      </c>
      <c r="W101" s="256">
        <v>0.625</v>
      </c>
      <c r="X101" s="257">
        <f>W101*H101</f>
        <v>302.8125</v>
      </c>
      <c r="AR101" s="25" t="s">
        <v>170</v>
      </c>
      <c r="AT101" s="25" t="s">
        <v>165</v>
      </c>
      <c r="AU101" s="25" t="s">
        <v>171</v>
      </c>
      <c r="AY101" s="25" t="s">
        <v>161</v>
      </c>
      <c r="BE101" s="258">
        <f>IF(O101="základní",K101,0)</f>
        <v>0</v>
      </c>
      <c r="BF101" s="258">
        <f>IF(O101="snížená",K101,0)</f>
        <v>0</v>
      </c>
      <c r="BG101" s="258">
        <f>IF(O101="zákl. přenesená",K101,0)</f>
        <v>0</v>
      </c>
      <c r="BH101" s="258">
        <f>IF(O101="sníž. přenesená",K101,0)</f>
        <v>0</v>
      </c>
      <c r="BI101" s="258">
        <f>IF(O101="nulová",K101,0)</f>
        <v>0</v>
      </c>
      <c r="BJ101" s="25" t="s">
        <v>85</v>
      </c>
      <c r="BK101" s="258">
        <f>ROUND(P101*H101,2)</f>
        <v>0</v>
      </c>
      <c r="BL101" s="25" t="s">
        <v>170</v>
      </c>
      <c r="BM101" s="25" t="s">
        <v>1212</v>
      </c>
    </row>
    <row r="102" spans="2:51" s="13" customFormat="1" ht="13.5">
      <c r="B102" s="270"/>
      <c r="C102" s="271"/>
      <c r="D102" s="261" t="s">
        <v>173</v>
      </c>
      <c r="E102" s="272" t="s">
        <v>24</v>
      </c>
      <c r="F102" s="273" t="s">
        <v>1211</v>
      </c>
      <c r="G102" s="271"/>
      <c r="H102" s="274">
        <v>484.5</v>
      </c>
      <c r="I102" s="275"/>
      <c r="J102" s="275"/>
      <c r="K102" s="271"/>
      <c r="L102" s="271"/>
      <c r="M102" s="276"/>
      <c r="N102" s="277"/>
      <c r="O102" s="278"/>
      <c r="P102" s="278"/>
      <c r="Q102" s="278"/>
      <c r="R102" s="278"/>
      <c r="S102" s="278"/>
      <c r="T102" s="278"/>
      <c r="U102" s="278"/>
      <c r="V102" s="278"/>
      <c r="W102" s="278"/>
      <c r="X102" s="279"/>
      <c r="AT102" s="280" t="s">
        <v>173</v>
      </c>
      <c r="AU102" s="280" t="s">
        <v>171</v>
      </c>
      <c r="AV102" s="13" t="s">
        <v>87</v>
      </c>
      <c r="AW102" s="13" t="s">
        <v>7</v>
      </c>
      <c r="AX102" s="13" t="s">
        <v>85</v>
      </c>
      <c r="AY102" s="280" t="s">
        <v>161</v>
      </c>
    </row>
    <row r="103" spans="2:65" s="1" customFormat="1" ht="38.25" customHeight="1">
      <c r="B103" s="47"/>
      <c r="C103" s="247" t="s">
        <v>170</v>
      </c>
      <c r="D103" s="247" t="s">
        <v>165</v>
      </c>
      <c r="E103" s="248" t="s">
        <v>192</v>
      </c>
      <c r="F103" s="249" t="s">
        <v>193</v>
      </c>
      <c r="G103" s="250" t="s">
        <v>178</v>
      </c>
      <c r="H103" s="251">
        <v>969</v>
      </c>
      <c r="I103" s="252"/>
      <c r="J103" s="252"/>
      <c r="K103" s="253">
        <f>ROUND(P103*H103,2)</f>
        <v>0</v>
      </c>
      <c r="L103" s="249" t="s">
        <v>169</v>
      </c>
      <c r="M103" s="73"/>
      <c r="N103" s="254" t="s">
        <v>24</v>
      </c>
      <c r="O103" s="255" t="s">
        <v>47</v>
      </c>
      <c r="P103" s="175">
        <f>I103+J103</f>
        <v>0</v>
      </c>
      <c r="Q103" s="175">
        <f>ROUND(I103*H103,2)</f>
        <v>0</v>
      </c>
      <c r="R103" s="175">
        <f>ROUND(J103*H103,2)</f>
        <v>0</v>
      </c>
      <c r="S103" s="48"/>
      <c r="T103" s="256">
        <f>S103*H103</f>
        <v>0</v>
      </c>
      <c r="U103" s="256">
        <v>0</v>
      </c>
      <c r="V103" s="256">
        <f>U103*H103</f>
        <v>0</v>
      </c>
      <c r="W103" s="256">
        <v>0.098</v>
      </c>
      <c r="X103" s="257">
        <f>W103*H103</f>
        <v>94.962</v>
      </c>
      <c r="AR103" s="25" t="s">
        <v>170</v>
      </c>
      <c r="AT103" s="25" t="s">
        <v>165</v>
      </c>
      <c r="AU103" s="25" t="s">
        <v>171</v>
      </c>
      <c r="AY103" s="25" t="s">
        <v>161</v>
      </c>
      <c r="BE103" s="258">
        <f>IF(O103="základní",K103,0)</f>
        <v>0</v>
      </c>
      <c r="BF103" s="258">
        <f>IF(O103="snížená",K103,0)</f>
        <v>0</v>
      </c>
      <c r="BG103" s="258">
        <f>IF(O103="zákl. přenesená",K103,0)</f>
        <v>0</v>
      </c>
      <c r="BH103" s="258">
        <f>IF(O103="sníž. přenesená",K103,0)</f>
        <v>0</v>
      </c>
      <c r="BI103" s="258">
        <f>IF(O103="nulová",K103,0)</f>
        <v>0</v>
      </c>
      <c r="BJ103" s="25" t="s">
        <v>85</v>
      </c>
      <c r="BK103" s="258">
        <f>ROUND(P103*H103,2)</f>
        <v>0</v>
      </c>
      <c r="BL103" s="25" t="s">
        <v>170</v>
      </c>
      <c r="BM103" s="25" t="s">
        <v>1213</v>
      </c>
    </row>
    <row r="104" spans="2:51" s="13" customFormat="1" ht="13.5">
      <c r="B104" s="270"/>
      <c r="C104" s="271"/>
      <c r="D104" s="261" t="s">
        <v>173</v>
      </c>
      <c r="E104" s="272" t="s">
        <v>24</v>
      </c>
      <c r="F104" s="273" t="s">
        <v>1209</v>
      </c>
      <c r="G104" s="271"/>
      <c r="H104" s="274">
        <v>969</v>
      </c>
      <c r="I104" s="275"/>
      <c r="J104" s="275"/>
      <c r="K104" s="271"/>
      <c r="L104" s="271"/>
      <c r="M104" s="276"/>
      <c r="N104" s="277"/>
      <c r="O104" s="278"/>
      <c r="P104" s="278"/>
      <c r="Q104" s="278"/>
      <c r="R104" s="278"/>
      <c r="S104" s="278"/>
      <c r="T104" s="278"/>
      <c r="U104" s="278"/>
      <c r="V104" s="278"/>
      <c r="W104" s="278"/>
      <c r="X104" s="279"/>
      <c r="AT104" s="280" t="s">
        <v>173</v>
      </c>
      <c r="AU104" s="280" t="s">
        <v>171</v>
      </c>
      <c r="AV104" s="13" t="s">
        <v>87</v>
      </c>
      <c r="AW104" s="13" t="s">
        <v>7</v>
      </c>
      <c r="AX104" s="13" t="s">
        <v>85</v>
      </c>
      <c r="AY104" s="280" t="s">
        <v>161</v>
      </c>
    </row>
    <row r="105" spans="2:63" s="11" customFormat="1" ht="22.3" customHeight="1">
      <c r="B105" s="230"/>
      <c r="C105" s="231"/>
      <c r="D105" s="232" t="s">
        <v>77</v>
      </c>
      <c r="E105" s="245" t="s">
        <v>271</v>
      </c>
      <c r="F105" s="245" t="s">
        <v>317</v>
      </c>
      <c r="G105" s="231"/>
      <c r="H105" s="231"/>
      <c r="I105" s="234"/>
      <c r="J105" s="234"/>
      <c r="K105" s="246">
        <f>BK105</f>
        <v>0</v>
      </c>
      <c r="L105" s="231"/>
      <c r="M105" s="236"/>
      <c r="N105" s="237"/>
      <c r="O105" s="238"/>
      <c r="P105" s="238"/>
      <c r="Q105" s="239">
        <f>SUM(Q106:Q107)</f>
        <v>0</v>
      </c>
      <c r="R105" s="239">
        <f>SUM(R106:R107)</f>
        <v>0</v>
      </c>
      <c r="S105" s="238"/>
      <c r="T105" s="240">
        <f>SUM(T106:T107)</f>
        <v>0</v>
      </c>
      <c r="U105" s="238"/>
      <c r="V105" s="240">
        <f>SUM(V106:V107)</f>
        <v>0</v>
      </c>
      <c r="W105" s="238"/>
      <c r="X105" s="241">
        <f>SUM(X106:X107)</f>
        <v>0</v>
      </c>
      <c r="AR105" s="242" t="s">
        <v>85</v>
      </c>
      <c r="AT105" s="243" t="s">
        <v>77</v>
      </c>
      <c r="AU105" s="243" t="s">
        <v>87</v>
      </c>
      <c r="AY105" s="242" t="s">
        <v>161</v>
      </c>
      <c r="BK105" s="244">
        <f>SUM(BK106:BK107)</f>
        <v>0</v>
      </c>
    </row>
    <row r="106" spans="2:65" s="1" customFormat="1" ht="16.5" customHeight="1">
      <c r="B106" s="47"/>
      <c r="C106" s="247" t="s">
        <v>191</v>
      </c>
      <c r="D106" s="247" t="s">
        <v>165</v>
      </c>
      <c r="E106" s="248" t="s">
        <v>843</v>
      </c>
      <c r="F106" s="249" t="s">
        <v>844</v>
      </c>
      <c r="G106" s="250" t="s">
        <v>178</v>
      </c>
      <c r="H106" s="251">
        <v>969</v>
      </c>
      <c r="I106" s="252"/>
      <c r="J106" s="252"/>
      <c r="K106" s="253">
        <f>ROUND(P106*H106,2)</f>
        <v>0</v>
      </c>
      <c r="L106" s="249" t="s">
        <v>169</v>
      </c>
      <c r="M106" s="73"/>
      <c r="N106" s="254" t="s">
        <v>24</v>
      </c>
      <c r="O106" s="255" t="s">
        <v>47</v>
      </c>
      <c r="P106" s="175">
        <f>I106+J106</f>
        <v>0</v>
      </c>
      <c r="Q106" s="175">
        <f>ROUND(I106*H106,2)</f>
        <v>0</v>
      </c>
      <c r="R106" s="175">
        <f>ROUND(J106*H106,2)</f>
        <v>0</v>
      </c>
      <c r="S106" s="48"/>
      <c r="T106" s="256">
        <f>S106*H106</f>
        <v>0</v>
      </c>
      <c r="U106" s="256">
        <v>0</v>
      </c>
      <c r="V106" s="256">
        <f>U106*H106</f>
        <v>0</v>
      </c>
      <c r="W106" s="256">
        <v>0</v>
      </c>
      <c r="X106" s="257">
        <f>W106*H106</f>
        <v>0</v>
      </c>
      <c r="AR106" s="25" t="s">
        <v>170</v>
      </c>
      <c r="AT106" s="25" t="s">
        <v>165</v>
      </c>
      <c r="AU106" s="25" t="s">
        <v>171</v>
      </c>
      <c r="AY106" s="25" t="s">
        <v>161</v>
      </c>
      <c r="BE106" s="258">
        <f>IF(O106="základní",K106,0)</f>
        <v>0</v>
      </c>
      <c r="BF106" s="258">
        <f>IF(O106="snížená",K106,0)</f>
        <v>0</v>
      </c>
      <c r="BG106" s="258">
        <f>IF(O106="zákl. přenesená",K106,0)</f>
        <v>0</v>
      </c>
      <c r="BH106" s="258">
        <f>IF(O106="sníž. přenesená",K106,0)</f>
        <v>0</v>
      </c>
      <c r="BI106" s="258">
        <f>IF(O106="nulová",K106,0)</f>
        <v>0</v>
      </c>
      <c r="BJ106" s="25" t="s">
        <v>85</v>
      </c>
      <c r="BK106" s="258">
        <f>ROUND(P106*H106,2)</f>
        <v>0</v>
      </c>
      <c r="BL106" s="25" t="s">
        <v>170</v>
      </c>
      <c r="BM106" s="25" t="s">
        <v>1214</v>
      </c>
    </row>
    <row r="107" spans="2:51" s="13" customFormat="1" ht="13.5">
      <c r="B107" s="270"/>
      <c r="C107" s="271"/>
      <c r="D107" s="261" t="s">
        <v>173</v>
      </c>
      <c r="E107" s="272" t="s">
        <v>24</v>
      </c>
      <c r="F107" s="273" t="s">
        <v>1209</v>
      </c>
      <c r="G107" s="271"/>
      <c r="H107" s="274">
        <v>969</v>
      </c>
      <c r="I107" s="275"/>
      <c r="J107" s="275"/>
      <c r="K107" s="271"/>
      <c r="L107" s="271"/>
      <c r="M107" s="276"/>
      <c r="N107" s="277"/>
      <c r="O107" s="278"/>
      <c r="P107" s="278"/>
      <c r="Q107" s="278"/>
      <c r="R107" s="278"/>
      <c r="S107" s="278"/>
      <c r="T107" s="278"/>
      <c r="U107" s="278"/>
      <c r="V107" s="278"/>
      <c r="W107" s="278"/>
      <c r="X107" s="279"/>
      <c r="AT107" s="280" t="s">
        <v>173</v>
      </c>
      <c r="AU107" s="280" t="s">
        <v>171</v>
      </c>
      <c r="AV107" s="13" t="s">
        <v>87</v>
      </c>
      <c r="AW107" s="13" t="s">
        <v>7</v>
      </c>
      <c r="AX107" s="13" t="s">
        <v>85</v>
      </c>
      <c r="AY107" s="280" t="s">
        <v>161</v>
      </c>
    </row>
    <row r="108" spans="2:63" s="11" customFormat="1" ht="29.85" customHeight="1">
      <c r="B108" s="230"/>
      <c r="C108" s="231"/>
      <c r="D108" s="232" t="s">
        <v>77</v>
      </c>
      <c r="E108" s="245" t="s">
        <v>191</v>
      </c>
      <c r="F108" s="245" t="s">
        <v>383</v>
      </c>
      <c r="G108" s="231"/>
      <c r="H108" s="231"/>
      <c r="I108" s="234"/>
      <c r="J108" s="234"/>
      <c r="K108" s="246">
        <f>BK108</f>
        <v>0</v>
      </c>
      <c r="L108" s="231"/>
      <c r="M108" s="236"/>
      <c r="N108" s="237"/>
      <c r="O108" s="238"/>
      <c r="P108" s="238"/>
      <c r="Q108" s="239">
        <f>Q109</f>
        <v>0</v>
      </c>
      <c r="R108" s="239">
        <f>R109</f>
        <v>0</v>
      </c>
      <c r="S108" s="238"/>
      <c r="T108" s="240">
        <f>T109</f>
        <v>0</v>
      </c>
      <c r="U108" s="238"/>
      <c r="V108" s="240">
        <f>V109</f>
        <v>255.24428999999998</v>
      </c>
      <c r="W108" s="238"/>
      <c r="X108" s="241">
        <f>X109</f>
        <v>0</v>
      </c>
      <c r="AR108" s="242" t="s">
        <v>85</v>
      </c>
      <c r="AT108" s="243" t="s">
        <v>77</v>
      </c>
      <c r="AU108" s="243" t="s">
        <v>85</v>
      </c>
      <c r="AY108" s="242" t="s">
        <v>161</v>
      </c>
      <c r="BK108" s="244">
        <f>BK109</f>
        <v>0</v>
      </c>
    </row>
    <row r="109" spans="2:63" s="11" customFormat="1" ht="14.85" customHeight="1">
      <c r="B109" s="230"/>
      <c r="C109" s="231"/>
      <c r="D109" s="232" t="s">
        <v>77</v>
      </c>
      <c r="E109" s="245" t="s">
        <v>424</v>
      </c>
      <c r="F109" s="245" t="s">
        <v>425</v>
      </c>
      <c r="G109" s="231"/>
      <c r="H109" s="231"/>
      <c r="I109" s="234"/>
      <c r="J109" s="234"/>
      <c r="K109" s="246">
        <f>BK109</f>
        <v>0</v>
      </c>
      <c r="L109" s="231"/>
      <c r="M109" s="236"/>
      <c r="N109" s="237"/>
      <c r="O109" s="238"/>
      <c r="P109" s="238"/>
      <c r="Q109" s="239">
        <f>SUM(Q110:Q113)</f>
        <v>0</v>
      </c>
      <c r="R109" s="239">
        <f>SUM(R110:R113)</f>
        <v>0</v>
      </c>
      <c r="S109" s="238"/>
      <c r="T109" s="240">
        <f>SUM(T110:T113)</f>
        <v>0</v>
      </c>
      <c r="U109" s="238"/>
      <c r="V109" s="240">
        <f>SUM(V110:V113)</f>
        <v>255.24428999999998</v>
      </c>
      <c r="W109" s="238"/>
      <c r="X109" s="241">
        <f>SUM(X110:X113)</f>
        <v>0</v>
      </c>
      <c r="AR109" s="242" t="s">
        <v>85</v>
      </c>
      <c r="AT109" s="243" t="s">
        <v>77</v>
      </c>
      <c r="AU109" s="243" t="s">
        <v>87</v>
      </c>
      <c r="AY109" s="242" t="s">
        <v>161</v>
      </c>
      <c r="BK109" s="244">
        <f>SUM(BK110:BK113)</f>
        <v>0</v>
      </c>
    </row>
    <row r="110" spans="2:65" s="1" customFormat="1" ht="51" customHeight="1">
      <c r="B110" s="47"/>
      <c r="C110" s="247" t="s">
        <v>196</v>
      </c>
      <c r="D110" s="247" t="s">
        <v>165</v>
      </c>
      <c r="E110" s="248" t="s">
        <v>955</v>
      </c>
      <c r="F110" s="249" t="s">
        <v>428</v>
      </c>
      <c r="G110" s="250" t="s">
        <v>178</v>
      </c>
      <c r="H110" s="251">
        <v>969</v>
      </c>
      <c r="I110" s="252"/>
      <c r="J110" s="252"/>
      <c r="K110" s="253">
        <f>ROUND(P110*H110,2)</f>
        <v>0</v>
      </c>
      <c r="L110" s="249" t="s">
        <v>169</v>
      </c>
      <c r="M110" s="73"/>
      <c r="N110" s="254" t="s">
        <v>24</v>
      </c>
      <c r="O110" s="255" t="s">
        <v>47</v>
      </c>
      <c r="P110" s="175">
        <f>I110+J110</f>
        <v>0</v>
      </c>
      <c r="Q110" s="175">
        <f>ROUND(I110*H110,2)</f>
        <v>0</v>
      </c>
      <c r="R110" s="175">
        <f>ROUND(J110*H110,2)</f>
        <v>0</v>
      </c>
      <c r="S110" s="48"/>
      <c r="T110" s="256">
        <f>S110*H110</f>
        <v>0</v>
      </c>
      <c r="U110" s="256">
        <v>0.08565</v>
      </c>
      <c r="V110" s="256">
        <f>U110*H110</f>
        <v>82.99485</v>
      </c>
      <c r="W110" s="256">
        <v>0</v>
      </c>
      <c r="X110" s="257">
        <f>W110*H110</f>
        <v>0</v>
      </c>
      <c r="AR110" s="25" t="s">
        <v>170</v>
      </c>
      <c r="AT110" s="25" t="s">
        <v>165</v>
      </c>
      <c r="AU110" s="25" t="s">
        <v>171</v>
      </c>
      <c r="AY110" s="25" t="s">
        <v>161</v>
      </c>
      <c r="BE110" s="258">
        <f>IF(O110="základní",K110,0)</f>
        <v>0</v>
      </c>
      <c r="BF110" s="258">
        <f>IF(O110="snížená",K110,0)</f>
        <v>0</v>
      </c>
      <c r="BG110" s="258">
        <f>IF(O110="zákl. přenesená",K110,0)</f>
        <v>0</v>
      </c>
      <c r="BH110" s="258">
        <f>IF(O110="sníž. přenesená",K110,0)</f>
        <v>0</v>
      </c>
      <c r="BI110" s="258">
        <f>IF(O110="nulová",K110,0)</f>
        <v>0</v>
      </c>
      <c r="BJ110" s="25" t="s">
        <v>85</v>
      </c>
      <c r="BK110" s="258">
        <f>ROUND(P110*H110,2)</f>
        <v>0</v>
      </c>
      <c r="BL110" s="25" t="s">
        <v>170</v>
      </c>
      <c r="BM110" s="25" t="s">
        <v>1215</v>
      </c>
    </row>
    <row r="111" spans="2:51" s="13" customFormat="1" ht="13.5">
      <c r="B111" s="270"/>
      <c r="C111" s="271"/>
      <c r="D111" s="261" t="s">
        <v>173</v>
      </c>
      <c r="E111" s="272" t="s">
        <v>24</v>
      </c>
      <c r="F111" s="273" t="s">
        <v>1209</v>
      </c>
      <c r="G111" s="271"/>
      <c r="H111" s="274">
        <v>969</v>
      </c>
      <c r="I111" s="275"/>
      <c r="J111" s="275"/>
      <c r="K111" s="271"/>
      <c r="L111" s="271"/>
      <c r="M111" s="276"/>
      <c r="N111" s="277"/>
      <c r="O111" s="278"/>
      <c r="P111" s="278"/>
      <c r="Q111" s="278"/>
      <c r="R111" s="278"/>
      <c r="S111" s="278"/>
      <c r="T111" s="278"/>
      <c r="U111" s="278"/>
      <c r="V111" s="278"/>
      <c r="W111" s="278"/>
      <c r="X111" s="279"/>
      <c r="AT111" s="280" t="s">
        <v>173</v>
      </c>
      <c r="AU111" s="280" t="s">
        <v>171</v>
      </c>
      <c r="AV111" s="13" t="s">
        <v>87</v>
      </c>
      <c r="AW111" s="13" t="s">
        <v>7</v>
      </c>
      <c r="AX111" s="13" t="s">
        <v>85</v>
      </c>
      <c r="AY111" s="280" t="s">
        <v>161</v>
      </c>
    </row>
    <row r="112" spans="2:65" s="1" customFormat="1" ht="16.5" customHeight="1">
      <c r="B112" s="47"/>
      <c r="C112" s="292" t="s">
        <v>201</v>
      </c>
      <c r="D112" s="292" t="s">
        <v>312</v>
      </c>
      <c r="E112" s="293" t="s">
        <v>434</v>
      </c>
      <c r="F112" s="294" t="s">
        <v>435</v>
      </c>
      <c r="G112" s="295" t="s">
        <v>178</v>
      </c>
      <c r="H112" s="296">
        <v>978.69</v>
      </c>
      <c r="I112" s="297"/>
      <c r="J112" s="298"/>
      <c r="K112" s="299">
        <f>ROUND(P112*H112,2)</f>
        <v>0</v>
      </c>
      <c r="L112" s="294" t="s">
        <v>169</v>
      </c>
      <c r="M112" s="300"/>
      <c r="N112" s="301" t="s">
        <v>24</v>
      </c>
      <c r="O112" s="255" t="s">
        <v>47</v>
      </c>
      <c r="P112" s="175">
        <f>I112+J112</f>
        <v>0</v>
      </c>
      <c r="Q112" s="175">
        <f>ROUND(I112*H112,2)</f>
        <v>0</v>
      </c>
      <c r="R112" s="175">
        <f>ROUND(J112*H112,2)</f>
        <v>0</v>
      </c>
      <c r="S112" s="48"/>
      <c r="T112" s="256">
        <f>S112*H112</f>
        <v>0</v>
      </c>
      <c r="U112" s="256">
        <v>0.176</v>
      </c>
      <c r="V112" s="256">
        <f>U112*H112</f>
        <v>172.24944</v>
      </c>
      <c r="W112" s="256">
        <v>0</v>
      </c>
      <c r="X112" s="257">
        <f>W112*H112</f>
        <v>0</v>
      </c>
      <c r="AR112" s="25" t="s">
        <v>206</v>
      </c>
      <c r="AT112" s="25" t="s">
        <v>312</v>
      </c>
      <c r="AU112" s="25" t="s">
        <v>171</v>
      </c>
      <c r="AY112" s="25" t="s">
        <v>161</v>
      </c>
      <c r="BE112" s="258">
        <f>IF(O112="základní",K112,0)</f>
        <v>0</v>
      </c>
      <c r="BF112" s="258">
        <f>IF(O112="snížená",K112,0)</f>
        <v>0</v>
      </c>
      <c r="BG112" s="258">
        <f>IF(O112="zákl. přenesená",K112,0)</f>
        <v>0</v>
      </c>
      <c r="BH112" s="258">
        <f>IF(O112="sníž. přenesená",K112,0)</f>
        <v>0</v>
      </c>
      <c r="BI112" s="258">
        <f>IF(O112="nulová",K112,0)</f>
        <v>0</v>
      </c>
      <c r="BJ112" s="25" t="s">
        <v>85</v>
      </c>
      <c r="BK112" s="258">
        <f>ROUND(P112*H112,2)</f>
        <v>0</v>
      </c>
      <c r="BL112" s="25" t="s">
        <v>170</v>
      </c>
      <c r="BM112" s="25" t="s">
        <v>1216</v>
      </c>
    </row>
    <row r="113" spans="2:51" s="13" customFormat="1" ht="13.5">
      <c r="B113" s="270"/>
      <c r="C113" s="271"/>
      <c r="D113" s="261" t="s">
        <v>173</v>
      </c>
      <c r="E113" s="272" t="s">
        <v>24</v>
      </c>
      <c r="F113" s="273" t="s">
        <v>1217</v>
      </c>
      <c r="G113" s="271"/>
      <c r="H113" s="274">
        <v>978.69</v>
      </c>
      <c r="I113" s="275"/>
      <c r="J113" s="275"/>
      <c r="K113" s="271"/>
      <c r="L113" s="271"/>
      <c r="M113" s="276"/>
      <c r="N113" s="277"/>
      <c r="O113" s="278"/>
      <c r="P113" s="278"/>
      <c r="Q113" s="278"/>
      <c r="R113" s="278"/>
      <c r="S113" s="278"/>
      <c r="T113" s="278"/>
      <c r="U113" s="278"/>
      <c r="V113" s="278"/>
      <c r="W113" s="278"/>
      <c r="X113" s="279"/>
      <c r="AT113" s="280" t="s">
        <v>173</v>
      </c>
      <c r="AU113" s="280" t="s">
        <v>171</v>
      </c>
      <c r="AV113" s="13" t="s">
        <v>87</v>
      </c>
      <c r="AW113" s="13" t="s">
        <v>7</v>
      </c>
      <c r="AX113" s="13" t="s">
        <v>85</v>
      </c>
      <c r="AY113" s="280" t="s">
        <v>161</v>
      </c>
    </row>
    <row r="114" spans="2:63" s="11" customFormat="1" ht="29.85" customHeight="1">
      <c r="B114" s="230"/>
      <c r="C114" s="231"/>
      <c r="D114" s="232" t="s">
        <v>77</v>
      </c>
      <c r="E114" s="245" t="s">
        <v>506</v>
      </c>
      <c r="F114" s="245" t="s">
        <v>986</v>
      </c>
      <c r="G114" s="231"/>
      <c r="H114" s="231"/>
      <c r="I114" s="234"/>
      <c r="J114" s="234"/>
      <c r="K114" s="246">
        <f>BK114</f>
        <v>0</v>
      </c>
      <c r="L114" s="231"/>
      <c r="M114" s="236"/>
      <c r="N114" s="237"/>
      <c r="O114" s="238"/>
      <c r="P114" s="238"/>
      <c r="Q114" s="239">
        <f>Q115+Q116+Q117</f>
        <v>0</v>
      </c>
      <c r="R114" s="239">
        <f>R115+R116+R117</f>
        <v>0</v>
      </c>
      <c r="S114" s="238"/>
      <c r="T114" s="240">
        <f>T115+T116+T117</f>
        <v>0</v>
      </c>
      <c r="U114" s="238"/>
      <c r="V114" s="240">
        <f>V115+V116+V117</f>
        <v>457.9494</v>
      </c>
      <c r="W114" s="238"/>
      <c r="X114" s="241">
        <f>X115+X116+X117</f>
        <v>0</v>
      </c>
      <c r="AR114" s="242" t="s">
        <v>85</v>
      </c>
      <c r="AT114" s="243" t="s">
        <v>77</v>
      </c>
      <c r="AU114" s="243" t="s">
        <v>85</v>
      </c>
      <c r="AY114" s="242" t="s">
        <v>161</v>
      </c>
      <c r="BK114" s="244">
        <f>BK115+BK116+BK117</f>
        <v>0</v>
      </c>
    </row>
    <row r="115" spans="2:65" s="1" customFormat="1" ht="25.5" customHeight="1">
      <c r="B115" s="47"/>
      <c r="C115" s="247" t="s">
        <v>206</v>
      </c>
      <c r="D115" s="247" t="s">
        <v>165</v>
      </c>
      <c r="E115" s="248" t="s">
        <v>1002</v>
      </c>
      <c r="F115" s="249" t="s">
        <v>1003</v>
      </c>
      <c r="G115" s="250" t="s">
        <v>178</v>
      </c>
      <c r="H115" s="251">
        <v>969</v>
      </c>
      <c r="I115" s="252"/>
      <c r="J115" s="252"/>
      <c r="K115" s="253">
        <f>ROUND(P115*H115,2)</f>
        <v>0</v>
      </c>
      <c r="L115" s="249" t="s">
        <v>169</v>
      </c>
      <c r="M115" s="73"/>
      <c r="N115" s="254" t="s">
        <v>24</v>
      </c>
      <c r="O115" s="255" t="s">
        <v>47</v>
      </c>
      <c r="P115" s="175">
        <f>I115+J115</f>
        <v>0</v>
      </c>
      <c r="Q115" s="175">
        <f>ROUND(I115*H115,2)</f>
        <v>0</v>
      </c>
      <c r="R115" s="175">
        <f>ROUND(J115*H115,2)</f>
        <v>0</v>
      </c>
      <c r="S115" s="48"/>
      <c r="T115" s="256">
        <f>S115*H115</f>
        <v>0</v>
      </c>
      <c r="U115" s="256">
        <v>0.4726</v>
      </c>
      <c r="V115" s="256">
        <f>U115*H115</f>
        <v>457.9494</v>
      </c>
      <c r="W115" s="256">
        <v>0</v>
      </c>
      <c r="X115" s="257">
        <f>W115*H115</f>
        <v>0</v>
      </c>
      <c r="AR115" s="25" t="s">
        <v>170</v>
      </c>
      <c r="AT115" s="25" t="s">
        <v>165</v>
      </c>
      <c r="AU115" s="25" t="s">
        <v>87</v>
      </c>
      <c r="AY115" s="25" t="s">
        <v>161</v>
      </c>
      <c r="BE115" s="258">
        <f>IF(O115="základní",K115,0)</f>
        <v>0</v>
      </c>
      <c r="BF115" s="258">
        <f>IF(O115="snížená",K115,0)</f>
        <v>0</v>
      </c>
      <c r="BG115" s="258">
        <f>IF(O115="zákl. přenesená",K115,0)</f>
        <v>0</v>
      </c>
      <c r="BH115" s="258">
        <f>IF(O115="sníž. přenesená",K115,0)</f>
        <v>0</v>
      </c>
      <c r="BI115" s="258">
        <f>IF(O115="nulová",K115,0)</f>
        <v>0</v>
      </c>
      <c r="BJ115" s="25" t="s">
        <v>85</v>
      </c>
      <c r="BK115" s="258">
        <f>ROUND(P115*H115,2)</f>
        <v>0</v>
      </c>
      <c r="BL115" s="25" t="s">
        <v>170</v>
      </c>
      <c r="BM115" s="25" t="s">
        <v>1218</v>
      </c>
    </row>
    <row r="116" spans="2:51" s="13" customFormat="1" ht="13.5">
      <c r="B116" s="270"/>
      <c r="C116" s="271"/>
      <c r="D116" s="261" t="s">
        <v>173</v>
      </c>
      <c r="E116" s="272" t="s">
        <v>24</v>
      </c>
      <c r="F116" s="273" t="s">
        <v>1209</v>
      </c>
      <c r="G116" s="271"/>
      <c r="H116" s="274">
        <v>969</v>
      </c>
      <c r="I116" s="275"/>
      <c r="J116" s="275"/>
      <c r="K116" s="271"/>
      <c r="L116" s="271"/>
      <c r="M116" s="276"/>
      <c r="N116" s="277"/>
      <c r="O116" s="278"/>
      <c r="P116" s="278"/>
      <c r="Q116" s="278"/>
      <c r="R116" s="278"/>
      <c r="S116" s="278"/>
      <c r="T116" s="278"/>
      <c r="U116" s="278"/>
      <c r="V116" s="278"/>
      <c r="W116" s="278"/>
      <c r="X116" s="279"/>
      <c r="AT116" s="280" t="s">
        <v>173</v>
      </c>
      <c r="AU116" s="280" t="s">
        <v>87</v>
      </c>
      <c r="AV116" s="13" t="s">
        <v>87</v>
      </c>
      <c r="AW116" s="13" t="s">
        <v>7</v>
      </c>
      <c r="AX116" s="13" t="s">
        <v>85</v>
      </c>
      <c r="AY116" s="280" t="s">
        <v>161</v>
      </c>
    </row>
    <row r="117" spans="2:63" s="11" customFormat="1" ht="22.3" customHeight="1">
      <c r="B117" s="230"/>
      <c r="C117" s="231"/>
      <c r="D117" s="232" t="s">
        <v>77</v>
      </c>
      <c r="E117" s="245" t="s">
        <v>633</v>
      </c>
      <c r="F117" s="245" t="s">
        <v>634</v>
      </c>
      <c r="G117" s="231"/>
      <c r="H117" s="231"/>
      <c r="I117" s="234"/>
      <c r="J117" s="234"/>
      <c r="K117" s="246">
        <f>BK117</f>
        <v>0</v>
      </c>
      <c r="L117" s="231"/>
      <c r="M117" s="236"/>
      <c r="N117" s="237"/>
      <c r="O117" s="238"/>
      <c r="P117" s="238"/>
      <c r="Q117" s="239">
        <f>SUM(Q118:Q127)</f>
        <v>0</v>
      </c>
      <c r="R117" s="239">
        <f>SUM(R118:R127)</f>
        <v>0</v>
      </c>
      <c r="S117" s="238"/>
      <c r="T117" s="240">
        <f>SUM(T118:T127)</f>
        <v>0</v>
      </c>
      <c r="U117" s="238"/>
      <c r="V117" s="240">
        <f>SUM(V118:V127)</f>
        <v>0</v>
      </c>
      <c r="W117" s="238"/>
      <c r="X117" s="241">
        <f>SUM(X118:X127)</f>
        <v>0</v>
      </c>
      <c r="AR117" s="242" t="s">
        <v>85</v>
      </c>
      <c r="AT117" s="243" t="s">
        <v>77</v>
      </c>
      <c r="AU117" s="243" t="s">
        <v>87</v>
      </c>
      <c r="AY117" s="242" t="s">
        <v>161</v>
      </c>
      <c r="BK117" s="244">
        <f>SUM(BK118:BK127)</f>
        <v>0</v>
      </c>
    </row>
    <row r="118" spans="2:65" s="1" customFormat="1" ht="16.5" customHeight="1">
      <c r="B118" s="47"/>
      <c r="C118" s="247" t="s">
        <v>211</v>
      </c>
      <c r="D118" s="247" t="s">
        <v>165</v>
      </c>
      <c r="E118" s="248" t="s">
        <v>636</v>
      </c>
      <c r="F118" s="249" t="s">
        <v>637</v>
      </c>
      <c r="G118" s="250" t="s">
        <v>299</v>
      </c>
      <c r="H118" s="251">
        <v>836.247</v>
      </c>
      <c r="I118" s="252"/>
      <c r="J118" s="252"/>
      <c r="K118" s="253">
        <f>ROUND(P118*H118,2)</f>
        <v>0</v>
      </c>
      <c r="L118" s="249" t="s">
        <v>169</v>
      </c>
      <c r="M118" s="73"/>
      <c r="N118" s="254" t="s">
        <v>24</v>
      </c>
      <c r="O118" s="255" t="s">
        <v>47</v>
      </c>
      <c r="P118" s="175">
        <f>I118+J118</f>
        <v>0</v>
      </c>
      <c r="Q118" s="175">
        <f>ROUND(I118*H118,2)</f>
        <v>0</v>
      </c>
      <c r="R118" s="175">
        <f>ROUND(J118*H118,2)</f>
        <v>0</v>
      </c>
      <c r="S118" s="48"/>
      <c r="T118" s="256">
        <f>S118*H118</f>
        <v>0</v>
      </c>
      <c r="U118" s="256">
        <v>0</v>
      </c>
      <c r="V118" s="256">
        <f>U118*H118</f>
        <v>0</v>
      </c>
      <c r="W118" s="256">
        <v>0</v>
      </c>
      <c r="X118" s="257">
        <f>W118*H118</f>
        <v>0</v>
      </c>
      <c r="AR118" s="25" t="s">
        <v>170</v>
      </c>
      <c r="AT118" s="25" t="s">
        <v>165</v>
      </c>
      <c r="AU118" s="25" t="s">
        <v>171</v>
      </c>
      <c r="AY118" s="25" t="s">
        <v>161</v>
      </c>
      <c r="BE118" s="258">
        <f>IF(O118="základní",K118,0)</f>
        <v>0</v>
      </c>
      <c r="BF118" s="258">
        <f>IF(O118="snížená",K118,0)</f>
        <v>0</v>
      </c>
      <c r="BG118" s="258">
        <f>IF(O118="zákl. přenesená",K118,0)</f>
        <v>0</v>
      </c>
      <c r="BH118" s="258">
        <f>IF(O118="sníž. přenesená",K118,0)</f>
        <v>0</v>
      </c>
      <c r="BI118" s="258">
        <f>IF(O118="nulová",K118,0)</f>
        <v>0</v>
      </c>
      <c r="BJ118" s="25" t="s">
        <v>85</v>
      </c>
      <c r="BK118" s="258">
        <f>ROUND(P118*H118,2)</f>
        <v>0</v>
      </c>
      <c r="BL118" s="25" t="s">
        <v>170</v>
      </c>
      <c r="BM118" s="25" t="s">
        <v>1219</v>
      </c>
    </row>
    <row r="119" spans="2:65" s="1" customFormat="1" ht="16.5" customHeight="1">
      <c r="B119" s="47"/>
      <c r="C119" s="247" t="s">
        <v>217</v>
      </c>
      <c r="D119" s="247" t="s">
        <v>165</v>
      </c>
      <c r="E119" s="248" t="s">
        <v>640</v>
      </c>
      <c r="F119" s="249" t="s">
        <v>641</v>
      </c>
      <c r="G119" s="250" t="s">
        <v>299</v>
      </c>
      <c r="H119" s="251">
        <v>7526.223</v>
      </c>
      <c r="I119" s="252"/>
      <c r="J119" s="252"/>
      <c r="K119" s="253">
        <f>ROUND(P119*H119,2)</f>
        <v>0</v>
      </c>
      <c r="L119" s="249" t="s">
        <v>169</v>
      </c>
      <c r="M119" s="73"/>
      <c r="N119" s="254" t="s">
        <v>24</v>
      </c>
      <c r="O119" s="255" t="s">
        <v>47</v>
      </c>
      <c r="P119" s="175">
        <f>I119+J119</f>
        <v>0</v>
      </c>
      <c r="Q119" s="175">
        <f>ROUND(I119*H119,2)</f>
        <v>0</v>
      </c>
      <c r="R119" s="175">
        <f>ROUND(J119*H119,2)</f>
        <v>0</v>
      </c>
      <c r="S119" s="48"/>
      <c r="T119" s="256">
        <f>S119*H119</f>
        <v>0</v>
      </c>
      <c r="U119" s="256">
        <v>0</v>
      </c>
      <c r="V119" s="256">
        <f>U119*H119</f>
        <v>0</v>
      </c>
      <c r="W119" s="256">
        <v>0</v>
      </c>
      <c r="X119" s="257">
        <f>W119*H119</f>
        <v>0</v>
      </c>
      <c r="AR119" s="25" t="s">
        <v>170</v>
      </c>
      <c r="AT119" s="25" t="s">
        <v>165</v>
      </c>
      <c r="AU119" s="25" t="s">
        <v>171</v>
      </c>
      <c r="AY119" s="25" t="s">
        <v>161</v>
      </c>
      <c r="BE119" s="258">
        <f>IF(O119="základní",K119,0)</f>
        <v>0</v>
      </c>
      <c r="BF119" s="258">
        <f>IF(O119="snížená",K119,0)</f>
        <v>0</v>
      </c>
      <c r="BG119" s="258">
        <f>IF(O119="zákl. přenesená",K119,0)</f>
        <v>0</v>
      </c>
      <c r="BH119" s="258">
        <f>IF(O119="sníž. přenesená",K119,0)</f>
        <v>0</v>
      </c>
      <c r="BI119" s="258">
        <f>IF(O119="nulová",K119,0)</f>
        <v>0</v>
      </c>
      <c r="BJ119" s="25" t="s">
        <v>85</v>
      </c>
      <c r="BK119" s="258">
        <f>ROUND(P119*H119,2)</f>
        <v>0</v>
      </c>
      <c r="BL119" s="25" t="s">
        <v>170</v>
      </c>
      <c r="BM119" s="25" t="s">
        <v>1220</v>
      </c>
    </row>
    <row r="120" spans="2:51" s="13" customFormat="1" ht="13.5">
      <c r="B120" s="270"/>
      <c r="C120" s="271"/>
      <c r="D120" s="261" t="s">
        <v>173</v>
      </c>
      <c r="E120" s="272" t="s">
        <v>24</v>
      </c>
      <c r="F120" s="273" t="s">
        <v>1221</v>
      </c>
      <c r="G120" s="271"/>
      <c r="H120" s="274">
        <v>7526.223</v>
      </c>
      <c r="I120" s="275"/>
      <c r="J120" s="275"/>
      <c r="K120" s="271"/>
      <c r="L120" s="271"/>
      <c r="M120" s="276"/>
      <c r="N120" s="277"/>
      <c r="O120" s="278"/>
      <c r="P120" s="278"/>
      <c r="Q120" s="278"/>
      <c r="R120" s="278"/>
      <c r="S120" s="278"/>
      <c r="T120" s="278"/>
      <c r="U120" s="278"/>
      <c r="V120" s="278"/>
      <c r="W120" s="278"/>
      <c r="X120" s="279"/>
      <c r="AT120" s="280" t="s">
        <v>173</v>
      </c>
      <c r="AU120" s="280" t="s">
        <v>171</v>
      </c>
      <c r="AV120" s="13" t="s">
        <v>87</v>
      </c>
      <c r="AW120" s="13" t="s">
        <v>7</v>
      </c>
      <c r="AX120" s="13" t="s">
        <v>85</v>
      </c>
      <c r="AY120" s="280" t="s">
        <v>161</v>
      </c>
    </row>
    <row r="121" spans="2:65" s="1" customFormat="1" ht="16.5" customHeight="1">
      <c r="B121" s="47"/>
      <c r="C121" s="247" t="s">
        <v>163</v>
      </c>
      <c r="D121" s="247" t="s">
        <v>165</v>
      </c>
      <c r="E121" s="248" t="s">
        <v>645</v>
      </c>
      <c r="F121" s="249" t="s">
        <v>646</v>
      </c>
      <c r="G121" s="250" t="s">
        <v>299</v>
      </c>
      <c r="H121" s="251">
        <v>836.247</v>
      </c>
      <c r="I121" s="252"/>
      <c r="J121" s="252"/>
      <c r="K121" s="253">
        <f>ROUND(P121*H121,2)</f>
        <v>0</v>
      </c>
      <c r="L121" s="249" t="s">
        <v>169</v>
      </c>
      <c r="M121" s="73"/>
      <c r="N121" s="254" t="s">
        <v>24</v>
      </c>
      <c r="O121" s="255" t="s">
        <v>47</v>
      </c>
      <c r="P121" s="175">
        <f>I121+J121</f>
        <v>0</v>
      </c>
      <c r="Q121" s="175">
        <f>ROUND(I121*H121,2)</f>
        <v>0</v>
      </c>
      <c r="R121" s="175">
        <f>ROUND(J121*H121,2)</f>
        <v>0</v>
      </c>
      <c r="S121" s="48"/>
      <c r="T121" s="256">
        <f>S121*H121</f>
        <v>0</v>
      </c>
      <c r="U121" s="256">
        <v>0</v>
      </c>
      <c r="V121" s="256">
        <f>U121*H121</f>
        <v>0</v>
      </c>
      <c r="W121" s="256">
        <v>0</v>
      </c>
      <c r="X121" s="257">
        <f>W121*H121</f>
        <v>0</v>
      </c>
      <c r="AR121" s="25" t="s">
        <v>170</v>
      </c>
      <c r="AT121" s="25" t="s">
        <v>165</v>
      </c>
      <c r="AU121" s="25" t="s">
        <v>171</v>
      </c>
      <c r="AY121" s="25" t="s">
        <v>161</v>
      </c>
      <c r="BE121" s="258">
        <f>IF(O121="základní",K121,0)</f>
        <v>0</v>
      </c>
      <c r="BF121" s="258">
        <f>IF(O121="snížená",K121,0)</f>
        <v>0</v>
      </c>
      <c r="BG121" s="258">
        <f>IF(O121="zákl. přenesená",K121,0)</f>
        <v>0</v>
      </c>
      <c r="BH121" s="258">
        <f>IF(O121="sníž. přenesená",K121,0)</f>
        <v>0</v>
      </c>
      <c r="BI121" s="258">
        <f>IF(O121="nulová",K121,0)</f>
        <v>0</v>
      </c>
      <c r="BJ121" s="25" t="s">
        <v>85</v>
      </c>
      <c r="BK121" s="258">
        <f>ROUND(P121*H121,2)</f>
        <v>0</v>
      </c>
      <c r="BL121" s="25" t="s">
        <v>170</v>
      </c>
      <c r="BM121" s="25" t="s">
        <v>1222</v>
      </c>
    </row>
    <row r="122" spans="2:65" s="1" customFormat="1" ht="16.5" customHeight="1">
      <c r="B122" s="47"/>
      <c r="C122" s="247" t="s">
        <v>215</v>
      </c>
      <c r="D122" s="247" t="s">
        <v>165</v>
      </c>
      <c r="E122" s="248" t="s">
        <v>648</v>
      </c>
      <c r="F122" s="249" t="s">
        <v>649</v>
      </c>
      <c r="G122" s="250" t="s">
        <v>299</v>
      </c>
      <c r="H122" s="251">
        <v>460.276</v>
      </c>
      <c r="I122" s="252"/>
      <c r="J122" s="252"/>
      <c r="K122" s="253">
        <f>ROUND(P122*H122,2)</f>
        <v>0</v>
      </c>
      <c r="L122" s="249" t="s">
        <v>169</v>
      </c>
      <c r="M122" s="73"/>
      <c r="N122" s="254" t="s">
        <v>24</v>
      </c>
      <c r="O122" s="255" t="s">
        <v>47</v>
      </c>
      <c r="P122" s="175">
        <f>I122+J122</f>
        <v>0</v>
      </c>
      <c r="Q122" s="175">
        <f>ROUND(I122*H122,2)</f>
        <v>0</v>
      </c>
      <c r="R122" s="175">
        <f>ROUND(J122*H122,2)</f>
        <v>0</v>
      </c>
      <c r="S122" s="48"/>
      <c r="T122" s="256">
        <f>S122*H122</f>
        <v>0</v>
      </c>
      <c r="U122" s="256">
        <v>0</v>
      </c>
      <c r="V122" s="256">
        <f>U122*H122</f>
        <v>0</v>
      </c>
      <c r="W122" s="256">
        <v>0</v>
      </c>
      <c r="X122" s="257">
        <f>W122*H122</f>
        <v>0</v>
      </c>
      <c r="AR122" s="25" t="s">
        <v>170</v>
      </c>
      <c r="AT122" s="25" t="s">
        <v>165</v>
      </c>
      <c r="AU122" s="25" t="s">
        <v>171</v>
      </c>
      <c r="AY122" s="25" t="s">
        <v>161</v>
      </c>
      <c r="BE122" s="258">
        <f>IF(O122="základní",K122,0)</f>
        <v>0</v>
      </c>
      <c r="BF122" s="258">
        <f>IF(O122="snížená",K122,0)</f>
        <v>0</v>
      </c>
      <c r="BG122" s="258">
        <f>IF(O122="zákl. přenesená",K122,0)</f>
        <v>0</v>
      </c>
      <c r="BH122" s="258">
        <f>IF(O122="sníž. přenesená",K122,0)</f>
        <v>0</v>
      </c>
      <c r="BI122" s="258">
        <f>IF(O122="nulová",K122,0)</f>
        <v>0</v>
      </c>
      <c r="BJ122" s="25" t="s">
        <v>85</v>
      </c>
      <c r="BK122" s="258">
        <f>ROUND(P122*H122,2)</f>
        <v>0</v>
      </c>
      <c r="BL122" s="25" t="s">
        <v>170</v>
      </c>
      <c r="BM122" s="25" t="s">
        <v>1223</v>
      </c>
    </row>
    <row r="123" spans="2:51" s="13" customFormat="1" ht="13.5">
      <c r="B123" s="270"/>
      <c r="C123" s="271"/>
      <c r="D123" s="261" t="s">
        <v>173</v>
      </c>
      <c r="E123" s="272" t="s">
        <v>24</v>
      </c>
      <c r="F123" s="273" t="s">
        <v>1224</v>
      </c>
      <c r="G123" s="271"/>
      <c r="H123" s="274">
        <v>460.276</v>
      </c>
      <c r="I123" s="275"/>
      <c r="J123" s="275"/>
      <c r="K123" s="271"/>
      <c r="L123" s="271"/>
      <c r="M123" s="276"/>
      <c r="N123" s="277"/>
      <c r="O123" s="278"/>
      <c r="P123" s="278"/>
      <c r="Q123" s="278"/>
      <c r="R123" s="278"/>
      <c r="S123" s="278"/>
      <c r="T123" s="278"/>
      <c r="U123" s="278"/>
      <c r="V123" s="278"/>
      <c r="W123" s="278"/>
      <c r="X123" s="279"/>
      <c r="AT123" s="280" t="s">
        <v>173</v>
      </c>
      <c r="AU123" s="280" t="s">
        <v>171</v>
      </c>
      <c r="AV123" s="13" t="s">
        <v>87</v>
      </c>
      <c r="AW123" s="13" t="s">
        <v>7</v>
      </c>
      <c r="AX123" s="13" t="s">
        <v>85</v>
      </c>
      <c r="AY123" s="280" t="s">
        <v>161</v>
      </c>
    </row>
    <row r="124" spans="2:65" s="1" customFormat="1" ht="16.5" customHeight="1">
      <c r="B124" s="47"/>
      <c r="C124" s="247" t="s">
        <v>235</v>
      </c>
      <c r="D124" s="247" t="s">
        <v>165</v>
      </c>
      <c r="E124" s="248" t="s">
        <v>653</v>
      </c>
      <c r="F124" s="249" t="s">
        <v>654</v>
      </c>
      <c r="G124" s="250" t="s">
        <v>299</v>
      </c>
      <c r="H124" s="251">
        <v>94.962</v>
      </c>
      <c r="I124" s="252"/>
      <c r="J124" s="252"/>
      <c r="K124" s="253">
        <f>ROUND(P124*H124,2)</f>
        <v>0</v>
      </c>
      <c r="L124" s="249" t="s">
        <v>169</v>
      </c>
      <c r="M124" s="73"/>
      <c r="N124" s="254" t="s">
        <v>24</v>
      </c>
      <c r="O124" s="255" t="s">
        <v>47</v>
      </c>
      <c r="P124" s="175">
        <f>I124+J124</f>
        <v>0</v>
      </c>
      <c r="Q124" s="175">
        <f>ROUND(I124*H124,2)</f>
        <v>0</v>
      </c>
      <c r="R124" s="175">
        <f>ROUND(J124*H124,2)</f>
        <v>0</v>
      </c>
      <c r="S124" s="48"/>
      <c r="T124" s="256">
        <f>S124*H124</f>
        <v>0</v>
      </c>
      <c r="U124" s="256">
        <v>0</v>
      </c>
      <c r="V124" s="256">
        <f>U124*H124</f>
        <v>0</v>
      </c>
      <c r="W124" s="256">
        <v>0</v>
      </c>
      <c r="X124" s="257">
        <f>W124*H124</f>
        <v>0</v>
      </c>
      <c r="AR124" s="25" t="s">
        <v>170</v>
      </c>
      <c r="AT124" s="25" t="s">
        <v>165</v>
      </c>
      <c r="AU124" s="25" t="s">
        <v>171</v>
      </c>
      <c r="AY124" s="25" t="s">
        <v>161</v>
      </c>
      <c r="BE124" s="258">
        <f>IF(O124="základní",K124,0)</f>
        <v>0</v>
      </c>
      <c r="BF124" s="258">
        <f>IF(O124="snížená",K124,0)</f>
        <v>0</v>
      </c>
      <c r="BG124" s="258">
        <f>IF(O124="zákl. přenesená",K124,0)</f>
        <v>0</v>
      </c>
      <c r="BH124" s="258">
        <f>IF(O124="sníž. přenesená",K124,0)</f>
        <v>0</v>
      </c>
      <c r="BI124" s="258">
        <f>IF(O124="nulová",K124,0)</f>
        <v>0</v>
      </c>
      <c r="BJ124" s="25" t="s">
        <v>85</v>
      </c>
      <c r="BK124" s="258">
        <f>ROUND(P124*H124,2)</f>
        <v>0</v>
      </c>
      <c r="BL124" s="25" t="s">
        <v>170</v>
      </c>
      <c r="BM124" s="25" t="s">
        <v>1225</v>
      </c>
    </row>
    <row r="125" spans="2:51" s="13" customFormat="1" ht="13.5">
      <c r="B125" s="270"/>
      <c r="C125" s="271"/>
      <c r="D125" s="261" t="s">
        <v>173</v>
      </c>
      <c r="E125" s="272" t="s">
        <v>24</v>
      </c>
      <c r="F125" s="273" t="s">
        <v>1226</v>
      </c>
      <c r="G125" s="271"/>
      <c r="H125" s="274">
        <v>94.962</v>
      </c>
      <c r="I125" s="275"/>
      <c r="J125" s="275"/>
      <c r="K125" s="271"/>
      <c r="L125" s="271"/>
      <c r="M125" s="276"/>
      <c r="N125" s="277"/>
      <c r="O125" s="278"/>
      <c r="P125" s="278"/>
      <c r="Q125" s="278"/>
      <c r="R125" s="278"/>
      <c r="S125" s="278"/>
      <c r="T125" s="278"/>
      <c r="U125" s="278"/>
      <c r="V125" s="278"/>
      <c r="W125" s="278"/>
      <c r="X125" s="279"/>
      <c r="AT125" s="280" t="s">
        <v>173</v>
      </c>
      <c r="AU125" s="280" t="s">
        <v>171</v>
      </c>
      <c r="AV125" s="13" t="s">
        <v>87</v>
      </c>
      <c r="AW125" s="13" t="s">
        <v>7</v>
      </c>
      <c r="AX125" s="13" t="s">
        <v>85</v>
      </c>
      <c r="AY125" s="280" t="s">
        <v>161</v>
      </c>
    </row>
    <row r="126" spans="2:65" s="1" customFormat="1" ht="16.5" customHeight="1">
      <c r="B126" s="47"/>
      <c r="C126" s="247" t="s">
        <v>244</v>
      </c>
      <c r="D126" s="247" t="s">
        <v>165</v>
      </c>
      <c r="E126" s="248" t="s">
        <v>657</v>
      </c>
      <c r="F126" s="249" t="s">
        <v>658</v>
      </c>
      <c r="G126" s="250" t="s">
        <v>299</v>
      </c>
      <c r="H126" s="251">
        <v>281.01</v>
      </c>
      <c r="I126" s="252"/>
      <c r="J126" s="252"/>
      <c r="K126" s="253">
        <f>ROUND(P126*H126,2)</f>
        <v>0</v>
      </c>
      <c r="L126" s="249" t="s">
        <v>169</v>
      </c>
      <c r="M126" s="73"/>
      <c r="N126" s="254" t="s">
        <v>24</v>
      </c>
      <c r="O126" s="255" t="s">
        <v>47</v>
      </c>
      <c r="P126" s="175">
        <f>I126+J126</f>
        <v>0</v>
      </c>
      <c r="Q126" s="175">
        <f>ROUND(I126*H126,2)</f>
        <v>0</v>
      </c>
      <c r="R126" s="175">
        <f>ROUND(J126*H126,2)</f>
        <v>0</v>
      </c>
      <c r="S126" s="48"/>
      <c r="T126" s="256">
        <f>S126*H126</f>
        <v>0</v>
      </c>
      <c r="U126" s="256">
        <v>0</v>
      </c>
      <c r="V126" s="256">
        <f>U126*H126</f>
        <v>0</v>
      </c>
      <c r="W126" s="256">
        <v>0</v>
      </c>
      <c r="X126" s="257">
        <f>W126*H126</f>
        <v>0</v>
      </c>
      <c r="AR126" s="25" t="s">
        <v>170</v>
      </c>
      <c r="AT126" s="25" t="s">
        <v>165</v>
      </c>
      <c r="AU126" s="25" t="s">
        <v>171</v>
      </c>
      <c r="AY126" s="25" t="s">
        <v>161</v>
      </c>
      <c r="BE126" s="258">
        <f>IF(O126="základní",K126,0)</f>
        <v>0</v>
      </c>
      <c r="BF126" s="258">
        <f>IF(O126="snížená",K126,0)</f>
        <v>0</v>
      </c>
      <c r="BG126" s="258">
        <f>IF(O126="zákl. přenesená",K126,0)</f>
        <v>0</v>
      </c>
      <c r="BH126" s="258">
        <f>IF(O126="sníž. přenesená",K126,0)</f>
        <v>0</v>
      </c>
      <c r="BI126" s="258">
        <f>IF(O126="nulová",K126,0)</f>
        <v>0</v>
      </c>
      <c r="BJ126" s="25" t="s">
        <v>85</v>
      </c>
      <c r="BK126" s="258">
        <f>ROUND(P126*H126,2)</f>
        <v>0</v>
      </c>
      <c r="BL126" s="25" t="s">
        <v>170</v>
      </c>
      <c r="BM126" s="25" t="s">
        <v>1227</v>
      </c>
    </row>
    <row r="127" spans="2:51" s="13" customFormat="1" ht="13.5">
      <c r="B127" s="270"/>
      <c r="C127" s="271"/>
      <c r="D127" s="261" t="s">
        <v>173</v>
      </c>
      <c r="E127" s="272" t="s">
        <v>24</v>
      </c>
      <c r="F127" s="273" t="s">
        <v>1228</v>
      </c>
      <c r="G127" s="271"/>
      <c r="H127" s="274">
        <v>281.01</v>
      </c>
      <c r="I127" s="275"/>
      <c r="J127" s="275"/>
      <c r="K127" s="271"/>
      <c r="L127" s="271"/>
      <c r="M127" s="276"/>
      <c r="N127" s="277"/>
      <c r="O127" s="278"/>
      <c r="P127" s="278"/>
      <c r="Q127" s="278"/>
      <c r="R127" s="278"/>
      <c r="S127" s="278"/>
      <c r="T127" s="278"/>
      <c r="U127" s="278"/>
      <c r="V127" s="278"/>
      <c r="W127" s="278"/>
      <c r="X127" s="279"/>
      <c r="AT127" s="280" t="s">
        <v>173</v>
      </c>
      <c r="AU127" s="280" t="s">
        <v>171</v>
      </c>
      <c r="AV127" s="13" t="s">
        <v>87</v>
      </c>
      <c r="AW127" s="13" t="s">
        <v>7</v>
      </c>
      <c r="AX127" s="13" t="s">
        <v>85</v>
      </c>
      <c r="AY127" s="280" t="s">
        <v>161</v>
      </c>
    </row>
    <row r="128" spans="2:63" s="11" customFormat="1" ht="29.85" customHeight="1">
      <c r="B128" s="230"/>
      <c r="C128" s="231"/>
      <c r="D128" s="232" t="s">
        <v>77</v>
      </c>
      <c r="E128" s="245" t="s">
        <v>661</v>
      </c>
      <c r="F128" s="245" t="s">
        <v>662</v>
      </c>
      <c r="G128" s="231"/>
      <c r="H128" s="231"/>
      <c r="I128" s="234"/>
      <c r="J128" s="234"/>
      <c r="K128" s="246">
        <f>BK128</f>
        <v>0</v>
      </c>
      <c r="L128" s="231"/>
      <c r="M128" s="236"/>
      <c r="N128" s="237"/>
      <c r="O128" s="238"/>
      <c r="P128" s="238"/>
      <c r="Q128" s="239">
        <f>Q129</f>
        <v>0</v>
      </c>
      <c r="R128" s="239">
        <f>R129</f>
        <v>0</v>
      </c>
      <c r="S128" s="238"/>
      <c r="T128" s="240">
        <f>T129</f>
        <v>0</v>
      </c>
      <c r="U128" s="238"/>
      <c r="V128" s="240">
        <f>V129</f>
        <v>0</v>
      </c>
      <c r="W128" s="238"/>
      <c r="X128" s="241">
        <f>X129</f>
        <v>0</v>
      </c>
      <c r="AR128" s="242" t="s">
        <v>85</v>
      </c>
      <c r="AT128" s="243" t="s">
        <v>77</v>
      </c>
      <c r="AU128" s="243" t="s">
        <v>85</v>
      </c>
      <c r="AY128" s="242" t="s">
        <v>161</v>
      </c>
      <c r="BK128" s="244">
        <f>BK129</f>
        <v>0</v>
      </c>
    </row>
    <row r="129" spans="2:65" s="1" customFormat="1" ht="16.5" customHeight="1">
      <c r="B129" s="47"/>
      <c r="C129" s="247" t="s">
        <v>11</v>
      </c>
      <c r="D129" s="247" t="s">
        <v>165</v>
      </c>
      <c r="E129" s="248" t="s">
        <v>664</v>
      </c>
      <c r="F129" s="249" t="s">
        <v>665</v>
      </c>
      <c r="G129" s="250" t="s">
        <v>299</v>
      </c>
      <c r="H129" s="251">
        <v>713.194</v>
      </c>
      <c r="I129" s="252"/>
      <c r="J129" s="252"/>
      <c r="K129" s="253">
        <f>ROUND(P129*H129,2)</f>
        <v>0</v>
      </c>
      <c r="L129" s="249" t="s">
        <v>169</v>
      </c>
      <c r="M129" s="73"/>
      <c r="N129" s="254" t="s">
        <v>24</v>
      </c>
      <c r="O129" s="316" t="s">
        <v>47</v>
      </c>
      <c r="P129" s="317">
        <f>I129+J129</f>
        <v>0</v>
      </c>
      <c r="Q129" s="317">
        <f>ROUND(I129*H129,2)</f>
        <v>0</v>
      </c>
      <c r="R129" s="317">
        <f>ROUND(J129*H129,2)</f>
        <v>0</v>
      </c>
      <c r="S129" s="318"/>
      <c r="T129" s="319">
        <f>S129*H129</f>
        <v>0</v>
      </c>
      <c r="U129" s="319">
        <v>0</v>
      </c>
      <c r="V129" s="319">
        <f>U129*H129</f>
        <v>0</v>
      </c>
      <c r="W129" s="319">
        <v>0</v>
      </c>
      <c r="X129" s="320">
        <f>W129*H129</f>
        <v>0</v>
      </c>
      <c r="AR129" s="25" t="s">
        <v>170</v>
      </c>
      <c r="AT129" s="25" t="s">
        <v>165</v>
      </c>
      <c r="AU129" s="25" t="s">
        <v>87</v>
      </c>
      <c r="AY129" s="25" t="s">
        <v>161</v>
      </c>
      <c r="BE129" s="258">
        <f>IF(O129="základní",K129,0)</f>
        <v>0</v>
      </c>
      <c r="BF129" s="258">
        <f>IF(O129="snížená",K129,0)</f>
        <v>0</v>
      </c>
      <c r="BG129" s="258">
        <f>IF(O129="zákl. přenesená",K129,0)</f>
        <v>0</v>
      </c>
      <c r="BH129" s="258">
        <f>IF(O129="sníž. přenesená",K129,0)</f>
        <v>0</v>
      </c>
      <c r="BI129" s="258">
        <f>IF(O129="nulová",K129,0)</f>
        <v>0</v>
      </c>
      <c r="BJ129" s="25" t="s">
        <v>85</v>
      </c>
      <c r="BK129" s="258">
        <f>ROUND(P129*H129,2)</f>
        <v>0</v>
      </c>
      <c r="BL129" s="25" t="s">
        <v>170</v>
      </c>
      <c r="BM129" s="25" t="s">
        <v>1229</v>
      </c>
    </row>
    <row r="130" spans="2:13" s="1" customFormat="1" ht="6.95" customHeight="1">
      <c r="B130" s="68"/>
      <c r="C130" s="69"/>
      <c r="D130" s="69"/>
      <c r="E130" s="69"/>
      <c r="F130" s="69"/>
      <c r="G130" s="69"/>
      <c r="H130" s="69"/>
      <c r="I130" s="184"/>
      <c r="J130" s="184"/>
      <c r="K130" s="69"/>
      <c r="L130" s="69"/>
      <c r="M130" s="73"/>
    </row>
  </sheetData>
  <sheetProtection password="CC35" sheet="1" objects="1" scenarios="1" formatColumns="0" formatRows="0" autoFilter="0"/>
  <autoFilter ref="C92:L129"/>
  <mergeCells count="13">
    <mergeCell ref="E7:H7"/>
    <mergeCell ref="E9:H9"/>
    <mergeCell ref="E11:H11"/>
    <mergeCell ref="E26:H26"/>
    <mergeCell ref="E49:H49"/>
    <mergeCell ref="E51:H51"/>
    <mergeCell ref="E53:H53"/>
    <mergeCell ref="J57:J58"/>
    <mergeCell ref="E81:H81"/>
    <mergeCell ref="E83:H83"/>
    <mergeCell ref="E85:H85"/>
    <mergeCell ref="G1:H1"/>
    <mergeCell ref="M2:Z2"/>
  </mergeCells>
  <hyperlinks>
    <hyperlink ref="F1:G1" location="C2" display="1) Krycí list soupisu"/>
    <hyperlink ref="G1:H1" location="C60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24" customWidth="1"/>
    <col min="2" max="2" width="1.66796875" style="324" customWidth="1"/>
    <col min="3" max="4" width="5" style="324" customWidth="1"/>
    <col min="5" max="5" width="11.66015625" style="324" customWidth="1"/>
    <col min="6" max="6" width="9.16015625" style="324" customWidth="1"/>
    <col min="7" max="7" width="5" style="324" customWidth="1"/>
    <col min="8" max="8" width="77.83203125" style="324" customWidth="1"/>
    <col min="9" max="10" width="20" style="324" customWidth="1"/>
    <col min="11" max="11" width="1.66796875" style="324" customWidth="1"/>
  </cols>
  <sheetData>
    <row r="1" ht="37.5" customHeight="1"/>
    <row r="2" spans="2:11" ht="7.5" customHeight="1">
      <c r="B2" s="325"/>
      <c r="C2" s="326"/>
      <c r="D2" s="326"/>
      <c r="E2" s="326"/>
      <c r="F2" s="326"/>
      <c r="G2" s="326"/>
      <c r="H2" s="326"/>
      <c r="I2" s="326"/>
      <c r="J2" s="326"/>
      <c r="K2" s="327"/>
    </row>
    <row r="3" spans="2:11" s="16" customFormat="1" ht="45" customHeight="1">
      <c r="B3" s="328"/>
      <c r="C3" s="329" t="s">
        <v>1230</v>
      </c>
      <c r="D3" s="329"/>
      <c r="E3" s="329"/>
      <c r="F3" s="329"/>
      <c r="G3" s="329"/>
      <c r="H3" s="329"/>
      <c r="I3" s="329"/>
      <c r="J3" s="329"/>
      <c r="K3" s="330"/>
    </row>
    <row r="4" spans="2:11" ht="25.5" customHeight="1">
      <c r="B4" s="331"/>
      <c r="C4" s="332" t="s">
        <v>1231</v>
      </c>
      <c r="D4" s="332"/>
      <c r="E4" s="332"/>
      <c r="F4" s="332"/>
      <c r="G4" s="332"/>
      <c r="H4" s="332"/>
      <c r="I4" s="332"/>
      <c r="J4" s="332"/>
      <c r="K4" s="333"/>
    </row>
    <row r="5" spans="2:11" ht="5.25" customHeight="1">
      <c r="B5" s="331"/>
      <c r="C5" s="334"/>
      <c r="D5" s="334"/>
      <c r="E5" s="334"/>
      <c r="F5" s="334"/>
      <c r="G5" s="334"/>
      <c r="H5" s="334"/>
      <c r="I5" s="334"/>
      <c r="J5" s="334"/>
      <c r="K5" s="333"/>
    </row>
    <row r="6" spans="2:11" ht="15" customHeight="1">
      <c r="B6" s="331"/>
      <c r="C6" s="335" t="s">
        <v>1232</v>
      </c>
      <c r="D6" s="335"/>
      <c r="E6" s="335"/>
      <c r="F6" s="335"/>
      <c r="G6" s="335"/>
      <c r="H6" s="335"/>
      <c r="I6" s="335"/>
      <c r="J6" s="335"/>
      <c r="K6" s="333"/>
    </row>
    <row r="7" spans="2:11" ht="15" customHeight="1">
      <c r="B7" s="336"/>
      <c r="C7" s="335" t="s">
        <v>1233</v>
      </c>
      <c r="D7" s="335"/>
      <c r="E7" s="335"/>
      <c r="F7" s="335"/>
      <c r="G7" s="335"/>
      <c r="H7" s="335"/>
      <c r="I7" s="335"/>
      <c r="J7" s="335"/>
      <c r="K7" s="333"/>
    </row>
    <row r="8" spans="2:11" ht="12.75" customHeight="1">
      <c r="B8" s="336"/>
      <c r="C8" s="335"/>
      <c r="D8" s="335"/>
      <c r="E8" s="335"/>
      <c r="F8" s="335"/>
      <c r="G8" s="335"/>
      <c r="H8" s="335"/>
      <c r="I8" s="335"/>
      <c r="J8" s="335"/>
      <c r="K8" s="333"/>
    </row>
    <row r="9" spans="2:11" ht="15" customHeight="1">
      <c r="B9" s="336"/>
      <c r="C9" s="335" t="s">
        <v>1234</v>
      </c>
      <c r="D9" s="335"/>
      <c r="E9" s="335"/>
      <c r="F9" s="335"/>
      <c r="G9" s="335"/>
      <c r="H9" s="335"/>
      <c r="I9" s="335"/>
      <c r="J9" s="335"/>
      <c r="K9" s="333"/>
    </row>
    <row r="10" spans="2:11" ht="15" customHeight="1">
      <c r="B10" s="336"/>
      <c r="C10" s="335"/>
      <c r="D10" s="335" t="s">
        <v>1235</v>
      </c>
      <c r="E10" s="335"/>
      <c r="F10" s="335"/>
      <c r="G10" s="335"/>
      <c r="H10" s="335"/>
      <c r="I10" s="335"/>
      <c r="J10" s="335"/>
      <c r="K10" s="333"/>
    </row>
    <row r="11" spans="2:11" ht="15" customHeight="1">
      <c r="B11" s="336"/>
      <c r="C11" s="337"/>
      <c r="D11" s="335" t="s">
        <v>1236</v>
      </c>
      <c r="E11" s="335"/>
      <c r="F11" s="335"/>
      <c r="G11" s="335"/>
      <c r="H11" s="335"/>
      <c r="I11" s="335"/>
      <c r="J11" s="335"/>
      <c r="K11" s="333"/>
    </row>
    <row r="12" spans="2:11" ht="12.75" customHeight="1">
      <c r="B12" s="336"/>
      <c r="C12" s="337"/>
      <c r="D12" s="337"/>
      <c r="E12" s="337"/>
      <c r="F12" s="337"/>
      <c r="G12" s="337"/>
      <c r="H12" s="337"/>
      <c r="I12" s="337"/>
      <c r="J12" s="337"/>
      <c r="K12" s="333"/>
    </row>
    <row r="13" spans="2:11" ht="15" customHeight="1">
      <c r="B13" s="336"/>
      <c r="C13" s="337"/>
      <c r="D13" s="335" t="s">
        <v>1237</v>
      </c>
      <c r="E13" s="335"/>
      <c r="F13" s="335"/>
      <c r="G13" s="335"/>
      <c r="H13" s="335"/>
      <c r="I13" s="335"/>
      <c r="J13" s="335"/>
      <c r="K13" s="333"/>
    </row>
    <row r="14" spans="2:11" ht="15" customHeight="1">
      <c r="B14" s="336"/>
      <c r="C14" s="337"/>
      <c r="D14" s="335" t="s">
        <v>1238</v>
      </c>
      <c r="E14" s="335"/>
      <c r="F14" s="335"/>
      <c r="G14" s="335"/>
      <c r="H14" s="335"/>
      <c r="I14" s="335"/>
      <c r="J14" s="335"/>
      <c r="K14" s="333"/>
    </row>
    <row r="15" spans="2:11" ht="15" customHeight="1">
      <c r="B15" s="336"/>
      <c r="C15" s="337"/>
      <c r="D15" s="335" t="s">
        <v>1239</v>
      </c>
      <c r="E15" s="335"/>
      <c r="F15" s="335"/>
      <c r="G15" s="335"/>
      <c r="H15" s="335"/>
      <c r="I15" s="335"/>
      <c r="J15" s="335"/>
      <c r="K15" s="333"/>
    </row>
    <row r="16" spans="2:11" ht="15" customHeight="1">
      <c r="B16" s="336"/>
      <c r="C16" s="337"/>
      <c r="D16" s="337"/>
      <c r="E16" s="338" t="s">
        <v>84</v>
      </c>
      <c r="F16" s="335" t="s">
        <v>1240</v>
      </c>
      <c r="G16" s="335"/>
      <c r="H16" s="335"/>
      <c r="I16" s="335"/>
      <c r="J16" s="335"/>
      <c r="K16" s="333"/>
    </row>
    <row r="17" spans="2:11" ht="15" customHeight="1">
      <c r="B17" s="336"/>
      <c r="C17" s="337"/>
      <c r="D17" s="337"/>
      <c r="E17" s="338" t="s">
        <v>1241</v>
      </c>
      <c r="F17" s="335" t="s">
        <v>1242</v>
      </c>
      <c r="G17" s="335"/>
      <c r="H17" s="335"/>
      <c r="I17" s="335"/>
      <c r="J17" s="335"/>
      <c r="K17" s="333"/>
    </row>
    <row r="18" spans="2:11" ht="15" customHeight="1">
      <c r="B18" s="336"/>
      <c r="C18" s="337"/>
      <c r="D18" s="337"/>
      <c r="E18" s="338" t="s">
        <v>1243</v>
      </c>
      <c r="F18" s="335" t="s">
        <v>1244</v>
      </c>
      <c r="G18" s="335"/>
      <c r="H18" s="335"/>
      <c r="I18" s="335"/>
      <c r="J18" s="335"/>
      <c r="K18" s="333"/>
    </row>
    <row r="19" spans="2:11" ht="15" customHeight="1">
      <c r="B19" s="336"/>
      <c r="C19" s="337"/>
      <c r="D19" s="337"/>
      <c r="E19" s="338" t="s">
        <v>1245</v>
      </c>
      <c r="F19" s="335" t="s">
        <v>1246</v>
      </c>
      <c r="G19" s="335"/>
      <c r="H19" s="335"/>
      <c r="I19" s="335"/>
      <c r="J19" s="335"/>
      <c r="K19" s="333"/>
    </row>
    <row r="20" spans="2:11" ht="15" customHeight="1">
      <c r="B20" s="336"/>
      <c r="C20" s="337"/>
      <c r="D20" s="337"/>
      <c r="E20" s="338" t="s">
        <v>1247</v>
      </c>
      <c r="F20" s="335" t="s">
        <v>1248</v>
      </c>
      <c r="G20" s="335"/>
      <c r="H20" s="335"/>
      <c r="I20" s="335"/>
      <c r="J20" s="335"/>
      <c r="K20" s="333"/>
    </row>
    <row r="21" spans="2:11" ht="15" customHeight="1">
      <c r="B21" s="336"/>
      <c r="C21" s="337"/>
      <c r="D21" s="337"/>
      <c r="E21" s="338" t="s">
        <v>90</v>
      </c>
      <c r="F21" s="335" t="s">
        <v>1249</v>
      </c>
      <c r="G21" s="335"/>
      <c r="H21" s="335"/>
      <c r="I21" s="335"/>
      <c r="J21" s="335"/>
      <c r="K21" s="333"/>
    </row>
    <row r="22" spans="2:11" ht="12.75" customHeight="1">
      <c r="B22" s="336"/>
      <c r="C22" s="337"/>
      <c r="D22" s="337"/>
      <c r="E22" s="337"/>
      <c r="F22" s="337"/>
      <c r="G22" s="337"/>
      <c r="H22" s="337"/>
      <c r="I22" s="337"/>
      <c r="J22" s="337"/>
      <c r="K22" s="333"/>
    </row>
    <row r="23" spans="2:11" ht="15" customHeight="1">
      <c r="B23" s="336"/>
      <c r="C23" s="335" t="s">
        <v>1250</v>
      </c>
      <c r="D23" s="335"/>
      <c r="E23" s="335"/>
      <c r="F23" s="335"/>
      <c r="G23" s="335"/>
      <c r="H23" s="335"/>
      <c r="I23" s="335"/>
      <c r="J23" s="335"/>
      <c r="K23" s="333"/>
    </row>
    <row r="24" spans="2:11" ht="15" customHeight="1">
      <c r="B24" s="336"/>
      <c r="C24" s="335" t="s">
        <v>1251</v>
      </c>
      <c r="D24" s="335"/>
      <c r="E24" s="335"/>
      <c r="F24" s="335"/>
      <c r="G24" s="335"/>
      <c r="H24" s="335"/>
      <c r="I24" s="335"/>
      <c r="J24" s="335"/>
      <c r="K24" s="333"/>
    </row>
    <row r="25" spans="2:11" ht="15" customHeight="1">
      <c r="B25" s="336"/>
      <c r="C25" s="335"/>
      <c r="D25" s="335" t="s">
        <v>1252</v>
      </c>
      <c r="E25" s="335"/>
      <c r="F25" s="335"/>
      <c r="G25" s="335"/>
      <c r="H25" s="335"/>
      <c r="I25" s="335"/>
      <c r="J25" s="335"/>
      <c r="K25" s="333"/>
    </row>
    <row r="26" spans="2:11" ht="15" customHeight="1">
      <c r="B26" s="336"/>
      <c r="C26" s="337"/>
      <c r="D26" s="335" t="s">
        <v>1253</v>
      </c>
      <c r="E26" s="335"/>
      <c r="F26" s="335"/>
      <c r="G26" s="335"/>
      <c r="H26" s="335"/>
      <c r="I26" s="335"/>
      <c r="J26" s="335"/>
      <c r="K26" s="333"/>
    </row>
    <row r="27" spans="2:11" ht="12.75" customHeight="1">
      <c r="B27" s="336"/>
      <c r="C27" s="337"/>
      <c r="D27" s="337"/>
      <c r="E27" s="337"/>
      <c r="F27" s="337"/>
      <c r="G27" s="337"/>
      <c r="H27" s="337"/>
      <c r="I27" s="337"/>
      <c r="J27" s="337"/>
      <c r="K27" s="333"/>
    </row>
    <row r="28" spans="2:11" ht="15" customHeight="1">
      <c r="B28" s="336"/>
      <c r="C28" s="337"/>
      <c r="D28" s="335" t="s">
        <v>1254</v>
      </c>
      <c r="E28" s="335"/>
      <c r="F28" s="335"/>
      <c r="G28" s="335"/>
      <c r="H28" s="335"/>
      <c r="I28" s="335"/>
      <c r="J28" s="335"/>
      <c r="K28" s="333"/>
    </row>
    <row r="29" spans="2:11" ht="15" customHeight="1">
      <c r="B29" s="336"/>
      <c r="C29" s="337"/>
      <c r="D29" s="335" t="s">
        <v>1255</v>
      </c>
      <c r="E29" s="335"/>
      <c r="F29" s="335"/>
      <c r="G29" s="335"/>
      <c r="H29" s="335"/>
      <c r="I29" s="335"/>
      <c r="J29" s="335"/>
      <c r="K29" s="333"/>
    </row>
    <row r="30" spans="2:11" ht="12.75" customHeight="1">
      <c r="B30" s="336"/>
      <c r="C30" s="337"/>
      <c r="D30" s="337"/>
      <c r="E30" s="337"/>
      <c r="F30" s="337"/>
      <c r="G30" s="337"/>
      <c r="H30" s="337"/>
      <c r="I30" s="337"/>
      <c r="J30" s="337"/>
      <c r="K30" s="333"/>
    </row>
    <row r="31" spans="2:11" ht="15" customHeight="1">
      <c r="B31" s="336"/>
      <c r="C31" s="337"/>
      <c r="D31" s="335" t="s">
        <v>1256</v>
      </c>
      <c r="E31" s="335"/>
      <c r="F31" s="335"/>
      <c r="G31" s="335"/>
      <c r="H31" s="335"/>
      <c r="I31" s="335"/>
      <c r="J31" s="335"/>
      <c r="K31" s="333"/>
    </row>
    <row r="32" spans="2:11" ht="15" customHeight="1">
      <c r="B32" s="336"/>
      <c r="C32" s="337"/>
      <c r="D32" s="335" t="s">
        <v>1257</v>
      </c>
      <c r="E32" s="335"/>
      <c r="F32" s="335"/>
      <c r="G32" s="335"/>
      <c r="H32" s="335"/>
      <c r="I32" s="335"/>
      <c r="J32" s="335"/>
      <c r="K32" s="333"/>
    </row>
    <row r="33" spans="2:11" ht="15" customHeight="1">
      <c r="B33" s="336"/>
      <c r="C33" s="337"/>
      <c r="D33" s="335" t="s">
        <v>1258</v>
      </c>
      <c r="E33" s="335"/>
      <c r="F33" s="335"/>
      <c r="G33" s="335"/>
      <c r="H33" s="335"/>
      <c r="I33" s="335"/>
      <c r="J33" s="335"/>
      <c r="K33" s="333"/>
    </row>
    <row r="34" spans="2:11" ht="15" customHeight="1">
      <c r="B34" s="336"/>
      <c r="C34" s="337"/>
      <c r="D34" s="335"/>
      <c r="E34" s="339" t="s">
        <v>142</v>
      </c>
      <c r="F34" s="335"/>
      <c r="G34" s="335" t="s">
        <v>1259</v>
      </c>
      <c r="H34" s="335"/>
      <c r="I34" s="335"/>
      <c r="J34" s="335"/>
      <c r="K34" s="333"/>
    </row>
    <row r="35" spans="2:11" ht="30.75" customHeight="1">
      <c r="B35" s="336"/>
      <c r="C35" s="337"/>
      <c r="D35" s="335"/>
      <c r="E35" s="339" t="s">
        <v>1260</v>
      </c>
      <c r="F35" s="335"/>
      <c r="G35" s="335" t="s">
        <v>1261</v>
      </c>
      <c r="H35" s="335"/>
      <c r="I35" s="335"/>
      <c r="J35" s="335"/>
      <c r="K35" s="333"/>
    </row>
    <row r="36" spans="2:11" ht="15" customHeight="1">
      <c r="B36" s="336"/>
      <c r="C36" s="337"/>
      <c r="D36" s="335"/>
      <c r="E36" s="339" t="s">
        <v>57</v>
      </c>
      <c r="F36" s="335"/>
      <c r="G36" s="335" t="s">
        <v>1262</v>
      </c>
      <c r="H36" s="335"/>
      <c r="I36" s="335"/>
      <c r="J36" s="335"/>
      <c r="K36" s="333"/>
    </row>
    <row r="37" spans="2:11" ht="15" customHeight="1">
      <c r="B37" s="336"/>
      <c r="C37" s="337"/>
      <c r="D37" s="335"/>
      <c r="E37" s="339" t="s">
        <v>143</v>
      </c>
      <c r="F37" s="335"/>
      <c r="G37" s="335" t="s">
        <v>1263</v>
      </c>
      <c r="H37" s="335"/>
      <c r="I37" s="335"/>
      <c r="J37" s="335"/>
      <c r="K37" s="333"/>
    </row>
    <row r="38" spans="2:11" ht="15" customHeight="1">
      <c r="B38" s="336"/>
      <c r="C38" s="337"/>
      <c r="D38" s="335"/>
      <c r="E38" s="339" t="s">
        <v>144</v>
      </c>
      <c r="F38" s="335"/>
      <c r="G38" s="335" t="s">
        <v>1264</v>
      </c>
      <c r="H38" s="335"/>
      <c r="I38" s="335"/>
      <c r="J38" s="335"/>
      <c r="K38" s="333"/>
    </row>
    <row r="39" spans="2:11" ht="15" customHeight="1">
      <c r="B39" s="336"/>
      <c r="C39" s="337"/>
      <c r="D39" s="335"/>
      <c r="E39" s="339" t="s">
        <v>145</v>
      </c>
      <c r="F39" s="335"/>
      <c r="G39" s="335" t="s">
        <v>1265</v>
      </c>
      <c r="H39" s="335"/>
      <c r="I39" s="335"/>
      <c r="J39" s="335"/>
      <c r="K39" s="333"/>
    </row>
    <row r="40" spans="2:11" ht="15" customHeight="1">
      <c r="B40" s="336"/>
      <c r="C40" s="337"/>
      <c r="D40" s="335"/>
      <c r="E40" s="339" t="s">
        <v>1266</v>
      </c>
      <c r="F40" s="335"/>
      <c r="G40" s="335" t="s">
        <v>1267</v>
      </c>
      <c r="H40" s="335"/>
      <c r="I40" s="335"/>
      <c r="J40" s="335"/>
      <c r="K40" s="333"/>
    </row>
    <row r="41" spans="2:11" ht="15" customHeight="1">
      <c r="B41" s="336"/>
      <c r="C41" s="337"/>
      <c r="D41" s="335"/>
      <c r="E41" s="339"/>
      <c r="F41" s="335"/>
      <c r="G41" s="335" t="s">
        <v>1268</v>
      </c>
      <c r="H41" s="335"/>
      <c r="I41" s="335"/>
      <c r="J41" s="335"/>
      <c r="K41" s="333"/>
    </row>
    <row r="42" spans="2:11" ht="15" customHeight="1">
      <c r="B42" s="336"/>
      <c r="C42" s="337"/>
      <c r="D42" s="335"/>
      <c r="E42" s="339" t="s">
        <v>1269</v>
      </c>
      <c r="F42" s="335"/>
      <c r="G42" s="335" t="s">
        <v>1270</v>
      </c>
      <c r="H42" s="335"/>
      <c r="I42" s="335"/>
      <c r="J42" s="335"/>
      <c r="K42" s="333"/>
    </row>
    <row r="43" spans="2:11" ht="15" customHeight="1">
      <c r="B43" s="336"/>
      <c r="C43" s="337"/>
      <c r="D43" s="335"/>
      <c r="E43" s="339" t="s">
        <v>148</v>
      </c>
      <c r="F43" s="335"/>
      <c r="G43" s="335" t="s">
        <v>1271</v>
      </c>
      <c r="H43" s="335"/>
      <c r="I43" s="335"/>
      <c r="J43" s="335"/>
      <c r="K43" s="333"/>
    </row>
    <row r="44" spans="2:11" ht="12.75" customHeight="1">
      <c r="B44" s="336"/>
      <c r="C44" s="337"/>
      <c r="D44" s="335"/>
      <c r="E44" s="335"/>
      <c r="F44" s="335"/>
      <c r="G44" s="335"/>
      <c r="H44" s="335"/>
      <c r="I44" s="335"/>
      <c r="J44" s="335"/>
      <c r="K44" s="333"/>
    </row>
    <row r="45" spans="2:11" ht="15" customHeight="1">
      <c r="B45" s="336"/>
      <c r="C45" s="337"/>
      <c r="D45" s="335" t="s">
        <v>1272</v>
      </c>
      <c r="E45" s="335"/>
      <c r="F45" s="335"/>
      <c r="G45" s="335"/>
      <c r="H45" s="335"/>
      <c r="I45" s="335"/>
      <c r="J45" s="335"/>
      <c r="K45" s="333"/>
    </row>
    <row r="46" spans="2:11" ht="15" customHeight="1">
      <c r="B46" s="336"/>
      <c r="C46" s="337"/>
      <c r="D46" s="337"/>
      <c r="E46" s="335" t="s">
        <v>1273</v>
      </c>
      <c r="F46" s="335"/>
      <c r="G46" s="335"/>
      <c r="H46" s="335"/>
      <c r="I46" s="335"/>
      <c r="J46" s="335"/>
      <c r="K46" s="333"/>
    </row>
    <row r="47" spans="2:11" ht="15" customHeight="1">
      <c r="B47" s="336"/>
      <c r="C47" s="337"/>
      <c r="D47" s="337"/>
      <c r="E47" s="335" t="s">
        <v>1274</v>
      </c>
      <c r="F47" s="335"/>
      <c r="G47" s="335"/>
      <c r="H47" s="335"/>
      <c r="I47" s="335"/>
      <c r="J47" s="335"/>
      <c r="K47" s="333"/>
    </row>
    <row r="48" spans="2:11" ht="15" customHeight="1">
      <c r="B48" s="336"/>
      <c r="C48" s="337"/>
      <c r="D48" s="337"/>
      <c r="E48" s="335" t="s">
        <v>1275</v>
      </c>
      <c r="F48" s="335"/>
      <c r="G48" s="335"/>
      <c r="H48" s="335"/>
      <c r="I48" s="335"/>
      <c r="J48" s="335"/>
      <c r="K48" s="333"/>
    </row>
    <row r="49" spans="2:11" ht="15" customHeight="1">
      <c r="B49" s="336"/>
      <c r="C49" s="337"/>
      <c r="D49" s="335" t="s">
        <v>1276</v>
      </c>
      <c r="E49" s="335"/>
      <c r="F49" s="335"/>
      <c r="G49" s="335"/>
      <c r="H49" s="335"/>
      <c r="I49" s="335"/>
      <c r="J49" s="335"/>
      <c r="K49" s="333"/>
    </row>
    <row r="50" spans="2:11" ht="25.5" customHeight="1">
      <c r="B50" s="331"/>
      <c r="C50" s="332" t="s">
        <v>1277</v>
      </c>
      <c r="D50" s="332"/>
      <c r="E50" s="332"/>
      <c r="F50" s="332"/>
      <c r="G50" s="332"/>
      <c r="H50" s="332"/>
      <c r="I50" s="332"/>
      <c r="J50" s="332"/>
      <c r="K50" s="333"/>
    </row>
    <row r="51" spans="2:11" ht="5.25" customHeight="1">
      <c r="B51" s="331"/>
      <c r="C51" s="334"/>
      <c r="D51" s="334"/>
      <c r="E51" s="334"/>
      <c r="F51" s="334"/>
      <c r="G51" s="334"/>
      <c r="H51" s="334"/>
      <c r="I51" s="334"/>
      <c r="J51" s="334"/>
      <c r="K51" s="333"/>
    </row>
    <row r="52" spans="2:11" ht="15" customHeight="1">
      <c r="B52" s="331"/>
      <c r="C52" s="335" t="s">
        <v>1278</v>
      </c>
      <c r="D52" s="335"/>
      <c r="E52" s="335"/>
      <c r="F52" s="335"/>
      <c r="G52" s="335"/>
      <c r="H52" s="335"/>
      <c r="I52" s="335"/>
      <c r="J52" s="335"/>
      <c r="K52" s="333"/>
    </row>
    <row r="53" spans="2:11" ht="15" customHeight="1">
      <c r="B53" s="331"/>
      <c r="C53" s="335" t="s">
        <v>1279</v>
      </c>
      <c r="D53" s="335"/>
      <c r="E53" s="335"/>
      <c r="F53" s="335"/>
      <c r="G53" s="335"/>
      <c r="H53" s="335"/>
      <c r="I53" s="335"/>
      <c r="J53" s="335"/>
      <c r="K53" s="333"/>
    </row>
    <row r="54" spans="2:11" ht="12.75" customHeight="1">
      <c r="B54" s="331"/>
      <c r="C54" s="335"/>
      <c r="D54" s="335"/>
      <c r="E54" s="335"/>
      <c r="F54" s="335"/>
      <c r="G54" s="335"/>
      <c r="H54" s="335"/>
      <c r="I54" s="335"/>
      <c r="J54" s="335"/>
      <c r="K54" s="333"/>
    </row>
    <row r="55" spans="2:11" ht="15" customHeight="1">
      <c r="B55" s="331"/>
      <c r="C55" s="335" t="s">
        <v>1280</v>
      </c>
      <c r="D55" s="335"/>
      <c r="E55" s="335"/>
      <c r="F55" s="335"/>
      <c r="G55" s="335"/>
      <c r="H55" s="335"/>
      <c r="I55" s="335"/>
      <c r="J55" s="335"/>
      <c r="K55" s="333"/>
    </row>
    <row r="56" spans="2:11" ht="15" customHeight="1">
      <c r="B56" s="331"/>
      <c r="C56" s="337"/>
      <c r="D56" s="335" t="s">
        <v>1281</v>
      </c>
      <c r="E56" s="335"/>
      <c r="F56" s="335"/>
      <c r="G56" s="335"/>
      <c r="H56" s="335"/>
      <c r="I56" s="335"/>
      <c r="J56" s="335"/>
      <c r="K56" s="333"/>
    </row>
    <row r="57" spans="2:11" ht="15" customHeight="1">
      <c r="B57" s="331"/>
      <c r="C57" s="337"/>
      <c r="D57" s="335" t="s">
        <v>1282</v>
      </c>
      <c r="E57" s="335"/>
      <c r="F57" s="335"/>
      <c r="G57" s="335"/>
      <c r="H57" s="335"/>
      <c r="I57" s="335"/>
      <c r="J57" s="335"/>
      <c r="K57" s="333"/>
    </row>
    <row r="58" spans="2:11" ht="15" customHeight="1">
      <c r="B58" s="331"/>
      <c r="C58" s="337"/>
      <c r="D58" s="335" t="s">
        <v>1283</v>
      </c>
      <c r="E58" s="335"/>
      <c r="F58" s="335"/>
      <c r="G58" s="335"/>
      <c r="H58" s="335"/>
      <c r="I58" s="335"/>
      <c r="J58" s="335"/>
      <c r="K58" s="333"/>
    </row>
    <row r="59" spans="2:11" ht="15" customHeight="1">
      <c r="B59" s="331"/>
      <c r="C59" s="337"/>
      <c r="D59" s="335" t="s">
        <v>1284</v>
      </c>
      <c r="E59" s="335"/>
      <c r="F59" s="335"/>
      <c r="G59" s="335"/>
      <c r="H59" s="335"/>
      <c r="I59" s="335"/>
      <c r="J59" s="335"/>
      <c r="K59" s="333"/>
    </row>
    <row r="60" spans="2:11" ht="15" customHeight="1">
      <c r="B60" s="331"/>
      <c r="C60" s="337"/>
      <c r="D60" s="340" t="s">
        <v>1285</v>
      </c>
      <c r="E60" s="340"/>
      <c r="F60" s="340"/>
      <c r="G60" s="340"/>
      <c r="H60" s="340"/>
      <c r="I60" s="340"/>
      <c r="J60" s="340"/>
      <c r="K60" s="333"/>
    </row>
    <row r="61" spans="2:11" ht="15" customHeight="1">
      <c r="B61" s="331"/>
      <c r="C61" s="337"/>
      <c r="D61" s="335" t="s">
        <v>1286</v>
      </c>
      <c r="E61" s="335"/>
      <c r="F61" s="335"/>
      <c r="G61" s="335"/>
      <c r="H61" s="335"/>
      <c r="I61" s="335"/>
      <c r="J61" s="335"/>
      <c r="K61" s="333"/>
    </row>
    <row r="62" spans="2:11" ht="12.75" customHeight="1">
      <c r="B62" s="331"/>
      <c r="C62" s="337"/>
      <c r="D62" s="337"/>
      <c r="E62" s="341"/>
      <c r="F62" s="337"/>
      <c r="G62" s="337"/>
      <c r="H62" s="337"/>
      <c r="I62" s="337"/>
      <c r="J62" s="337"/>
      <c r="K62" s="333"/>
    </row>
    <row r="63" spans="2:11" ht="15" customHeight="1">
      <c r="B63" s="331"/>
      <c r="C63" s="337"/>
      <c r="D63" s="335" t="s">
        <v>1287</v>
      </c>
      <c r="E63" s="335"/>
      <c r="F63" s="335"/>
      <c r="G63" s="335"/>
      <c r="H63" s="335"/>
      <c r="I63" s="335"/>
      <c r="J63" s="335"/>
      <c r="K63" s="333"/>
    </row>
    <row r="64" spans="2:11" ht="15" customHeight="1">
      <c r="B64" s="331"/>
      <c r="C64" s="337"/>
      <c r="D64" s="340" t="s">
        <v>1288</v>
      </c>
      <c r="E64" s="340"/>
      <c r="F64" s="340"/>
      <c r="G64" s="340"/>
      <c r="H64" s="340"/>
      <c r="I64" s="340"/>
      <c r="J64" s="340"/>
      <c r="K64" s="333"/>
    </row>
    <row r="65" spans="2:11" ht="15" customHeight="1">
      <c r="B65" s="331"/>
      <c r="C65" s="337"/>
      <c r="D65" s="335" t="s">
        <v>1289</v>
      </c>
      <c r="E65" s="335"/>
      <c r="F65" s="335"/>
      <c r="G65" s="335"/>
      <c r="H65" s="335"/>
      <c r="I65" s="335"/>
      <c r="J65" s="335"/>
      <c r="K65" s="333"/>
    </row>
    <row r="66" spans="2:11" ht="15" customHeight="1">
      <c r="B66" s="331"/>
      <c r="C66" s="337"/>
      <c r="D66" s="335" t="s">
        <v>1290</v>
      </c>
      <c r="E66" s="335"/>
      <c r="F66" s="335"/>
      <c r="G66" s="335"/>
      <c r="H66" s="335"/>
      <c r="I66" s="335"/>
      <c r="J66" s="335"/>
      <c r="K66" s="333"/>
    </row>
    <row r="67" spans="2:11" ht="15" customHeight="1">
      <c r="B67" s="331"/>
      <c r="C67" s="337"/>
      <c r="D67" s="335" t="s">
        <v>1291</v>
      </c>
      <c r="E67" s="335"/>
      <c r="F67" s="335"/>
      <c r="G67" s="335"/>
      <c r="H67" s="335"/>
      <c r="I67" s="335"/>
      <c r="J67" s="335"/>
      <c r="K67" s="333"/>
    </row>
    <row r="68" spans="2:11" ht="15" customHeight="1">
      <c r="B68" s="331"/>
      <c r="C68" s="337"/>
      <c r="D68" s="335" t="s">
        <v>1292</v>
      </c>
      <c r="E68" s="335"/>
      <c r="F68" s="335"/>
      <c r="G68" s="335"/>
      <c r="H68" s="335"/>
      <c r="I68" s="335"/>
      <c r="J68" s="335"/>
      <c r="K68" s="333"/>
    </row>
    <row r="69" spans="2:11" ht="12.75" customHeight="1">
      <c r="B69" s="342"/>
      <c r="C69" s="343"/>
      <c r="D69" s="343"/>
      <c r="E69" s="343"/>
      <c r="F69" s="343"/>
      <c r="G69" s="343"/>
      <c r="H69" s="343"/>
      <c r="I69" s="343"/>
      <c r="J69" s="343"/>
      <c r="K69" s="344"/>
    </row>
    <row r="70" spans="2:11" ht="18.75" customHeight="1">
      <c r="B70" s="345"/>
      <c r="C70" s="345"/>
      <c r="D70" s="345"/>
      <c r="E70" s="345"/>
      <c r="F70" s="345"/>
      <c r="G70" s="345"/>
      <c r="H70" s="345"/>
      <c r="I70" s="345"/>
      <c r="J70" s="345"/>
      <c r="K70" s="346"/>
    </row>
    <row r="71" spans="2:11" ht="18.75" customHeight="1">
      <c r="B71" s="346"/>
      <c r="C71" s="346"/>
      <c r="D71" s="346"/>
      <c r="E71" s="346"/>
      <c r="F71" s="346"/>
      <c r="G71" s="346"/>
      <c r="H71" s="346"/>
      <c r="I71" s="346"/>
      <c r="J71" s="346"/>
      <c r="K71" s="346"/>
    </row>
    <row r="72" spans="2:11" ht="7.5" customHeight="1">
      <c r="B72" s="347"/>
      <c r="C72" s="348"/>
      <c r="D72" s="348"/>
      <c r="E72" s="348"/>
      <c r="F72" s="348"/>
      <c r="G72" s="348"/>
      <c r="H72" s="348"/>
      <c r="I72" s="348"/>
      <c r="J72" s="348"/>
      <c r="K72" s="349"/>
    </row>
    <row r="73" spans="2:11" ht="45" customHeight="1">
      <c r="B73" s="350"/>
      <c r="C73" s="351" t="s">
        <v>106</v>
      </c>
      <c r="D73" s="351"/>
      <c r="E73" s="351"/>
      <c r="F73" s="351"/>
      <c r="G73" s="351"/>
      <c r="H73" s="351"/>
      <c r="I73" s="351"/>
      <c r="J73" s="351"/>
      <c r="K73" s="352"/>
    </row>
    <row r="74" spans="2:11" ht="17.25" customHeight="1">
      <c r="B74" s="350"/>
      <c r="C74" s="353" t="s">
        <v>1293</v>
      </c>
      <c r="D74" s="353"/>
      <c r="E74" s="353"/>
      <c r="F74" s="353" t="s">
        <v>1294</v>
      </c>
      <c r="G74" s="354"/>
      <c r="H74" s="353" t="s">
        <v>143</v>
      </c>
      <c r="I74" s="353" t="s">
        <v>61</v>
      </c>
      <c r="J74" s="353" t="s">
        <v>1295</v>
      </c>
      <c r="K74" s="352"/>
    </row>
    <row r="75" spans="2:11" ht="17.25" customHeight="1">
      <c r="B75" s="350"/>
      <c r="C75" s="355" t="s">
        <v>1296</v>
      </c>
      <c r="D75" s="355"/>
      <c r="E75" s="355"/>
      <c r="F75" s="356" t="s">
        <v>1297</v>
      </c>
      <c r="G75" s="357"/>
      <c r="H75" s="355"/>
      <c r="I75" s="355"/>
      <c r="J75" s="355" t="s">
        <v>1298</v>
      </c>
      <c r="K75" s="352"/>
    </row>
    <row r="76" spans="2:11" ht="5.25" customHeight="1">
      <c r="B76" s="350"/>
      <c r="C76" s="358"/>
      <c r="D76" s="358"/>
      <c r="E76" s="358"/>
      <c r="F76" s="358"/>
      <c r="G76" s="359"/>
      <c r="H76" s="358"/>
      <c r="I76" s="358"/>
      <c r="J76" s="358"/>
      <c r="K76" s="352"/>
    </row>
    <row r="77" spans="2:11" ht="15" customHeight="1">
      <c r="B77" s="350"/>
      <c r="C77" s="339" t="s">
        <v>57</v>
      </c>
      <c r="D77" s="358"/>
      <c r="E77" s="358"/>
      <c r="F77" s="360" t="s">
        <v>1299</v>
      </c>
      <c r="G77" s="359"/>
      <c r="H77" s="339" t="s">
        <v>1300</v>
      </c>
      <c r="I77" s="339" t="s">
        <v>1301</v>
      </c>
      <c r="J77" s="339">
        <v>20</v>
      </c>
      <c r="K77" s="352"/>
    </row>
    <row r="78" spans="2:11" ht="15" customHeight="1">
      <c r="B78" s="350"/>
      <c r="C78" s="339" t="s">
        <v>1302</v>
      </c>
      <c r="D78" s="339"/>
      <c r="E78" s="339"/>
      <c r="F78" s="360" t="s">
        <v>1299</v>
      </c>
      <c r="G78" s="359"/>
      <c r="H78" s="339" t="s">
        <v>1303</v>
      </c>
      <c r="I78" s="339" t="s">
        <v>1301</v>
      </c>
      <c r="J78" s="339">
        <v>120</v>
      </c>
      <c r="K78" s="352"/>
    </row>
    <row r="79" spans="2:11" ht="15" customHeight="1">
      <c r="B79" s="361"/>
      <c r="C79" s="339" t="s">
        <v>1304</v>
      </c>
      <c r="D79" s="339"/>
      <c r="E79" s="339"/>
      <c r="F79" s="360" t="s">
        <v>1305</v>
      </c>
      <c r="G79" s="359"/>
      <c r="H79" s="339" t="s">
        <v>1306</v>
      </c>
      <c r="I79" s="339" t="s">
        <v>1301</v>
      </c>
      <c r="J79" s="339">
        <v>50</v>
      </c>
      <c r="K79" s="352"/>
    </row>
    <row r="80" spans="2:11" ht="15" customHeight="1">
      <c r="B80" s="361"/>
      <c r="C80" s="339" t="s">
        <v>1307</v>
      </c>
      <c r="D80" s="339"/>
      <c r="E80" s="339"/>
      <c r="F80" s="360" t="s">
        <v>1299</v>
      </c>
      <c r="G80" s="359"/>
      <c r="H80" s="339" t="s">
        <v>1308</v>
      </c>
      <c r="I80" s="339" t="s">
        <v>1309</v>
      </c>
      <c r="J80" s="339"/>
      <c r="K80" s="352"/>
    </row>
    <row r="81" spans="2:11" ht="15" customHeight="1">
      <c r="B81" s="361"/>
      <c r="C81" s="362" t="s">
        <v>1310</v>
      </c>
      <c r="D81" s="362"/>
      <c r="E81" s="362"/>
      <c r="F81" s="363" t="s">
        <v>1305</v>
      </c>
      <c r="G81" s="362"/>
      <c r="H81" s="362" t="s">
        <v>1311</v>
      </c>
      <c r="I81" s="362" t="s">
        <v>1301</v>
      </c>
      <c r="J81" s="362">
        <v>15</v>
      </c>
      <c r="K81" s="352"/>
    </row>
    <row r="82" spans="2:11" ht="15" customHeight="1">
      <c r="B82" s="361"/>
      <c r="C82" s="362" t="s">
        <v>1312</v>
      </c>
      <c r="D82" s="362"/>
      <c r="E82" s="362"/>
      <c r="F82" s="363" t="s">
        <v>1305</v>
      </c>
      <c r="G82" s="362"/>
      <c r="H82" s="362" t="s">
        <v>1313</v>
      </c>
      <c r="I82" s="362" t="s">
        <v>1301</v>
      </c>
      <c r="J82" s="362">
        <v>15</v>
      </c>
      <c r="K82" s="352"/>
    </row>
    <row r="83" spans="2:11" ht="15" customHeight="1">
      <c r="B83" s="361"/>
      <c r="C83" s="362" t="s">
        <v>1314</v>
      </c>
      <c r="D83" s="362"/>
      <c r="E83" s="362"/>
      <c r="F83" s="363" t="s">
        <v>1305</v>
      </c>
      <c r="G83" s="362"/>
      <c r="H83" s="362" t="s">
        <v>1315</v>
      </c>
      <c r="I83" s="362" t="s">
        <v>1301</v>
      </c>
      <c r="J83" s="362">
        <v>20</v>
      </c>
      <c r="K83" s="352"/>
    </row>
    <row r="84" spans="2:11" ht="15" customHeight="1">
      <c r="B84" s="361"/>
      <c r="C84" s="362" t="s">
        <v>1316</v>
      </c>
      <c r="D84" s="362"/>
      <c r="E84" s="362"/>
      <c r="F84" s="363" t="s">
        <v>1305</v>
      </c>
      <c r="G84" s="362"/>
      <c r="H84" s="362" t="s">
        <v>1317</v>
      </c>
      <c r="I84" s="362" t="s">
        <v>1301</v>
      </c>
      <c r="J84" s="362">
        <v>20</v>
      </c>
      <c r="K84" s="352"/>
    </row>
    <row r="85" spans="2:11" ht="15" customHeight="1">
      <c r="B85" s="361"/>
      <c r="C85" s="339" t="s">
        <v>1318</v>
      </c>
      <c r="D85" s="339"/>
      <c r="E85" s="339"/>
      <c r="F85" s="360" t="s">
        <v>1305</v>
      </c>
      <c r="G85" s="359"/>
      <c r="H85" s="339" t="s">
        <v>1319</v>
      </c>
      <c r="I85" s="339" t="s">
        <v>1301</v>
      </c>
      <c r="J85" s="339">
        <v>50</v>
      </c>
      <c r="K85" s="352"/>
    </row>
    <row r="86" spans="2:11" ht="15" customHeight="1">
      <c r="B86" s="361"/>
      <c r="C86" s="339" t="s">
        <v>1320</v>
      </c>
      <c r="D86" s="339"/>
      <c r="E86" s="339"/>
      <c r="F86" s="360" t="s">
        <v>1305</v>
      </c>
      <c r="G86" s="359"/>
      <c r="H86" s="339" t="s">
        <v>1321</v>
      </c>
      <c r="I86" s="339" t="s">
        <v>1301</v>
      </c>
      <c r="J86" s="339">
        <v>20</v>
      </c>
      <c r="K86" s="352"/>
    </row>
    <row r="87" spans="2:11" ht="15" customHeight="1">
      <c r="B87" s="361"/>
      <c r="C87" s="339" t="s">
        <v>1322</v>
      </c>
      <c r="D87" s="339"/>
      <c r="E87" s="339"/>
      <c r="F87" s="360" t="s">
        <v>1305</v>
      </c>
      <c r="G87" s="359"/>
      <c r="H87" s="339" t="s">
        <v>1323</v>
      </c>
      <c r="I87" s="339" t="s">
        <v>1301</v>
      </c>
      <c r="J87" s="339">
        <v>20</v>
      </c>
      <c r="K87" s="352"/>
    </row>
    <row r="88" spans="2:11" ht="15" customHeight="1">
      <c r="B88" s="361"/>
      <c r="C88" s="339" t="s">
        <v>1324</v>
      </c>
      <c r="D88" s="339"/>
      <c r="E88" s="339"/>
      <c r="F88" s="360" t="s">
        <v>1305</v>
      </c>
      <c r="G88" s="359"/>
      <c r="H88" s="339" t="s">
        <v>1325</v>
      </c>
      <c r="I88" s="339" t="s">
        <v>1301</v>
      </c>
      <c r="J88" s="339">
        <v>50</v>
      </c>
      <c r="K88" s="352"/>
    </row>
    <row r="89" spans="2:11" ht="15" customHeight="1">
      <c r="B89" s="361"/>
      <c r="C89" s="339" t="s">
        <v>1326</v>
      </c>
      <c r="D89" s="339"/>
      <c r="E89" s="339"/>
      <c r="F89" s="360" t="s">
        <v>1305</v>
      </c>
      <c r="G89" s="359"/>
      <c r="H89" s="339" t="s">
        <v>1326</v>
      </c>
      <c r="I89" s="339" t="s">
        <v>1301</v>
      </c>
      <c r="J89" s="339">
        <v>50</v>
      </c>
      <c r="K89" s="352"/>
    </row>
    <row r="90" spans="2:11" ht="15" customHeight="1">
      <c r="B90" s="361"/>
      <c r="C90" s="339" t="s">
        <v>149</v>
      </c>
      <c r="D90" s="339"/>
      <c r="E90" s="339"/>
      <c r="F90" s="360" t="s">
        <v>1305</v>
      </c>
      <c r="G90" s="359"/>
      <c r="H90" s="339" t="s">
        <v>1327</v>
      </c>
      <c r="I90" s="339" t="s">
        <v>1301</v>
      </c>
      <c r="J90" s="339">
        <v>255</v>
      </c>
      <c r="K90" s="352"/>
    </row>
    <row r="91" spans="2:11" ht="15" customHeight="1">
      <c r="B91" s="361"/>
      <c r="C91" s="339" t="s">
        <v>1328</v>
      </c>
      <c r="D91" s="339"/>
      <c r="E91" s="339"/>
      <c r="F91" s="360" t="s">
        <v>1299</v>
      </c>
      <c r="G91" s="359"/>
      <c r="H91" s="339" t="s">
        <v>1329</v>
      </c>
      <c r="I91" s="339" t="s">
        <v>1330</v>
      </c>
      <c r="J91" s="339"/>
      <c r="K91" s="352"/>
    </row>
    <row r="92" spans="2:11" ht="15" customHeight="1">
      <c r="B92" s="361"/>
      <c r="C92" s="339" t="s">
        <v>1331</v>
      </c>
      <c r="D92" s="339"/>
      <c r="E92" s="339"/>
      <c r="F92" s="360" t="s">
        <v>1299</v>
      </c>
      <c r="G92" s="359"/>
      <c r="H92" s="339" t="s">
        <v>1332</v>
      </c>
      <c r="I92" s="339" t="s">
        <v>1333</v>
      </c>
      <c r="J92" s="339"/>
      <c r="K92" s="352"/>
    </row>
    <row r="93" spans="2:11" ht="15" customHeight="1">
      <c r="B93" s="361"/>
      <c r="C93" s="339" t="s">
        <v>1334</v>
      </c>
      <c r="D93" s="339"/>
      <c r="E93" s="339"/>
      <c r="F93" s="360" t="s">
        <v>1299</v>
      </c>
      <c r="G93" s="359"/>
      <c r="H93" s="339" t="s">
        <v>1334</v>
      </c>
      <c r="I93" s="339" t="s">
        <v>1333</v>
      </c>
      <c r="J93" s="339"/>
      <c r="K93" s="352"/>
    </row>
    <row r="94" spans="2:11" ht="15" customHeight="1">
      <c r="B94" s="361"/>
      <c r="C94" s="339" t="s">
        <v>42</v>
      </c>
      <c r="D94" s="339"/>
      <c r="E94" s="339"/>
      <c r="F94" s="360" t="s">
        <v>1299</v>
      </c>
      <c r="G94" s="359"/>
      <c r="H94" s="339" t="s">
        <v>1335</v>
      </c>
      <c r="I94" s="339" t="s">
        <v>1333</v>
      </c>
      <c r="J94" s="339"/>
      <c r="K94" s="352"/>
    </row>
    <row r="95" spans="2:11" ht="15" customHeight="1">
      <c r="B95" s="361"/>
      <c r="C95" s="339" t="s">
        <v>52</v>
      </c>
      <c r="D95" s="339"/>
      <c r="E95" s="339"/>
      <c r="F95" s="360" t="s">
        <v>1299</v>
      </c>
      <c r="G95" s="359"/>
      <c r="H95" s="339" t="s">
        <v>1336</v>
      </c>
      <c r="I95" s="339" t="s">
        <v>1333</v>
      </c>
      <c r="J95" s="339"/>
      <c r="K95" s="352"/>
    </row>
    <row r="96" spans="2:11" ht="15" customHeight="1">
      <c r="B96" s="364"/>
      <c r="C96" s="365"/>
      <c r="D96" s="365"/>
      <c r="E96" s="365"/>
      <c r="F96" s="365"/>
      <c r="G96" s="365"/>
      <c r="H96" s="365"/>
      <c r="I96" s="365"/>
      <c r="J96" s="365"/>
      <c r="K96" s="366"/>
    </row>
    <row r="97" spans="2:11" ht="18.75" customHeight="1">
      <c r="B97" s="367"/>
      <c r="C97" s="368"/>
      <c r="D97" s="368"/>
      <c r="E97" s="368"/>
      <c r="F97" s="368"/>
      <c r="G97" s="368"/>
      <c r="H97" s="368"/>
      <c r="I97" s="368"/>
      <c r="J97" s="368"/>
      <c r="K97" s="367"/>
    </row>
    <row r="98" spans="2:11" ht="18.75" customHeight="1">
      <c r="B98" s="346"/>
      <c r="C98" s="346"/>
      <c r="D98" s="346"/>
      <c r="E98" s="346"/>
      <c r="F98" s="346"/>
      <c r="G98" s="346"/>
      <c r="H98" s="346"/>
      <c r="I98" s="346"/>
      <c r="J98" s="346"/>
      <c r="K98" s="346"/>
    </row>
    <row r="99" spans="2:11" ht="7.5" customHeight="1">
      <c r="B99" s="347"/>
      <c r="C99" s="348"/>
      <c r="D99" s="348"/>
      <c r="E99" s="348"/>
      <c r="F99" s="348"/>
      <c r="G99" s="348"/>
      <c r="H99" s="348"/>
      <c r="I99" s="348"/>
      <c r="J99" s="348"/>
      <c r="K99" s="349"/>
    </row>
    <row r="100" spans="2:11" ht="45" customHeight="1">
      <c r="B100" s="350"/>
      <c r="C100" s="351" t="s">
        <v>1337</v>
      </c>
      <c r="D100" s="351"/>
      <c r="E100" s="351"/>
      <c r="F100" s="351"/>
      <c r="G100" s="351"/>
      <c r="H100" s="351"/>
      <c r="I100" s="351"/>
      <c r="J100" s="351"/>
      <c r="K100" s="352"/>
    </row>
    <row r="101" spans="2:11" ht="17.25" customHeight="1">
      <c r="B101" s="350"/>
      <c r="C101" s="353" t="s">
        <v>1293</v>
      </c>
      <c r="D101" s="353"/>
      <c r="E101" s="353"/>
      <c r="F101" s="353" t="s">
        <v>1294</v>
      </c>
      <c r="G101" s="354"/>
      <c r="H101" s="353" t="s">
        <v>143</v>
      </c>
      <c r="I101" s="353" t="s">
        <v>61</v>
      </c>
      <c r="J101" s="353" t="s">
        <v>1295</v>
      </c>
      <c r="K101" s="352"/>
    </row>
    <row r="102" spans="2:11" ht="17.25" customHeight="1">
      <c r="B102" s="350"/>
      <c r="C102" s="355" t="s">
        <v>1296</v>
      </c>
      <c r="D102" s="355"/>
      <c r="E102" s="355"/>
      <c r="F102" s="356" t="s">
        <v>1297</v>
      </c>
      <c r="G102" s="357"/>
      <c r="H102" s="355"/>
      <c r="I102" s="355"/>
      <c r="J102" s="355" t="s">
        <v>1298</v>
      </c>
      <c r="K102" s="352"/>
    </row>
    <row r="103" spans="2:11" ht="5.25" customHeight="1">
      <c r="B103" s="350"/>
      <c r="C103" s="353"/>
      <c r="D103" s="353"/>
      <c r="E103" s="353"/>
      <c r="F103" s="353"/>
      <c r="G103" s="369"/>
      <c r="H103" s="353"/>
      <c r="I103" s="353"/>
      <c r="J103" s="353"/>
      <c r="K103" s="352"/>
    </row>
    <row r="104" spans="2:11" ht="15" customHeight="1">
      <c r="B104" s="350"/>
      <c r="C104" s="339" t="s">
        <v>57</v>
      </c>
      <c r="D104" s="358"/>
      <c r="E104" s="358"/>
      <c r="F104" s="360" t="s">
        <v>1299</v>
      </c>
      <c r="G104" s="369"/>
      <c r="H104" s="339" t="s">
        <v>1338</v>
      </c>
      <c r="I104" s="339" t="s">
        <v>1301</v>
      </c>
      <c r="J104" s="339">
        <v>20</v>
      </c>
      <c r="K104" s="352"/>
    </row>
    <row r="105" spans="2:11" ht="15" customHeight="1">
      <c r="B105" s="350"/>
      <c r="C105" s="339" t="s">
        <v>1302</v>
      </c>
      <c r="D105" s="339"/>
      <c r="E105" s="339"/>
      <c r="F105" s="360" t="s">
        <v>1299</v>
      </c>
      <c r="G105" s="339"/>
      <c r="H105" s="339" t="s">
        <v>1338</v>
      </c>
      <c r="I105" s="339" t="s">
        <v>1301</v>
      </c>
      <c r="J105" s="339">
        <v>120</v>
      </c>
      <c r="K105" s="352"/>
    </row>
    <row r="106" spans="2:11" ht="15" customHeight="1">
      <c r="B106" s="361"/>
      <c r="C106" s="339" t="s">
        <v>1304</v>
      </c>
      <c r="D106" s="339"/>
      <c r="E106" s="339"/>
      <c r="F106" s="360" t="s">
        <v>1305</v>
      </c>
      <c r="G106" s="339"/>
      <c r="H106" s="339" t="s">
        <v>1338</v>
      </c>
      <c r="I106" s="339" t="s">
        <v>1301</v>
      </c>
      <c r="J106" s="339">
        <v>50</v>
      </c>
      <c r="K106" s="352"/>
    </row>
    <row r="107" spans="2:11" ht="15" customHeight="1">
      <c r="B107" s="361"/>
      <c r="C107" s="339" t="s">
        <v>1307</v>
      </c>
      <c r="D107" s="339"/>
      <c r="E107" s="339"/>
      <c r="F107" s="360" t="s">
        <v>1299</v>
      </c>
      <c r="G107" s="339"/>
      <c r="H107" s="339" t="s">
        <v>1338</v>
      </c>
      <c r="I107" s="339" t="s">
        <v>1309</v>
      </c>
      <c r="J107" s="339"/>
      <c r="K107" s="352"/>
    </row>
    <row r="108" spans="2:11" ht="15" customHeight="1">
      <c r="B108" s="361"/>
      <c r="C108" s="339" t="s">
        <v>1318</v>
      </c>
      <c r="D108" s="339"/>
      <c r="E108" s="339"/>
      <c r="F108" s="360" t="s">
        <v>1305</v>
      </c>
      <c r="G108" s="339"/>
      <c r="H108" s="339" t="s">
        <v>1338</v>
      </c>
      <c r="I108" s="339" t="s">
        <v>1301</v>
      </c>
      <c r="J108" s="339">
        <v>50</v>
      </c>
      <c r="K108" s="352"/>
    </row>
    <row r="109" spans="2:11" ht="15" customHeight="1">
      <c r="B109" s="361"/>
      <c r="C109" s="339" t="s">
        <v>1326</v>
      </c>
      <c r="D109" s="339"/>
      <c r="E109" s="339"/>
      <c r="F109" s="360" t="s">
        <v>1305</v>
      </c>
      <c r="G109" s="339"/>
      <c r="H109" s="339" t="s">
        <v>1338</v>
      </c>
      <c r="I109" s="339" t="s">
        <v>1301</v>
      </c>
      <c r="J109" s="339">
        <v>50</v>
      </c>
      <c r="K109" s="352"/>
    </row>
    <row r="110" spans="2:11" ht="15" customHeight="1">
      <c r="B110" s="361"/>
      <c r="C110" s="339" t="s">
        <v>1324</v>
      </c>
      <c r="D110" s="339"/>
      <c r="E110" s="339"/>
      <c r="F110" s="360" t="s">
        <v>1305</v>
      </c>
      <c r="G110" s="339"/>
      <c r="H110" s="339" t="s">
        <v>1338</v>
      </c>
      <c r="I110" s="339" t="s">
        <v>1301</v>
      </c>
      <c r="J110" s="339">
        <v>50</v>
      </c>
      <c r="K110" s="352"/>
    </row>
    <row r="111" spans="2:11" ht="15" customHeight="1">
      <c r="B111" s="361"/>
      <c r="C111" s="339" t="s">
        <v>57</v>
      </c>
      <c r="D111" s="339"/>
      <c r="E111" s="339"/>
      <c r="F111" s="360" t="s">
        <v>1299</v>
      </c>
      <c r="G111" s="339"/>
      <c r="H111" s="339" t="s">
        <v>1339</v>
      </c>
      <c r="I111" s="339" t="s">
        <v>1301</v>
      </c>
      <c r="J111" s="339">
        <v>20</v>
      </c>
      <c r="K111" s="352"/>
    </row>
    <row r="112" spans="2:11" ht="15" customHeight="1">
      <c r="B112" s="361"/>
      <c r="C112" s="339" t="s">
        <v>1340</v>
      </c>
      <c r="D112" s="339"/>
      <c r="E112" s="339"/>
      <c r="F112" s="360" t="s">
        <v>1299</v>
      </c>
      <c r="G112" s="339"/>
      <c r="H112" s="339" t="s">
        <v>1341</v>
      </c>
      <c r="I112" s="339" t="s">
        <v>1301</v>
      </c>
      <c r="J112" s="339">
        <v>120</v>
      </c>
      <c r="K112" s="352"/>
    </row>
    <row r="113" spans="2:11" ht="15" customHeight="1">
      <c r="B113" s="361"/>
      <c r="C113" s="339" t="s">
        <v>42</v>
      </c>
      <c r="D113" s="339"/>
      <c r="E113" s="339"/>
      <c r="F113" s="360" t="s">
        <v>1299</v>
      </c>
      <c r="G113" s="339"/>
      <c r="H113" s="339" t="s">
        <v>1342</v>
      </c>
      <c r="I113" s="339" t="s">
        <v>1333</v>
      </c>
      <c r="J113" s="339"/>
      <c r="K113" s="352"/>
    </row>
    <row r="114" spans="2:11" ht="15" customHeight="1">
      <c r="B114" s="361"/>
      <c r="C114" s="339" t="s">
        <v>52</v>
      </c>
      <c r="D114" s="339"/>
      <c r="E114" s="339"/>
      <c r="F114" s="360" t="s">
        <v>1299</v>
      </c>
      <c r="G114" s="339"/>
      <c r="H114" s="339" t="s">
        <v>1343</v>
      </c>
      <c r="I114" s="339" t="s">
        <v>1333</v>
      </c>
      <c r="J114" s="339"/>
      <c r="K114" s="352"/>
    </row>
    <row r="115" spans="2:11" ht="15" customHeight="1">
      <c r="B115" s="361"/>
      <c r="C115" s="339" t="s">
        <v>61</v>
      </c>
      <c r="D115" s="339"/>
      <c r="E115" s="339"/>
      <c r="F115" s="360" t="s">
        <v>1299</v>
      </c>
      <c r="G115" s="339"/>
      <c r="H115" s="339" t="s">
        <v>1344</v>
      </c>
      <c r="I115" s="339" t="s">
        <v>1345</v>
      </c>
      <c r="J115" s="339"/>
      <c r="K115" s="352"/>
    </row>
    <row r="116" spans="2:11" ht="15" customHeight="1">
      <c r="B116" s="364"/>
      <c r="C116" s="370"/>
      <c r="D116" s="370"/>
      <c r="E116" s="370"/>
      <c r="F116" s="370"/>
      <c r="G116" s="370"/>
      <c r="H116" s="370"/>
      <c r="I116" s="370"/>
      <c r="J116" s="370"/>
      <c r="K116" s="366"/>
    </row>
    <row r="117" spans="2:11" ht="18.75" customHeight="1">
      <c r="B117" s="371"/>
      <c r="C117" s="335"/>
      <c r="D117" s="335"/>
      <c r="E117" s="335"/>
      <c r="F117" s="372"/>
      <c r="G117" s="335"/>
      <c r="H117" s="335"/>
      <c r="I117" s="335"/>
      <c r="J117" s="335"/>
      <c r="K117" s="371"/>
    </row>
    <row r="118" spans="2:11" ht="18.75" customHeight="1">
      <c r="B118" s="346"/>
      <c r="C118" s="346"/>
      <c r="D118" s="346"/>
      <c r="E118" s="346"/>
      <c r="F118" s="346"/>
      <c r="G118" s="346"/>
      <c r="H118" s="346"/>
      <c r="I118" s="346"/>
      <c r="J118" s="346"/>
      <c r="K118" s="346"/>
    </row>
    <row r="119" spans="2:11" ht="7.5" customHeight="1">
      <c r="B119" s="373"/>
      <c r="C119" s="374"/>
      <c r="D119" s="374"/>
      <c r="E119" s="374"/>
      <c r="F119" s="374"/>
      <c r="G119" s="374"/>
      <c r="H119" s="374"/>
      <c r="I119" s="374"/>
      <c r="J119" s="374"/>
      <c r="K119" s="375"/>
    </row>
    <row r="120" spans="2:11" ht="45" customHeight="1">
      <c r="B120" s="376"/>
      <c r="C120" s="329" t="s">
        <v>1346</v>
      </c>
      <c r="D120" s="329"/>
      <c r="E120" s="329"/>
      <c r="F120" s="329"/>
      <c r="G120" s="329"/>
      <c r="H120" s="329"/>
      <c r="I120" s="329"/>
      <c r="J120" s="329"/>
      <c r="K120" s="377"/>
    </row>
    <row r="121" spans="2:11" ht="17.25" customHeight="1">
      <c r="B121" s="378"/>
      <c r="C121" s="353" t="s">
        <v>1293</v>
      </c>
      <c r="D121" s="353"/>
      <c r="E121" s="353"/>
      <c r="F121" s="353" t="s">
        <v>1294</v>
      </c>
      <c r="G121" s="354"/>
      <c r="H121" s="353" t="s">
        <v>143</v>
      </c>
      <c r="I121" s="353" t="s">
        <v>61</v>
      </c>
      <c r="J121" s="353" t="s">
        <v>1295</v>
      </c>
      <c r="K121" s="379"/>
    </row>
    <row r="122" spans="2:11" ht="17.25" customHeight="1">
      <c r="B122" s="378"/>
      <c r="C122" s="355" t="s">
        <v>1296</v>
      </c>
      <c r="D122" s="355"/>
      <c r="E122" s="355"/>
      <c r="F122" s="356" t="s">
        <v>1297</v>
      </c>
      <c r="G122" s="357"/>
      <c r="H122" s="355"/>
      <c r="I122" s="355"/>
      <c r="J122" s="355" t="s">
        <v>1298</v>
      </c>
      <c r="K122" s="379"/>
    </row>
    <row r="123" spans="2:11" ht="5.25" customHeight="1">
      <c r="B123" s="380"/>
      <c r="C123" s="358"/>
      <c r="D123" s="358"/>
      <c r="E123" s="358"/>
      <c r="F123" s="358"/>
      <c r="G123" s="339"/>
      <c r="H123" s="358"/>
      <c r="I123" s="358"/>
      <c r="J123" s="358"/>
      <c r="K123" s="381"/>
    </row>
    <row r="124" spans="2:11" ht="15" customHeight="1">
      <c r="B124" s="380"/>
      <c r="C124" s="339" t="s">
        <v>1302</v>
      </c>
      <c r="D124" s="358"/>
      <c r="E124" s="358"/>
      <c r="F124" s="360" t="s">
        <v>1299</v>
      </c>
      <c r="G124" s="339"/>
      <c r="H124" s="339" t="s">
        <v>1338</v>
      </c>
      <c r="I124" s="339" t="s">
        <v>1301</v>
      </c>
      <c r="J124" s="339">
        <v>120</v>
      </c>
      <c r="K124" s="382"/>
    </row>
    <row r="125" spans="2:11" ht="15" customHeight="1">
      <c r="B125" s="380"/>
      <c r="C125" s="339" t="s">
        <v>1347</v>
      </c>
      <c r="D125" s="339"/>
      <c r="E125" s="339"/>
      <c r="F125" s="360" t="s">
        <v>1299</v>
      </c>
      <c r="G125" s="339"/>
      <c r="H125" s="339" t="s">
        <v>1348</v>
      </c>
      <c r="I125" s="339" t="s">
        <v>1301</v>
      </c>
      <c r="J125" s="339" t="s">
        <v>1349</v>
      </c>
      <c r="K125" s="382"/>
    </row>
    <row r="126" spans="2:11" ht="15" customHeight="1">
      <c r="B126" s="380"/>
      <c r="C126" s="339" t="s">
        <v>90</v>
      </c>
      <c r="D126" s="339"/>
      <c r="E126" s="339"/>
      <c r="F126" s="360" t="s">
        <v>1299</v>
      </c>
      <c r="G126" s="339"/>
      <c r="H126" s="339" t="s">
        <v>1350</v>
      </c>
      <c r="I126" s="339" t="s">
        <v>1301</v>
      </c>
      <c r="J126" s="339" t="s">
        <v>1349</v>
      </c>
      <c r="K126" s="382"/>
    </row>
    <row r="127" spans="2:11" ht="15" customHeight="1">
      <c r="B127" s="380"/>
      <c r="C127" s="339" t="s">
        <v>1310</v>
      </c>
      <c r="D127" s="339"/>
      <c r="E127" s="339"/>
      <c r="F127" s="360" t="s">
        <v>1305</v>
      </c>
      <c r="G127" s="339"/>
      <c r="H127" s="339" t="s">
        <v>1311</v>
      </c>
      <c r="I127" s="339" t="s">
        <v>1301</v>
      </c>
      <c r="J127" s="339">
        <v>15</v>
      </c>
      <c r="K127" s="382"/>
    </row>
    <row r="128" spans="2:11" ht="15" customHeight="1">
      <c r="B128" s="380"/>
      <c r="C128" s="362" t="s">
        <v>1312</v>
      </c>
      <c r="D128" s="362"/>
      <c r="E128" s="362"/>
      <c r="F128" s="363" t="s">
        <v>1305</v>
      </c>
      <c r="G128" s="362"/>
      <c r="H128" s="362" t="s">
        <v>1313</v>
      </c>
      <c r="I128" s="362" t="s">
        <v>1301</v>
      </c>
      <c r="J128" s="362">
        <v>15</v>
      </c>
      <c r="K128" s="382"/>
    </row>
    <row r="129" spans="2:11" ht="15" customHeight="1">
      <c r="B129" s="380"/>
      <c r="C129" s="362" t="s">
        <v>1314</v>
      </c>
      <c r="D129" s="362"/>
      <c r="E129" s="362"/>
      <c r="F129" s="363" t="s">
        <v>1305</v>
      </c>
      <c r="G129" s="362"/>
      <c r="H129" s="362" t="s">
        <v>1315</v>
      </c>
      <c r="I129" s="362" t="s">
        <v>1301</v>
      </c>
      <c r="J129" s="362">
        <v>20</v>
      </c>
      <c r="K129" s="382"/>
    </row>
    <row r="130" spans="2:11" ht="15" customHeight="1">
      <c r="B130" s="380"/>
      <c r="C130" s="362" t="s">
        <v>1316</v>
      </c>
      <c r="D130" s="362"/>
      <c r="E130" s="362"/>
      <c r="F130" s="363" t="s">
        <v>1305</v>
      </c>
      <c r="G130" s="362"/>
      <c r="H130" s="362" t="s">
        <v>1317</v>
      </c>
      <c r="I130" s="362" t="s">
        <v>1301</v>
      </c>
      <c r="J130" s="362">
        <v>20</v>
      </c>
      <c r="K130" s="382"/>
    </row>
    <row r="131" spans="2:11" ht="15" customHeight="1">
      <c r="B131" s="380"/>
      <c r="C131" s="339" t="s">
        <v>1304</v>
      </c>
      <c r="D131" s="339"/>
      <c r="E131" s="339"/>
      <c r="F131" s="360" t="s">
        <v>1305</v>
      </c>
      <c r="G131" s="339"/>
      <c r="H131" s="339" t="s">
        <v>1338</v>
      </c>
      <c r="I131" s="339" t="s">
        <v>1301</v>
      </c>
      <c r="J131" s="339">
        <v>50</v>
      </c>
      <c r="K131" s="382"/>
    </row>
    <row r="132" spans="2:11" ht="15" customHeight="1">
      <c r="B132" s="380"/>
      <c r="C132" s="339" t="s">
        <v>1318</v>
      </c>
      <c r="D132" s="339"/>
      <c r="E132" s="339"/>
      <c r="F132" s="360" t="s">
        <v>1305</v>
      </c>
      <c r="G132" s="339"/>
      <c r="H132" s="339" t="s">
        <v>1338</v>
      </c>
      <c r="I132" s="339" t="s">
        <v>1301</v>
      </c>
      <c r="J132" s="339">
        <v>50</v>
      </c>
      <c r="K132" s="382"/>
    </row>
    <row r="133" spans="2:11" ht="15" customHeight="1">
      <c r="B133" s="380"/>
      <c r="C133" s="339" t="s">
        <v>1324</v>
      </c>
      <c r="D133" s="339"/>
      <c r="E133" s="339"/>
      <c r="F133" s="360" t="s">
        <v>1305</v>
      </c>
      <c r="G133" s="339"/>
      <c r="H133" s="339" t="s">
        <v>1338</v>
      </c>
      <c r="I133" s="339" t="s">
        <v>1301</v>
      </c>
      <c r="J133" s="339">
        <v>50</v>
      </c>
      <c r="K133" s="382"/>
    </row>
    <row r="134" spans="2:11" ht="15" customHeight="1">
      <c r="B134" s="380"/>
      <c r="C134" s="339" t="s">
        <v>1326</v>
      </c>
      <c r="D134" s="339"/>
      <c r="E134" s="339"/>
      <c r="F134" s="360" t="s">
        <v>1305</v>
      </c>
      <c r="G134" s="339"/>
      <c r="H134" s="339" t="s">
        <v>1338</v>
      </c>
      <c r="I134" s="339" t="s">
        <v>1301</v>
      </c>
      <c r="J134" s="339">
        <v>50</v>
      </c>
      <c r="K134" s="382"/>
    </row>
    <row r="135" spans="2:11" ht="15" customHeight="1">
      <c r="B135" s="380"/>
      <c r="C135" s="339" t="s">
        <v>149</v>
      </c>
      <c r="D135" s="339"/>
      <c r="E135" s="339"/>
      <c r="F135" s="360" t="s">
        <v>1305</v>
      </c>
      <c r="G135" s="339"/>
      <c r="H135" s="339" t="s">
        <v>1351</v>
      </c>
      <c r="I135" s="339" t="s">
        <v>1301</v>
      </c>
      <c r="J135" s="339">
        <v>255</v>
      </c>
      <c r="K135" s="382"/>
    </row>
    <row r="136" spans="2:11" ht="15" customHeight="1">
      <c r="B136" s="380"/>
      <c r="C136" s="339" t="s">
        <v>1328</v>
      </c>
      <c r="D136" s="339"/>
      <c r="E136" s="339"/>
      <c r="F136" s="360" t="s">
        <v>1299</v>
      </c>
      <c r="G136" s="339"/>
      <c r="H136" s="339" t="s">
        <v>1352</v>
      </c>
      <c r="I136" s="339" t="s">
        <v>1330</v>
      </c>
      <c r="J136" s="339"/>
      <c r="K136" s="382"/>
    </row>
    <row r="137" spans="2:11" ht="15" customHeight="1">
      <c r="B137" s="380"/>
      <c r="C137" s="339" t="s">
        <v>1331</v>
      </c>
      <c r="D137" s="339"/>
      <c r="E137" s="339"/>
      <c r="F137" s="360" t="s">
        <v>1299</v>
      </c>
      <c r="G137" s="339"/>
      <c r="H137" s="339" t="s">
        <v>1353</v>
      </c>
      <c r="I137" s="339" t="s">
        <v>1333</v>
      </c>
      <c r="J137" s="339"/>
      <c r="K137" s="382"/>
    </row>
    <row r="138" spans="2:11" ht="15" customHeight="1">
      <c r="B138" s="380"/>
      <c r="C138" s="339" t="s">
        <v>1334</v>
      </c>
      <c r="D138" s="339"/>
      <c r="E138" s="339"/>
      <c r="F138" s="360" t="s">
        <v>1299</v>
      </c>
      <c r="G138" s="339"/>
      <c r="H138" s="339" t="s">
        <v>1334</v>
      </c>
      <c r="I138" s="339" t="s">
        <v>1333</v>
      </c>
      <c r="J138" s="339"/>
      <c r="K138" s="382"/>
    </row>
    <row r="139" spans="2:11" ht="15" customHeight="1">
      <c r="B139" s="380"/>
      <c r="C139" s="339" t="s">
        <v>42</v>
      </c>
      <c r="D139" s="339"/>
      <c r="E139" s="339"/>
      <c r="F139" s="360" t="s">
        <v>1299</v>
      </c>
      <c r="G139" s="339"/>
      <c r="H139" s="339" t="s">
        <v>1354</v>
      </c>
      <c r="I139" s="339" t="s">
        <v>1333</v>
      </c>
      <c r="J139" s="339"/>
      <c r="K139" s="382"/>
    </row>
    <row r="140" spans="2:11" ht="15" customHeight="1">
      <c r="B140" s="380"/>
      <c r="C140" s="339" t="s">
        <v>1355</v>
      </c>
      <c r="D140" s="339"/>
      <c r="E140" s="339"/>
      <c r="F140" s="360" t="s">
        <v>1299</v>
      </c>
      <c r="G140" s="339"/>
      <c r="H140" s="339" t="s">
        <v>1356</v>
      </c>
      <c r="I140" s="339" t="s">
        <v>1333</v>
      </c>
      <c r="J140" s="339"/>
      <c r="K140" s="382"/>
    </row>
    <row r="141" spans="2:11" ht="15" customHeight="1">
      <c r="B141" s="383"/>
      <c r="C141" s="384"/>
      <c r="D141" s="384"/>
      <c r="E141" s="384"/>
      <c r="F141" s="384"/>
      <c r="G141" s="384"/>
      <c r="H141" s="384"/>
      <c r="I141" s="384"/>
      <c r="J141" s="384"/>
      <c r="K141" s="385"/>
    </row>
    <row r="142" spans="2:11" ht="18.75" customHeight="1">
      <c r="B142" s="335"/>
      <c r="C142" s="335"/>
      <c r="D142" s="335"/>
      <c r="E142" s="335"/>
      <c r="F142" s="372"/>
      <c r="G142" s="335"/>
      <c r="H142" s="335"/>
      <c r="I142" s="335"/>
      <c r="J142" s="335"/>
      <c r="K142" s="335"/>
    </row>
    <row r="143" spans="2:11" ht="18.75" customHeight="1">
      <c r="B143" s="346"/>
      <c r="C143" s="346"/>
      <c r="D143" s="346"/>
      <c r="E143" s="346"/>
      <c r="F143" s="346"/>
      <c r="G143" s="346"/>
      <c r="H143" s="346"/>
      <c r="I143" s="346"/>
      <c r="J143" s="346"/>
      <c r="K143" s="346"/>
    </row>
    <row r="144" spans="2:11" ht="7.5" customHeight="1">
      <c r="B144" s="347"/>
      <c r="C144" s="348"/>
      <c r="D144" s="348"/>
      <c r="E144" s="348"/>
      <c r="F144" s="348"/>
      <c r="G144" s="348"/>
      <c r="H144" s="348"/>
      <c r="I144" s="348"/>
      <c r="J144" s="348"/>
      <c r="K144" s="349"/>
    </row>
    <row r="145" spans="2:11" ht="45" customHeight="1">
      <c r="B145" s="350"/>
      <c r="C145" s="351" t="s">
        <v>1357</v>
      </c>
      <c r="D145" s="351"/>
      <c r="E145" s="351"/>
      <c r="F145" s="351"/>
      <c r="G145" s="351"/>
      <c r="H145" s="351"/>
      <c r="I145" s="351"/>
      <c r="J145" s="351"/>
      <c r="K145" s="352"/>
    </row>
    <row r="146" spans="2:11" ht="17.25" customHeight="1">
      <c r="B146" s="350"/>
      <c r="C146" s="353" t="s">
        <v>1293</v>
      </c>
      <c r="D146" s="353"/>
      <c r="E146" s="353"/>
      <c r="F146" s="353" t="s">
        <v>1294</v>
      </c>
      <c r="G146" s="354"/>
      <c r="H146" s="353" t="s">
        <v>143</v>
      </c>
      <c r="I146" s="353" t="s">
        <v>61</v>
      </c>
      <c r="J146" s="353" t="s">
        <v>1295</v>
      </c>
      <c r="K146" s="352"/>
    </row>
    <row r="147" spans="2:11" ht="17.25" customHeight="1">
      <c r="B147" s="350"/>
      <c r="C147" s="355" t="s">
        <v>1296</v>
      </c>
      <c r="D147" s="355"/>
      <c r="E147" s="355"/>
      <c r="F147" s="356" t="s">
        <v>1297</v>
      </c>
      <c r="G147" s="357"/>
      <c r="H147" s="355"/>
      <c r="I147" s="355"/>
      <c r="J147" s="355" t="s">
        <v>1298</v>
      </c>
      <c r="K147" s="352"/>
    </row>
    <row r="148" spans="2:11" ht="5.25" customHeight="1">
      <c r="B148" s="361"/>
      <c r="C148" s="358"/>
      <c r="D148" s="358"/>
      <c r="E148" s="358"/>
      <c r="F148" s="358"/>
      <c r="G148" s="359"/>
      <c r="H148" s="358"/>
      <c r="I148" s="358"/>
      <c r="J148" s="358"/>
      <c r="K148" s="382"/>
    </row>
    <row r="149" spans="2:11" ht="15" customHeight="1">
      <c r="B149" s="361"/>
      <c r="C149" s="386" t="s">
        <v>1302</v>
      </c>
      <c r="D149" s="339"/>
      <c r="E149" s="339"/>
      <c r="F149" s="387" t="s">
        <v>1299</v>
      </c>
      <c r="G149" s="339"/>
      <c r="H149" s="386" t="s">
        <v>1338</v>
      </c>
      <c r="I149" s="386" t="s">
        <v>1301</v>
      </c>
      <c r="J149" s="386">
        <v>120</v>
      </c>
      <c r="K149" s="382"/>
    </row>
    <row r="150" spans="2:11" ht="15" customHeight="1">
      <c r="B150" s="361"/>
      <c r="C150" s="386" t="s">
        <v>1347</v>
      </c>
      <c r="D150" s="339"/>
      <c r="E150" s="339"/>
      <c r="F150" s="387" t="s">
        <v>1299</v>
      </c>
      <c r="G150" s="339"/>
      <c r="H150" s="386" t="s">
        <v>1358</v>
      </c>
      <c r="I150" s="386" t="s">
        <v>1301</v>
      </c>
      <c r="J150" s="386" t="s">
        <v>1349</v>
      </c>
      <c r="K150" s="382"/>
    </row>
    <row r="151" spans="2:11" ht="15" customHeight="1">
      <c r="B151" s="361"/>
      <c r="C151" s="386" t="s">
        <v>90</v>
      </c>
      <c r="D151" s="339"/>
      <c r="E151" s="339"/>
      <c r="F151" s="387" t="s">
        <v>1299</v>
      </c>
      <c r="G151" s="339"/>
      <c r="H151" s="386" t="s">
        <v>1359</v>
      </c>
      <c r="I151" s="386" t="s">
        <v>1301</v>
      </c>
      <c r="J151" s="386" t="s">
        <v>1349</v>
      </c>
      <c r="K151" s="382"/>
    </row>
    <row r="152" spans="2:11" ht="15" customHeight="1">
      <c r="B152" s="361"/>
      <c r="C152" s="386" t="s">
        <v>1304</v>
      </c>
      <c r="D152" s="339"/>
      <c r="E152" s="339"/>
      <c r="F152" s="387" t="s">
        <v>1305</v>
      </c>
      <c r="G152" s="339"/>
      <c r="H152" s="386" t="s">
        <v>1338</v>
      </c>
      <c r="I152" s="386" t="s">
        <v>1301</v>
      </c>
      <c r="J152" s="386">
        <v>50</v>
      </c>
      <c r="K152" s="382"/>
    </row>
    <row r="153" spans="2:11" ht="15" customHeight="1">
      <c r="B153" s="361"/>
      <c r="C153" s="386" t="s">
        <v>1307</v>
      </c>
      <c r="D153" s="339"/>
      <c r="E153" s="339"/>
      <c r="F153" s="387" t="s">
        <v>1299</v>
      </c>
      <c r="G153" s="339"/>
      <c r="H153" s="386" t="s">
        <v>1338</v>
      </c>
      <c r="I153" s="386" t="s">
        <v>1309</v>
      </c>
      <c r="J153" s="386"/>
      <c r="K153" s="382"/>
    </row>
    <row r="154" spans="2:11" ht="15" customHeight="1">
      <c r="B154" s="361"/>
      <c r="C154" s="386" t="s">
        <v>1318</v>
      </c>
      <c r="D154" s="339"/>
      <c r="E154" s="339"/>
      <c r="F154" s="387" t="s">
        <v>1305</v>
      </c>
      <c r="G154" s="339"/>
      <c r="H154" s="386" t="s">
        <v>1338</v>
      </c>
      <c r="I154" s="386" t="s">
        <v>1301</v>
      </c>
      <c r="J154" s="386">
        <v>50</v>
      </c>
      <c r="K154" s="382"/>
    </row>
    <row r="155" spans="2:11" ht="15" customHeight="1">
      <c r="B155" s="361"/>
      <c r="C155" s="386" t="s">
        <v>1326</v>
      </c>
      <c r="D155" s="339"/>
      <c r="E155" s="339"/>
      <c r="F155" s="387" t="s">
        <v>1305</v>
      </c>
      <c r="G155" s="339"/>
      <c r="H155" s="386" t="s">
        <v>1338</v>
      </c>
      <c r="I155" s="386" t="s">
        <v>1301</v>
      </c>
      <c r="J155" s="386">
        <v>50</v>
      </c>
      <c r="K155" s="382"/>
    </row>
    <row r="156" spans="2:11" ht="15" customHeight="1">
      <c r="B156" s="361"/>
      <c r="C156" s="386" t="s">
        <v>1324</v>
      </c>
      <c r="D156" s="339"/>
      <c r="E156" s="339"/>
      <c r="F156" s="387" t="s">
        <v>1305</v>
      </c>
      <c r="G156" s="339"/>
      <c r="H156" s="386" t="s">
        <v>1338</v>
      </c>
      <c r="I156" s="386" t="s">
        <v>1301</v>
      </c>
      <c r="J156" s="386">
        <v>50</v>
      </c>
      <c r="K156" s="382"/>
    </row>
    <row r="157" spans="2:11" ht="15" customHeight="1">
      <c r="B157" s="361"/>
      <c r="C157" s="386" t="s">
        <v>115</v>
      </c>
      <c r="D157" s="339"/>
      <c r="E157" s="339"/>
      <c r="F157" s="387" t="s">
        <v>1299</v>
      </c>
      <c r="G157" s="339"/>
      <c r="H157" s="386" t="s">
        <v>1360</v>
      </c>
      <c r="I157" s="386" t="s">
        <v>1301</v>
      </c>
      <c r="J157" s="386" t="s">
        <v>1361</v>
      </c>
      <c r="K157" s="382"/>
    </row>
    <row r="158" spans="2:11" ht="15" customHeight="1">
      <c r="B158" s="361"/>
      <c r="C158" s="386" t="s">
        <v>1362</v>
      </c>
      <c r="D158" s="339"/>
      <c r="E158" s="339"/>
      <c r="F158" s="387" t="s">
        <v>1299</v>
      </c>
      <c r="G158" s="339"/>
      <c r="H158" s="386" t="s">
        <v>1363</v>
      </c>
      <c r="I158" s="386" t="s">
        <v>1333</v>
      </c>
      <c r="J158" s="386"/>
      <c r="K158" s="382"/>
    </row>
    <row r="159" spans="2:11" ht="15" customHeight="1">
      <c r="B159" s="388"/>
      <c r="C159" s="370"/>
      <c r="D159" s="370"/>
      <c r="E159" s="370"/>
      <c r="F159" s="370"/>
      <c r="G159" s="370"/>
      <c r="H159" s="370"/>
      <c r="I159" s="370"/>
      <c r="J159" s="370"/>
      <c r="K159" s="389"/>
    </row>
    <row r="160" spans="2:11" ht="18.75" customHeight="1">
      <c r="B160" s="335"/>
      <c r="C160" s="339"/>
      <c r="D160" s="339"/>
      <c r="E160" s="339"/>
      <c r="F160" s="360"/>
      <c r="G160" s="339"/>
      <c r="H160" s="339"/>
      <c r="I160" s="339"/>
      <c r="J160" s="339"/>
      <c r="K160" s="335"/>
    </row>
    <row r="161" spans="2:11" ht="18.75" customHeight="1">
      <c r="B161" s="346"/>
      <c r="C161" s="346"/>
      <c r="D161" s="346"/>
      <c r="E161" s="346"/>
      <c r="F161" s="346"/>
      <c r="G161" s="346"/>
      <c r="H161" s="346"/>
      <c r="I161" s="346"/>
      <c r="J161" s="346"/>
      <c r="K161" s="346"/>
    </row>
    <row r="162" spans="2:11" ht="7.5" customHeight="1">
      <c r="B162" s="325"/>
      <c r="C162" s="326"/>
      <c r="D162" s="326"/>
      <c r="E162" s="326"/>
      <c r="F162" s="326"/>
      <c r="G162" s="326"/>
      <c r="H162" s="326"/>
      <c r="I162" s="326"/>
      <c r="J162" s="326"/>
      <c r="K162" s="327"/>
    </row>
    <row r="163" spans="2:11" ht="45" customHeight="1">
      <c r="B163" s="328"/>
      <c r="C163" s="329" t="s">
        <v>1364</v>
      </c>
      <c r="D163" s="329"/>
      <c r="E163" s="329"/>
      <c r="F163" s="329"/>
      <c r="G163" s="329"/>
      <c r="H163" s="329"/>
      <c r="I163" s="329"/>
      <c r="J163" s="329"/>
      <c r="K163" s="330"/>
    </row>
    <row r="164" spans="2:11" ht="17.25" customHeight="1">
      <c r="B164" s="328"/>
      <c r="C164" s="353" t="s">
        <v>1293</v>
      </c>
      <c r="D164" s="353"/>
      <c r="E164" s="353"/>
      <c r="F164" s="353" t="s">
        <v>1294</v>
      </c>
      <c r="G164" s="390"/>
      <c r="H164" s="391" t="s">
        <v>143</v>
      </c>
      <c r="I164" s="391" t="s">
        <v>61</v>
      </c>
      <c r="J164" s="353" t="s">
        <v>1295</v>
      </c>
      <c r="K164" s="330"/>
    </row>
    <row r="165" spans="2:11" ht="17.25" customHeight="1">
      <c r="B165" s="331"/>
      <c r="C165" s="355" t="s">
        <v>1296</v>
      </c>
      <c r="D165" s="355"/>
      <c r="E165" s="355"/>
      <c r="F165" s="356" t="s">
        <v>1297</v>
      </c>
      <c r="G165" s="392"/>
      <c r="H165" s="393"/>
      <c r="I165" s="393"/>
      <c r="J165" s="355" t="s">
        <v>1298</v>
      </c>
      <c r="K165" s="333"/>
    </row>
    <row r="166" spans="2:11" ht="5.25" customHeight="1">
      <c r="B166" s="361"/>
      <c r="C166" s="358"/>
      <c r="D166" s="358"/>
      <c r="E166" s="358"/>
      <c r="F166" s="358"/>
      <c r="G166" s="359"/>
      <c r="H166" s="358"/>
      <c r="I166" s="358"/>
      <c r="J166" s="358"/>
      <c r="K166" s="382"/>
    </row>
    <row r="167" spans="2:11" ht="15" customHeight="1">
      <c r="B167" s="361"/>
      <c r="C167" s="339" t="s">
        <v>1302</v>
      </c>
      <c r="D167" s="339"/>
      <c r="E167" s="339"/>
      <c r="F167" s="360" t="s">
        <v>1299</v>
      </c>
      <c r="G167" s="339"/>
      <c r="H167" s="339" t="s">
        <v>1338</v>
      </c>
      <c r="I167" s="339" t="s">
        <v>1301</v>
      </c>
      <c r="J167" s="339">
        <v>120</v>
      </c>
      <c r="K167" s="382"/>
    </row>
    <row r="168" spans="2:11" ht="15" customHeight="1">
      <c r="B168" s="361"/>
      <c r="C168" s="339" t="s">
        <v>1347</v>
      </c>
      <c r="D168" s="339"/>
      <c r="E168" s="339"/>
      <c r="F168" s="360" t="s">
        <v>1299</v>
      </c>
      <c r="G168" s="339"/>
      <c r="H168" s="339" t="s">
        <v>1348</v>
      </c>
      <c r="I168" s="339" t="s">
        <v>1301</v>
      </c>
      <c r="J168" s="339" t="s">
        <v>1349</v>
      </c>
      <c r="K168" s="382"/>
    </row>
    <row r="169" spans="2:11" ht="15" customHeight="1">
      <c r="B169" s="361"/>
      <c r="C169" s="339" t="s">
        <v>90</v>
      </c>
      <c r="D169" s="339"/>
      <c r="E169" s="339"/>
      <c r="F169" s="360" t="s">
        <v>1299</v>
      </c>
      <c r="G169" s="339"/>
      <c r="H169" s="339" t="s">
        <v>1365</v>
      </c>
      <c r="I169" s="339" t="s">
        <v>1301</v>
      </c>
      <c r="J169" s="339" t="s">
        <v>1349</v>
      </c>
      <c r="K169" s="382"/>
    </row>
    <row r="170" spans="2:11" ht="15" customHeight="1">
      <c r="B170" s="361"/>
      <c r="C170" s="339" t="s">
        <v>1304</v>
      </c>
      <c r="D170" s="339"/>
      <c r="E170" s="339"/>
      <c r="F170" s="360" t="s">
        <v>1305</v>
      </c>
      <c r="G170" s="339"/>
      <c r="H170" s="339" t="s">
        <v>1365</v>
      </c>
      <c r="I170" s="339" t="s">
        <v>1301</v>
      </c>
      <c r="J170" s="339">
        <v>50</v>
      </c>
      <c r="K170" s="382"/>
    </row>
    <row r="171" spans="2:11" ht="15" customHeight="1">
      <c r="B171" s="361"/>
      <c r="C171" s="339" t="s">
        <v>1307</v>
      </c>
      <c r="D171" s="339"/>
      <c r="E171" s="339"/>
      <c r="F171" s="360" t="s">
        <v>1299</v>
      </c>
      <c r="G171" s="339"/>
      <c r="H171" s="339" t="s">
        <v>1365</v>
      </c>
      <c r="I171" s="339" t="s">
        <v>1309</v>
      </c>
      <c r="J171" s="339"/>
      <c r="K171" s="382"/>
    </row>
    <row r="172" spans="2:11" ht="15" customHeight="1">
      <c r="B172" s="361"/>
      <c r="C172" s="339" t="s">
        <v>1318</v>
      </c>
      <c r="D172" s="339"/>
      <c r="E172" s="339"/>
      <c r="F172" s="360" t="s">
        <v>1305</v>
      </c>
      <c r="G172" s="339"/>
      <c r="H172" s="339" t="s">
        <v>1365</v>
      </c>
      <c r="I172" s="339" t="s">
        <v>1301</v>
      </c>
      <c r="J172" s="339">
        <v>50</v>
      </c>
      <c r="K172" s="382"/>
    </row>
    <row r="173" spans="2:11" ht="15" customHeight="1">
      <c r="B173" s="361"/>
      <c r="C173" s="339" t="s">
        <v>1326</v>
      </c>
      <c r="D173" s="339"/>
      <c r="E173" s="339"/>
      <c r="F173" s="360" t="s">
        <v>1305</v>
      </c>
      <c r="G173" s="339"/>
      <c r="H173" s="339" t="s">
        <v>1365</v>
      </c>
      <c r="I173" s="339" t="s">
        <v>1301</v>
      </c>
      <c r="J173" s="339">
        <v>50</v>
      </c>
      <c r="K173" s="382"/>
    </row>
    <row r="174" spans="2:11" ht="15" customHeight="1">
      <c r="B174" s="361"/>
      <c r="C174" s="339" t="s">
        <v>1324</v>
      </c>
      <c r="D174" s="339"/>
      <c r="E174" s="339"/>
      <c r="F174" s="360" t="s">
        <v>1305</v>
      </c>
      <c r="G174" s="339"/>
      <c r="H174" s="339" t="s">
        <v>1365</v>
      </c>
      <c r="I174" s="339" t="s">
        <v>1301</v>
      </c>
      <c r="J174" s="339">
        <v>50</v>
      </c>
      <c r="K174" s="382"/>
    </row>
    <row r="175" spans="2:11" ht="15" customHeight="1">
      <c r="B175" s="361"/>
      <c r="C175" s="339" t="s">
        <v>142</v>
      </c>
      <c r="D175" s="339"/>
      <c r="E175" s="339"/>
      <c r="F175" s="360" t="s">
        <v>1299</v>
      </c>
      <c r="G175" s="339"/>
      <c r="H175" s="339" t="s">
        <v>1366</v>
      </c>
      <c r="I175" s="339" t="s">
        <v>1367</v>
      </c>
      <c r="J175" s="339"/>
      <c r="K175" s="382"/>
    </row>
    <row r="176" spans="2:11" ht="15" customHeight="1">
      <c r="B176" s="361"/>
      <c r="C176" s="339" t="s">
        <v>61</v>
      </c>
      <c r="D176" s="339"/>
      <c r="E176" s="339"/>
      <c r="F176" s="360" t="s">
        <v>1299</v>
      </c>
      <c r="G176" s="339"/>
      <c r="H176" s="339" t="s">
        <v>1368</v>
      </c>
      <c r="I176" s="339" t="s">
        <v>1369</v>
      </c>
      <c r="J176" s="339">
        <v>1</v>
      </c>
      <c r="K176" s="382"/>
    </row>
    <row r="177" spans="2:11" ht="15" customHeight="1">
      <c r="B177" s="361"/>
      <c r="C177" s="339" t="s">
        <v>57</v>
      </c>
      <c r="D177" s="339"/>
      <c r="E177" s="339"/>
      <c r="F177" s="360" t="s">
        <v>1299</v>
      </c>
      <c r="G177" s="339"/>
      <c r="H177" s="339" t="s">
        <v>1370</v>
      </c>
      <c r="I177" s="339" t="s">
        <v>1301</v>
      </c>
      <c r="J177" s="339">
        <v>20</v>
      </c>
      <c r="K177" s="382"/>
    </row>
    <row r="178" spans="2:11" ht="15" customHeight="1">
      <c r="B178" s="361"/>
      <c r="C178" s="339" t="s">
        <v>143</v>
      </c>
      <c r="D178" s="339"/>
      <c r="E178" s="339"/>
      <c r="F178" s="360" t="s">
        <v>1299</v>
      </c>
      <c r="G178" s="339"/>
      <c r="H178" s="339" t="s">
        <v>1371</v>
      </c>
      <c r="I178" s="339" t="s">
        <v>1301</v>
      </c>
      <c r="J178" s="339">
        <v>255</v>
      </c>
      <c r="K178" s="382"/>
    </row>
    <row r="179" spans="2:11" ht="15" customHeight="1">
      <c r="B179" s="361"/>
      <c r="C179" s="339" t="s">
        <v>144</v>
      </c>
      <c r="D179" s="339"/>
      <c r="E179" s="339"/>
      <c r="F179" s="360" t="s">
        <v>1299</v>
      </c>
      <c r="G179" s="339"/>
      <c r="H179" s="339" t="s">
        <v>1264</v>
      </c>
      <c r="I179" s="339" t="s">
        <v>1301</v>
      </c>
      <c r="J179" s="339">
        <v>10</v>
      </c>
      <c r="K179" s="382"/>
    </row>
    <row r="180" spans="2:11" ht="15" customHeight="1">
      <c r="B180" s="361"/>
      <c r="C180" s="339" t="s">
        <v>145</v>
      </c>
      <c r="D180" s="339"/>
      <c r="E180" s="339"/>
      <c r="F180" s="360" t="s">
        <v>1299</v>
      </c>
      <c r="G180" s="339"/>
      <c r="H180" s="339" t="s">
        <v>1372</v>
      </c>
      <c r="I180" s="339" t="s">
        <v>1333</v>
      </c>
      <c r="J180" s="339"/>
      <c r="K180" s="382"/>
    </row>
    <row r="181" spans="2:11" ht="15" customHeight="1">
      <c r="B181" s="361"/>
      <c r="C181" s="339" t="s">
        <v>1373</v>
      </c>
      <c r="D181" s="339"/>
      <c r="E181" s="339"/>
      <c r="F181" s="360" t="s">
        <v>1299</v>
      </c>
      <c r="G181" s="339"/>
      <c r="H181" s="339" t="s">
        <v>1374</v>
      </c>
      <c r="I181" s="339" t="s">
        <v>1333</v>
      </c>
      <c r="J181" s="339"/>
      <c r="K181" s="382"/>
    </row>
    <row r="182" spans="2:11" ht="15" customHeight="1">
      <c r="B182" s="361"/>
      <c r="C182" s="339" t="s">
        <v>1362</v>
      </c>
      <c r="D182" s="339"/>
      <c r="E182" s="339"/>
      <c r="F182" s="360" t="s">
        <v>1299</v>
      </c>
      <c r="G182" s="339"/>
      <c r="H182" s="339" t="s">
        <v>1375</v>
      </c>
      <c r="I182" s="339" t="s">
        <v>1333</v>
      </c>
      <c r="J182" s="339"/>
      <c r="K182" s="382"/>
    </row>
    <row r="183" spans="2:11" ht="15" customHeight="1">
      <c r="B183" s="361"/>
      <c r="C183" s="339" t="s">
        <v>148</v>
      </c>
      <c r="D183" s="339"/>
      <c r="E183" s="339"/>
      <c r="F183" s="360" t="s">
        <v>1305</v>
      </c>
      <c r="G183" s="339"/>
      <c r="H183" s="339" t="s">
        <v>1376</v>
      </c>
      <c r="I183" s="339" t="s">
        <v>1301</v>
      </c>
      <c r="J183" s="339">
        <v>50</v>
      </c>
      <c r="K183" s="382"/>
    </row>
    <row r="184" spans="2:11" ht="15" customHeight="1">
      <c r="B184" s="361"/>
      <c r="C184" s="339" t="s">
        <v>1377</v>
      </c>
      <c r="D184" s="339"/>
      <c r="E184" s="339"/>
      <c r="F184" s="360" t="s">
        <v>1305</v>
      </c>
      <c r="G184" s="339"/>
      <c r="H184" s="339" t="s">
        <v>1378</v>
      </c>
      <c r="I184" s="339" t="s">
        <v>1379</v>
      </c>
      <c r="J184" s="339"/>
      <c r="K184" s="382"/>
    </row>
    <row r="185" spans="2:11" ht="15" customHeight="1">
      <c r="B185" s="361"/>
      <c r="C185" s="339" t="s">
        <v>1380</v>
      </c>
      <c r="D185" s="339"/>
      <c r="E185" s="339"/>
      <c r="F185" s="360" t="s">
        <v>1305</v>
      </c>
      <c r="G185" s="339"/>
      <c r="H185" s="339" t="s">
        <v>1381</v>
      </c>
      <c r="I185" s="339" t="s">
        <v>1379</v>
      </c>
      <c r="J185" s="339"/>
      <c r="K185" s="382"/>
    </row>
    <row r="186" spans="2:11" ht="15" customHeight="1">
      <c r="B186" s="361"/>
      <c r="C186" s="339" t="s">
        <v>1382</v>
      </c>
      <c r="D186" s="339"/>
      <c r="E186" s="339"/>
      <c r="F186" s="360" t="s">
        <v>1305</v>
      </c>
      <c r="G186" s="339"/>
      <c r="H186" s="339" t="s">
        <v>1383</v>
      </c>
      <c r="I186" s="339" t="s">
        <v>1379</v>
      </c>
      <c r="J186" s="339"/>
      <c r="K186" s="382"/>
    </row>
    <row r="187" spans="2:11" ht="15" customHeight="1">
      <c r="B187" s="361"/>
      <c r="C187" s="394" t="s">
        <v>1384</v>
      </c>
      <c r="D187" s="339"/>
      <c r="E187" s="339"/>
      <c r="F187" s="360" t="s">
        <v>1305</v>
      </c>
      <c r="G187" s="339"/>
      <c r="H187" s="339" t="s">
        <v>1385</v>
      </c>
      <c r="I187" s="339" t="s">
        <v>1386</v>
      </c>
      <c r="J187" s="395" t="s">
        <v>1387</v>
      </c>
      <c r="K187" s="382"/>
    </row>
    <row r="188" spans="2:11" ht="15" customHeight="1">
      <c r="B188" s="361"/>
      <c r="C188" s="345" t="s">
        <v>46</v>
      </c>
      <c r="D188" s="339"/>
      <c r="E188" s="339"/>
      <c r="F188" s="360" t="s">
        <v>1299</v>
      </c>
      <c r="G188" s="339"/>
      <c r="H188" s="335" t="s">
        <v>1388</v>
      </c>
      <c r="I188" s="339" t="s">
        <v>1389</v>
      </c>
      <c r="J188" s="339"/>
      <c r="K188" s="382"/>
    </row>
    <row r="189" spans="2:11" ht="15" customHeight="1">
      <c r="B189" s="361"/>
      <c r="C189" s="345" t="s">
        <v>1390</v>
      </c>
      <c r="D189" s="339"/>
      <c r="E189" s="339"/>
      <c r="F189" s="360" t="s">
        <v>1299</v>
      </c>
      <c r="G189" s="339"/>
      <c r="H189" s="339" t="s">
        <v>1391</v>
      </c>
      <c r="I189" s="339" t="s">
        <v>1333</v>
      </c>
      <c r="J189" s="339"/>
      <c r="K189" s="382"/>
    </row>
    <row r="190" spans="2:11" ht="15" customHeight="1">
      <c r="B190" s="361"/>
      <c r="C190" s="345" t="s">
        <v>1392</v>
      </c>
      <c r="D190" s="339"/>
      <c r="E190" s="339"/>
      <c r="F190" s="360" t="s">
        <v>1299</v>
      </c>
      <c r="G190" s="339"/>
      <c r="H190" s="339" t="s">
        <v>1393</v>
      </c>
      <c r="I190" s="339" t="s">
        <v>1333</v>
      </c>
      <c r="J190" s="339"/>
      <c r="K190" s="382"/>
    </row>
    <row r="191" spans="2:11" ht="15" customHeight="1">
      <c r="B191" s="361"/>
      <c r="C191" s="345" t="s">
        <v>1394</v>
      </c>
      <c r="D191" s="339"/>
      <c r="E191" s="339"/>
      <c r="F191" s="360" t="s">
        <v>1305</v>
      </c>
      <c r="G191" s="339"/>
      <c r="H191" s="339" t="s">
        <v>1395</v>
      </c>
      <c r="I191" s="339" t="s">
        <v>1333</v>
      </c>
      <c r="J191" s="339"/>
      <c r="K191" s="382"/>
    </row>
    <row r="192" spans="2:11" ht="15" customHeight="1">
      <c r="B192" s="388"/>
      <c r="C192" s="396"/>
      <c r="D192" s="370"/>
      <c r="E192" s="370"/>
      <c r="F192" s="370"/>
      <c r="G192" s="370"/>
      <c r="H192" s="370"/>
      <c r="I192" s="370"/>
      <c r="J192" s="370"/>
      <c r="K192" s="389"/>
    </row>
    <row r="193" spans="2:11" ht="18.75" customHeight="1">
      <c r="B193" s="335"/>
      <c r="C193" s="339"/>
      <c r="D193" s="339"/>
      <c r="E193" s="339"/>
      <c r="F193" s="360"/>
      <c r="G193" s="339"/>
      <c r="H193" s="339"/>
      <c r="I193" s="339"/>
      <c r="J193" s="339"/>
      <c r="K193" s="335"/>
    </row>
    <row r="194" spans="2:11" ht="18.75" customHeight="1">
      <c r="B194" s="335"/>
      <c r="C194" s="339"/>
      <c r="D194" s="339"/>
      <c r="E194" s="339"/>
      <c r="F194" s="360"/>
      <c r="G194" s="339"/>
      <c r="H194" s="339"/>
      <c r="I194" s="339"/>
      <c r="J194" s="339"/>
      <c r="K194" s="335"/>
    </row>
    <row r="195" spans="2:11" ht="18.75" customHeight="1">
      <c r="B195" s="346"/>
      <c r="C195" s="346"/>
      <c r="D195" s="346"/>
      <c r="E195" s="346"/>
      <c r="F195" s="346"/>
      <c r="G195" s="346"/>
      <c r="H195" s="346"/>
      <c r="I195" s="346"/>
      <c r="J195" s="346"/>
      <c r="K195" s="346"/>
    </row>
    <row r="196" spans="2:11" ht="13.5">
      <c r="B196" s="325"/>
      <c r="C196" s="326"/>
      <c r="D196" s="326"/>
      <c r="E196" s="326"/>
      <c r="F196" s="326"/>
      <c r="G196" s="326"/>
      <c r="H196" s="326"/>
      <c r="I196" s="326"/>
      <c r="J196" s="326"/>
      <c r="K196" s="327"/>
    </row>
    <row r="197" spans="2:11" ht="21">
      <c r="B197" s="328"/>
      <c r="C197" s="329" t="s">
        <v>1396</v>
      </c>
      <c r="D197" s="329"/>
      <c r="E197" s="329"/>
      <c r="F197" s="329"/>
      <c r="G197" s="329"/>
      <c r="H197" s="329"/>
      <c r="I197" s="329"/>
      <c r="J197" s="329"/>
      <c r="K197" s="330"/>
    </row>
    <row r="198" spans="2:11" ht="25.5" customHeight="1">
      <c r="B198" s="328"/>
      <c r="C198" s="397" t="s">
        <v>1397</v>
      </c>
      <c r="D198" s="397"/>
      <c r="E198" s="397"/>
      <c r="F198" s="397" t="s">
        <v>1398</v>
      </c>
      <c r="G198" s="398"/>
      <c r="H198" s="397" t="s">
        <v>1399</v>
      </c>
      <c r="I198" s="397"/>
      <c r="J198" s="397"/>
      <c r="K198" s="330"/>
    </row>
    <row r="199" spans="2:11" ht="5.25" customHeight="1">
      <c r="B199" s="361"/>
      <c r="C199" s="358"/>
      <c r="D199" s="358"/>
      <c r="E199" s="358"/>
      <c r="F199" s="358"/>
      <c r="G199" s="339"/>
      <c r="H199" s="358"/>
      <c r="I199" s="358"/>
      <c r="J199" s="358"/>
      <c r="K199" s="382"/>
    </row>
    <row r="200" spans="2:11" ht="15" customHeight="1">
      <c r="B200" s="361"/>
      <c r="C200" s="339" t="s">
        <v>1389</v>
      </c>
      <c r="D200" s="339"/>
      <c r="E200" s="339"/>
      <c r="F200" s="360" t="s">
        <v>47</v>
      </c>
      <c r="G200" s="339"/>
      <c r="H200" s="339" t="s">
        <v>1400</v>
      </c>
      <c r="I200" s="339"/>
      <c r="J200" s="339"/>
      <c r="K200" s="382"/>
    </row>
    <row r="201" spans="2:11" ht="15" customHeight="1">
      <c r="B201" s="361"/>
      <c r="C201" s="367"/>
      <c r="D201" s="339"/>
      <c r="E201" s="339"/>
      <c r="F201" s="360" t="s">
        <v>48</v>
      </c>
      <c r="G201" s="339"/>
      <c r="H201" s="339" t="s">
        <v>1401</v>
      </c>
      <c r="I201" s="339"/>
      <c r="J201" s="339"/>
      <c r="K201" s="382"/>
    </row>
    <row r="202" spans="2:11" ht="15" customHeight="1">
      <c r="B202" s="361"/>
      <c r="C202" s="367"/>
      <c r="D202" s="339"/>
      <c r="E202" s="339"/>
      <c r="F202" s="360" t="s">
        <v>51</v>
      </c>
      <c r="G202" s="339"/>
      <c r="H202" s="339" t="s">
        <v>1402</v>
      </c>
      <c r="I202" s="339"/>
      <c r="J202" s="339"/>
      <c r="K202" s="382"/>
    </row>
    <row r="203" spans="2:11" ht="15" customHeight="1">
      <c r="B203" s="361"/>
      <c r="C203" s="339"/>
      <c r="D203" s="339"/>
      <c r="E203" s="339"/>
      <c r="F203" s="360" t="s">
        <v>49</v>
      </c>
      <c r="G203" s="339"/>
      <c r="H203" s="339" t="s">
        <v>1403</v>
      </c>
      <c r="I203" s="339"/>
      <c r="J203" s="339"/>
      <c r="K203" s="382"/>
    </row>
    <row r="204" spans="2:11" ht="15" customHeight="1">
      <c r="B204" s="361"/>
      <c r="C204" s="339"/>
      <c r="D204" s="339"/>
      <c r="E204" s="339"/>
      <c r="F204" s="360" t="s">
        <v>50</v>
      </c>
      <c r="G204" s="339"/>
      <c r="H204" s="339" t="s">
        <v>1404</v>
      </c>
      <c r="I204" s="339"/>
      <c r="J204" s="339"/>
      <c r="K204" s="382"/>
    </row>
    <row r="205" spans="2:11" ht="15" customHeight="1">
      <c r="B205" s="361"/>
      <c r="C205" s="339"/>
      <c r="D205" s="339"/>
      <c r="E205" s="339"/>
      <c r="F205" s="360"/>
      <c r="G205" s="339"/>
      <c r="H205" s="339"/>
      <c r="I205" s="339"/>
      <c r="J205" s="339"/>
      <c r="K205" s="382"/>
    </row>
    <row r="206" spans="2:11" ht="15" customHeight="1">
      <c r="B206" s="361"/>
      <c r="C206" s="339" t="s">
        <v>1345</v>
      </c>
      <c r="D206" s="339"/>
      <c r="E206" s="339"/>
      <c r="F206" s="360" t="s">
        <v>84</v>
      </c>
      <c r="G206" s="339"/>
      <c r="H206" s="339" t="s">
        <v>1405</v>
      </c>
      <c r="I206" s="339"/>
      <c r="J206" s="339"/>
      <c r="K206" s="382"/>
    </row>
    <row r="207" spans="2:11" ht="15" customHeight="1">
      <c r="B207" s="361"/>
      <c r="C207" s="367"/>
      <c r="D207" s="339"/>
      <c r="E207" s="339"/>
      <c r="F207" s="360" t="s">
        <v>1243</v>
      </c>
      <c r="G207" s="339"/>
      <c r="H207" s="339" t="s">
        <v>1244</v>
      </c>
      <c r="I207" s="339"/>
      <c r="J207" s="339"/>
      <c r="K207" s="382"/>
    </row>
    <row r="208" spans="2:11" ht="15" customHeight="1">
      <c r="B208" s="361"/>
      <c r="C208" s="339"/>
      <c r="D208" s="339"/>
      <c r="E208" s="339"/>
      <c r="F208" s="360" t="s">
        <v>1241</v>
      </c>
      <c r="G208" s="339"/>
      <c r="H208" s="339" t="s">
        <v>1406</v>
      </c>
      <c r="I208" s="339"/>
      <c r="J208" s="339"/>
      <c r="K208" s="382"/>
    </row>
    <row r="209" spans="2:11" ht="15" customHeight="1">
      <c r="B209" s="399"/>
      <c r="C209" s="367"/>
      <c r="D209" s="367"/>
      <c r="E209" s="367"/>
      <c r="F209" s="360" t="s">
        <v>1245</v>
      </c>
      <c r="G209" s="345"/>
      <c r="H209" s="386" t="s">
        <v>1246</v>
      </c>
      <c r="I209" s="386"/>
      <c r="J209" s="386"/>
      <c r="K209" s="400"/>
    </row>
    <row r="210" spans="2:11" ht="15" customHeight="1">
      <c r="B210" s="399"/>
      <c r="C210" s="367"/>
      <c r="D210" s="367"/>
      <c r="E210" s="367"/>
      <c r="F210" s="360" t="s">
        <v>1247</v>
      </c>
      <c r="G210" s="345"/>
      <c r="H210" s="386" t="s">
        <v>1407</v>
      </c>
      <c r="I210" s="386"/>
      <c r="J210" s="386"/>
      <c r="K210" s="400"/>
    </row>
    <row r="211" spans="2:11" ht="15" customHeight="1">
      <c r="B211" s="399"/>
      <c r="C211" s="367"/>
      <c r="D211" s="367"/>
      <c r="E211" s="367"/>
      <c r="F211" s="401"/>
      <c r="G211" s="345"/>
      <c r="H211" s="402"/>
      <c r="I211" s="402"/>
      <c r="J211" s="402"/>
      <c r="K211" s="400"/>
    </row>
    <row r="212" spans="2:11" ht="15" customHeight="1">
      <c r="B212" s="399"/>
      <c r="C212" s="339" t="s">
        <v>1369</v>
      </c>
      <c r="D212" s="367"/>
      <c r="E212" s="367"/>
      <c r="F212" s="360">
        <v>1</v>
      </c>
      <c r="G212" s="345"/>
      <c r="H212" s="386" t="s">
        <v>1408</v>
      </c>
      <c r="I212" s="386"/>
      <c r="J212" s="386"/>
      <c r="K212" s="400"/>
    </row>
    <row r="213" spans="2:11" ht="15" customHeight="1">
      <c r="B213" s="399"/>
      <c r="C213" s="367"/>
      <c r="D213" s="367"/>
      <c r="E213" s="367"/>
      <c r="F213" s="360">
        <v>2</v>
      </c>
      <c r="G213" s="345"/>
      <c r="H213" s="386" t="s">
        <v>1409</v>
      </c>
      <c r="I213" s="386"/>
      <c r="J213" s="386"/>
      <c r="K213" s="400"/>
    </row>
    <row r="214" spans="2:11" ht="15" customHeight="1">
      <c r="B214" s="399"/>
      <c r="C214" s="367"/>
      <c r="D214" s="367"/>
      <c r="E214" s="367"/>
      <c r="F214" s="360">
        <v>3</v>
      </c>
      <c r="G214" s="345"/>
      <c r="H214" s="386" t="s">
        <v>1410</v>
      </c>
      <c r="I214" s="386"/>
      <c r="J214" s="386"/>
      <c r="K214" s="400"/>
    </row>
    <row r="215" spans="2:11" ht="15" customHeight="1">
      <c r="B215" s="399"/>
      <c r="C215" s="367"/>
      <c r="D215" s="367"/>
      <c r="E215" s="367"/>
      <c r="F215" s="360">
        <v>4</v>
      </c>
      <c r="G215" s="345"/>
      <c r="H215" s="386" t="s">
        <v>1411</v>
      </c>
      <c r="I215" s="386"/>
      <c r="J215" s="386"/>
      <c r="K215" s="400"/>
    </row>
    <row r="216" spans="2:11" ht="12.75" customHeight="1">
      <c r="B216" s="403"/>
      <c r="C216" s="404"/>
      <c r="D216" s="404"/>
      <c r="E216" s="404"/>
      <c r="F216" s="404"/>
      <c r="G216" s="404"/>
      <c r="H216" s="404"/>
      <c r="I216" s="404"/>
      <c r="J216" s="404"/>
      <c r="K216" s="405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vrana</dc:creator>
  <cp:keywords/>
  <dc:description/>
  <cp:lastModifiedBy>vrana</cp:lastModifiedBy>
  <dcterms:created xsi:type="dcterms:W3CDTF">2018-08-02T09:52:36Z</dcterms:created>
  <dcterms:modified xsi:type="dcterms:W3CDTF">2018-08-02T09:52:51Z</dcterms:modified>
  <cp:category/>
  <cp:version/>
  <cp:contentType/>
  <cp:contentStatus/>
</cp:coreProperties>
</file>