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Pol'!$A$1:$U$43</definedName>
    <definedName name="_xlnm.Print_Area" localSheetId="1">Stavba!$A$1:$J$48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33" i="12"/>
  <c r="F39" i="1" s="1"/>
  <c r="G9" i="12"/>
  <c r="M9" s="1"/>
  <c r="I9"/>
  <c r="K9"/>
  <c r="O9"/>
  <c r="Q9"/>
  <c r="U9"/>
  <c r="G12"/>
  <c r="M12" s="1"/>
  <c r="I12"/>
  <c r="K12"/>
  <c r="O12"/>
  <c r="Q12"/>
  <c r="U12"/>
  <c r="G15"/>
  <c r="I15"/>
  <c r="K15"/>
  <c r="M15"/>
  <c r="O15"/>
  <c r="Q15"/>
  <c r="U15"/>
  <c r="G18"/>
  <c r="M18" s="1"/>
  <c r="I18"/>
  <c r="K18"/>
  <c r="O18"/>
  <c r="O8" s="1"/>
  <c r="Q18"/>
  <c r="U18"/>
  <c r="G19"/>
  <c r="M19" s="1"/>
  <c r="I19"/>
  <c r="K19"/>
  <c r="O19"/>
  <c r="Q19"/>
  <c r="U19"/>
  <c r="I20" i="1"/>
  <c r="I19"/>
  <c r="I18"/>
  <c r="I17"/>
  <c r="G27"/>
  <c r="F40"/>
  <c r="G40"/>
  <c r="G25" s="1"/>
  <c r="G26" s="1"/>
  <c r="H40"/>
  <c r="I40"/>
  <c r="J39" s="1"/>
  <c r="J40"/>
  <c r="J28"/>
  <c r="J26"/>
  <c r="G38"/>
  <c r="F38"/>
  <c r="J23"/>
  <c r="J24"/>
  <c r="J25"/>
  <c r="J27"/>
  <c r="E24"/>
  <c r="E26"/>
  <c r="K8" i="12" l="1"/>
  <c r="AD33"/>
  <c r="G39" i="1" s="1"/>
  <c r="H39" s="1"/>
  <c r="I39" s="1"/>
  <c r="Q8" i="12"/>
  <c r="U8"/>
  <c r="I8"/>
  <c r="G28" i="1"/>
  <c r="G23"/>
  <c r="M8" i="12"/>
  <c r="G8"/>
  <c r="G33" l="1"/>
  <c r="I47" i="1"/>
  <c r="G24"/>
  <c r="G29" s="1"/>
  <c r="I48" l="1"/>
  <c r="I16"/>
  <c r="I2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<sst xmlns="http://schemas.openxmlformats.org/spreadsheetml/2006/main" count="181" uniqueCount="124">
  <si>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</si>
  <si>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</si>
  <si>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</si>
  <si>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</si>
  <si>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</si>
  <si>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</si>
  <si>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</si>
  <si>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</si>
  <si>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</si>
  <si>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</si>
  <si>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</si>
  <si>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</si>
  <si>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</si>
  <si>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</si>
  <si>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</si>
  <si>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</si>
  <si>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</si>
  <si>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</si>
  <si>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</si>
  <si>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</si>
  <si>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</si>
  <si>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</si>
  <si>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</si>
  <si>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</si>
  <si>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</si>
  <si>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</si>
  <si>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</si>
  <si>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</si>
  <si>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</si>
  <si>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</si>
  <si>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</si>
  <si>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</si>
  <si>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</si>
  <si>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</si>
  <si>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</si>
  <si>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</si>
  <si>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</si>
  <si>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</si>
  <si>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</si>
  <si>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</si>
  <si>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</si>
  <si>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</si>
  <si>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</si>
  <si>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Odpojení plynovodních přípojek GasNet</t>
  </si>
  <si>
    <t>Statutární město Karviná</t>
  </si>
  <si>
    <t>Fryštátská 72/1</t>
  </si>
  <si>
    <t>Karviná-Fryštát</t>
  </si>
  <si>
    <t>73301</t>
  </si>
  <si>
    <t>00297534</t>
  </si>
  <si>
    <t>CZ00297534</t>
  </si>
  <si>
    <t>Rozpočet</t>
  </si>
  <si>
    <t>Celkem za stavbu</t>
  </si>
  <si>
    <t>CZK</t>
  </si>
  <si>
    <t>Rekapitulace dílů</t>
  </si>
  <si>
    <t>Typ dílu</t>
  </si>
  <si>
    <t>90</t>
  </si>
  <si>
    <t>Přípočty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</si>
  <si>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</si>
  <si>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</si>
  <si>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</si>
  <si>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</si>
  <si>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</si>
  <si>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</si>
  <si>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</si>
  <si>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</si>
  <si>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</si>
  <si>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</si>
  <si>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</si>
  <si>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</si>
  <si>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</si>
  <si>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</si>
  <si>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</si>
  <si>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</si>
  <si>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</si>
  <si>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</si>
  <si>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</si>
  <si>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</si>
  <si>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</si>
  <si>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</si>
  <si>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</si>
  <si>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</si>
  <si>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</si>
  <si>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</si>
  <si>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</si>
  <si>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</si>
  <si>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</si>
  <si>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909      R00</t>
  </si>
  <si>
    <t>Hzs-, Propoje + balonování 225</t>
  </si>
  <si>
    <t>h</t>
  </si>
  <si>
    <t>POL1_0</t>
  </si>
  <si>
    <t>3 osoby- 10hod.:</t>
  </si>
  <si>
    <t>VV</t>
  </si>
  <si>
    <t>3*10</t>
  </si>
  <si>
    <t>Hzs-, Odpoje přípojek před objektem</t>
  </si>
  <si>
    <t>3 osoby 7hod.:</t>
  </si>
  <si>
    <t>3*7</t>
  </si>
  <si>
    <t>900      RT1</t>
  </si>
  <si>
    <t>HZS, čas strávený na cestě</t>
  </si>
  <si>
    <t>6 osob 2hod.:</t>
  </si>
  <si>
    <t>6*2</t>
  </si>
  <si>
    <t>110      R00</t>
  </si>
  <si>
    <t>km</t>
  </si>
  <si>
    <t>R materiál</t>
  </si>
  <si>
    <t>Materiál ( balon.hrdla, spojky, záslepky, elektrody, ochran.pásky,trubky)</t>
  </si>
  <si>
    <t>soubor</t>
  </si>
  <si>
    <t>balonovací hrdlo - 4ks:</t>
  </si>
  <si>
    <t>el.spojka dn225 -  6ks:</t>
  </si>
  <si>
    <t>el.záslepka dn110 - 2ks:</t>
  </si>
  <si>
    <t>el.záslepka dn90 - 1ks:</t>
  </si>
  <si>
    <t>el.záslepka dn63 - 1ks:</t>
  </si>
  <si>
    <t>el.záslepka dn40 - 3ks:</t>
  </si>
  <si>
    <t>trubka dn225 - 4m:</t>
  </si>
  <si>
    <t>elektrody - 2bal.:</t>
  </si>
  <si>
    <t>páska ochranná - 6ks:</t>
  </si>
  <si>
    <t>páska Anticor - 10ks:</t>
  </si>
  <si>
    <t>odmaš. ubrousek - 30ks:</t>
  </si>
  <si>
    <t>1</t>
  </si>
  <si>
    <t/>
  </si>
  <si>
    <t>SUM</t>
  </si>
  <si>
    <t>POPUZIV</t>
  </si>
  <si>
    <t>END</t>
  </si>
  <si>
    <t xml:space="preserve">Demolice domů č.p. 1307-1309 na  ul. Gustawa Morcinka a </t>
  </si>
  <si>
    <t>domů č.p. 1310-1317 na ulici Fučíkova v Karviné - Novém Městě</t>
  </si>
  <si>
    <t>Doprava</t>
  </si>
</sst>
</file>

<file path=xl/styles.xml><?xml version="1.0" encoding="utf-8"?>
<styleSheet xmlns="http://schemas.openxmlformats.org/spreadsheetml/2006/main">
  <numFmts count="1">
    <numFmt numFmtId="164" formatCode="#,##0.00000"/>
  </numFmts>
  <fonts count="18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15" xfId="0" applyNumberFormat="1" applyFont="1" applyBorder="1" applyAlignment="1">
      <alignment vertical="center"/>
    </xf>
    <xf numFmtId="4" fontId="7" fillId="0" borderId="21" xfId="0" applyNumberFormat="1" applyFont="1" applyBorder="1" applyAlignment="1">
      <alignment horizontal="center" vertical="center"/>
    </xf>
    <xf numFmtId="4" fontId="7" fillId="0" borderId="21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4" xfId="0" applyNumberFormat="1" applyFont="1" applyBorder="1" applyAlignment="1">
      <alignment vertical="top" wrapText="1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7" fillId="0" borderId="38" xfId="0" applyNumberFormat="1" applyFont="1" applyBorder="1" applyAlignment="1">
      <alignment vertical="top" wrapText="1" shrinkToFit="1"/>
    </xf>
    <xf numFmtId="164" fontId="17" fillId="0" borderId="39" xfId="0" applyNumberFormat="1" applyFont="1" applyBorder="1" applyAlignment="1">
      <alignment vertical="top" wrapText="1" shrinkToFit="1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17" fillId="0" borderId="39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6" fillId="0" borderId="33" xfId="0" applyNumberFormat="1" applyFont="1" applyBorder="1" applyAlignment="1">
      <alignment horizontal="left" vertical="top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" fontId="11" fillId="0" borderId="16" xfId="0" applyNumberFormat="1" applyFont="1" applyBorder="1" applyAlignment="1">
      <alignment horizontal="right" vertical="center" indent="1"/>
    </xf>
    <xf numFmtId="4" fontId="7" fillId="5" borderId="39" xfId="0" applyNumberFormat="1" applyFont="1" applyFill="1" applyBorder="1" applyAlignment="1"/>
    <xf numFmtId="49" fontId="6" fillId="3" borderId="18" xfId="0" applyNumberFormat="1" applyFont="1" applyFill="1" applyBorder="1" applyAlignment="1">
      <alignment horizontal="left" vertical="center" shrinkToFit="1"/>
    </xf>
    <xf numFmtId="0" fontId="6" fillId="3" borderId="18" xfId="0" applyFont="1" applyFill="1" applyBorder="1" applyAlignment="1">
      <alignment horizontal="left" vertical="center" shrinkToFit="1"/>
    </xf>
    <xf numFmtId="0" fontId="6" fillId="3" borderId="19" xfId="0" applyFont="1" applyFill="1" applyBorder="1" applyAlignment="1">
      <alignment horizontal="left" vertical="center" shrinkToFi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6" fillId="3" borderId="0" xfId="0" applyNumberFormat="1" applyFont="1" applyFill="1" applyBorder="1" applyAlignment="1">
      <alignment horizontal="left" vertical="center" shrinkToFit="1"/>
    </xf>
    <xf numFmtId="0" fontId="6" fillId="3" borderId="0" xfId="0" applyFont="1" applyFill="1" applyBorder="1" applyAlignment="1">
      <alignment horizontal="left" vertical="center" shrinkToFit="1"/>
    </xf>
    <xf numFmtId="0" fontId="6" fillId="3" borderId="2" xfId="0" applyFont="1" applyFill="1" applyBorder="1" applyAlignment="1">
      <alignment horizontal="left" vertical="center" shrinkToFit="1"/>
    </xf>
    <xf numFmtId="49" fontId="6" fillId="3" borderId="6" xfId="0" applyNumberFormat="1" applyFont="1" applyFill="1" applyBorder="1" applyAlignment="1">
      <alignment horizontal="left" vertical="center"/>
    </xf>
    <xf numFmtId="0" fontId="6" fillId="3" borderId="6" xfId="0" applyFont="1" applyFill="1" applyBorder="1" applyAlignment="1">
      <alignment horizontal="left" vertical="center"/>
    </xf>
    <xf numFmtId="0" fontId="6" fillId="3" borderId="8" xfId="0" applyFont="1" applyFill="1" applyBorder="1" applyAlignment="1">
      <alignment horizontal="left"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21" xfId="0" applyNumberFormat="1" applyFont="1" applyBorder="1" applyAlignment="1">
      <alignment vertical="center"/>
    </xf>
    <xf numFmtId="49" fontId="7" fillId="0" borderId="15" xfId="0" applyNumberFormat="1" applyFont="1" applyBorder="1" applyAlignment="1">
      <alignment vertical="center" wrapText="1"/>
    </xf>
    <xf numFmtId="49" fontId="7" fillId="0" borderId="1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2.75"/>
  <sheetData>
    <row r="1" spans="1:7">
      <c r="A1" s="37" t="s">
        <v>38</v>
      </c>
    </row>
    <row r="2" spans="1:7" ht="57.75" customHeight="1">
      <c r="A2" s="184" t="s">
        <v>39</v>
      </c>
      <c r="B2" s="184"/>
      <c r="C2" s="184"/>
      <c r="D2" s="184"/>
      <c r="E2" s="184"/>
      <c r="F2" s="184"/>
      <c r="G2" s="18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51"/>
  <sheetViews>
    <sheetView showGridLines="0" tabSelected="1" topLeftCell="B1" zoomScaleNormal="100" zoomScaleSheetLayoutView="75" workbookViewId="0">
      <selection activeCell="I12" sqref="I12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3" t="s">
        <v>36</v>
      </c>
      <c r="B1" s="185" t="s">
        <v>42</v>
      </c>
      <c r="C1" s="186"/>
      <c r="D1" s="186"/>
      <c r="E1" s="186"/>
      <c r="F1" s="186"/>
      <c r="G1" s="186"/>
      <c r="H1" s="186"/>
      <c r="I1" s="186"/>
      <c r="J1" s="187"/>
    </row>
    <row r="2" spans="1:15" ht="23.25" customHeight="1">
      <c r="A2" s="4"/>
      <c r="B2" s="81" t="s">
        <v>40</v>
      </c>
      <c r="C2" s="82"/>
      <c r="D2" s="206" t="s">
        <v>43</v>
      </c>
      <c r="E2" s="207"/>
      <c r="F2" s="207"/>
      <c r="G2" s="207"/>
      <c r="H2" s="207"/>
      <c r="I2" s="207"/>
      <c r="J2" s="208"/>
      <c r="O2" s="2"/>
    </row>
    <row r="3" spans="1:15" ht="20.25" customHeight="1">
      <c r="A3" s="4"/>
      <c r="B3" s="83"/>
      <c r="C3" s="84"/>
      <c r="D3" s="211" t="s">
        <v>121</v>
      </c>
      <c r="E3" s="212"/>
      <c r="F3" s="212"/>
      <c r="G3" s="212"/>
      <c r="H3" s="212"/>
      <c r="I3" s="212"/>
      <c r="J3" s="213"/>
    </row>
    <row r="4" spans="1:15" ht="21" customHeight="1">
      <c r="A4" s="4"/>
      <c r="B4" s="85"/>
      <c r="C4" s="86"/>
      <c r="D4" s="214" t="s">
        <v>122</v>
      </c>
      <c r="E4" s="215"/>
      <c r="F4" s="215"/>
      <c r="G4" s="215"/>
      <c r="H4" s="215"/>
      <c r="I4" s="215"/>
      <c r="J4" s="216"/>
    </row>
    <row r="5" spans="1:15" ht="24" customHeight="1">
      <c r="A5" s="4"/>
      <c r="B5" s="47" t="s">
        <v>21</v>
      </c>
      <c r="C5" s="5"/>
      <c r="D5" s="87" t="s">
        <v>44</v>
      </c>
      <c r="E5" s="26"/>
      <c r="F5" s="26"/>
      <c r="G5" s="26"/>
      <c r="H5" s="28" t="s">
        <v>33</v>
      </c>
      <c r="I5" s="87" t="s">
        <v>48</v>
      </c>
      <c r="J5" s="11"/>
    </row>
    <row r="6" spans="1:15" ht="15.75" customHeight="1">
      <c r="A6" s="4"/>
      <c r="B6" s="41"/>
      <c r="C6" s="26"/>
      <c r="D6" s="87" t="s">
        <v>45</v>
      </c>
      <c r="E6" s="26"/>
      <c r="F6" s="26"/>
      <c r="G6" s="26"/>
      <c r="H6" s="28" t="s">
        <v>34</v>
      </c>
      <c r="I6" s="87" t="s">
        <v>49</v>
      </c>
      <c r="J6" s="11"/>
    </row>
    <row r="7" spans="1:15" ht="15.75" customHeight="1">
      <c r="A7" s="4"/>
      <c r="B7" s="42"/>
      <c r="C7" s="88" t="s">
        <v>47</v>
      </c>
      <c r="D7" s="80" t="s">
        <v>46</v>
      </c>
      <c r="E7" s="34"/>
      <c r="F7" s="34"/>
      <c r="G7" s="34"/>
      <c r="H7" s="36"/>
      <c r="I7" s="34"/>
      <c r="J7" s="51"/>
    </row>
    <row r="8" spans="1:15" ht="24" hidden="1" customHeight="1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>
      <c r="A11" s="4"/>
      <c r="B11" s="47" t="s">
        <v>18</v>
      </c>
      <c r="C11" s="5"/>
      <c r="D11" s="210"/>
      <c r="E11" s="210"/>
      <c r="F11" s="210"/>
      <c r="G11" s="210"/>
      <c r="H11" s="28" t="s">
        <v>33</v>
      </c>
      <c r="I11" s="90"/>
      <c r="J11" s="11"/>
    </row>
    <row r="12" spans="1:15" ht="15.75" customHeight="1">
      <c r="A12" s="4"/>
      <c r="B12" s="41"/>
      <c r="C12" s="26"/>
      <c r="D12" s="202"/>
      <c r="E12" s="202"/>
      <c r="F12" s="202"/>
      <c r="G12" s="202"/>
      <c r="H12" s="28" t="s">
        <v>34</v>
      </c>
      <c r="I12" s="90"/>
      <c r="J12" s="11"/>
    </row>
    <row r="13" spans="1:15" ht="15.75" customHeight="1">
      <c r="A13" s="4"/>
      <c r="B13" s="42"/>
      <c r="C13" s="89"/>
      <c r="D13" s="203"/>
      <c r="E13" s="203"/>
      <c r="F13" s="203"/>
      <c r="G13" s="203"/>
      <c r="H13" s="29"/>
      <c r="I13" s="34"/>
      <c r="J13" s="51"/>
    </row>
    <row r="14" spans="1:15" ht="18.75" customHeight="1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>
      <c r="A15" s="4"/>
      <c r="B15" s="52" t="s">
        <v>31</v>
      </c>
      <c r="C15" s="72"/>
      <c r="D15" s="53"/>
      <c r="E15" s="209"/>
      <c r="F15" s="209"/>
      <c r="G15" s="199"/>
      <c r="H15" s="199"/>
      <c r="I15" s="199" t="s">
        <v>28</v>
      </c>
      <c r="J15" s="200"/>
    </row>
    <row r="16" spans="1:15" ht="23.25" customHeight="1">
      <c r="A16" s="131" t="s">
        <v>23</v>
      </c>
      <c r="B16" s="132" t="s">
        <v>23</v>
      </c>
      <c r="C16" s="58"/>
      <c r="D16" s="59"/>
      <c r="E16" s="194"/>
      <c r="F16" s="201"/>
      <c r="G16" s="194"/>
      <c r="H16" s="201"/>
      <c r="I16" s="194">
        <f>SUMIF(F47:F47,A16,I47:I47)+SUMIF(F47:F47,"PSU",I47:I47)</f>
        <v>0</v>
      </c>
      <c r="J16" s="195"/>
    </row>
    <row r="17" spans="1:10" ht="23.25" customHeight="1">
      <c r="A17" s="131" t="s">
        <v>24</v>
      </c>
      <c r="B17" s="132" t="s">
        <v>24</v>
      </c>
      <c r="C17" s="58"/>
      <c r="D17" s="59"/>
      <c r="E17" s="194"/>
      <c r="F17" s="201"/>
      <c r="G17" s="194"/>
      <c r="H17" s="201"/>
      <c r="I17" s="194">
        <f>SUMIF(F47:F47,A17,I47:I47)</f>
        <v>0</v>
      </c>
      <c r="J17" s="195"/>
    </row>
    <row r="18" spans="1:10" ht="23.25" customHeight="1">
      <c r="A18" s="131" t="s">
        <v>25</v>
      </c>
      <c r="B18" s="132" t="s">
        <v>25</v>
      </c>
      <c r="C18" s="58"/>
      <c r="D18" s="59"/>
      <c r="E18" s="194"/>
      <c r="F18" s="201"/>
      <c r="G18" s="194"/>
      <c r="H18" s="201"/>
      <c r="I18" s="194">
        <f>SUMIF(F47:F47,A18,I47:I47)</f>
        <v>0</v>
      </c>
      <c r="J18" s="195"/>
    </row>
    <row r="19" spans="1:10" ht="23.25" customHeight="1">
      <c r="A19" s="131" t="s">
        <v>57</v>
      </c>
      <c r="B19" s="132" t="s">
        <v>26</v>
      </c>
      <c r="C19" s="58"/>
      <c r="D19" s="59"/>
      <c r="E19" s="194"/>
      <c r="F19" s="201"/>
      <c r="G19" s="194"/>
      <c r="H19" s="201"/>
      <c r="I19" s="194">
        <f>SUMIF(F47:F47,A19,I47:I47)</f>
        <v>0</v>
      </c>
      <c r="J19" s="195"/>
    </row>
    <row r="20" spans="1:10" ht="23.25" customHeight="1">
      <c r="A20" s="131" t="s">
        <v>58</v>
      </c>
      <c r="B20" s="132" t="s">
        <v>27</v>
      </c>
      <c r="C20" s="58"/>
      <c r="D20" s="59"/>
      <c r="E20" s="194"/>
      <c r="F20" s="201"/>
      <c r="G20" s="194"/>
      <c r="H20" s="201"/>
      <c r="I20" s="194">
        <f>SUMIF(F47:F47,A20,I47:I47)</f>
        <v>0</v>
      </c>
      <c r="J20" s="195"/>
    </row>
    <row r="21" spans="1:10" ht="23.25" customHeight="1">
      <c r="A21" s="4"/>
      <c r="B21" s="74" t="s">
        <v>28</v>
      </c>
      <c r="C21" s="75"/>
      <c r="D21" s="76"/>
      <c r="E21" s="196"/>
      <c r="F21" s="197"/>
      <c r="G21" s="196"/>
      <c r="H21" s="197"/>
      <c r="I21" s="196">
        <f>SUM(I16:J20)</f>
        <v>0</v>
      </c>
      <c r="J21" s="204"/>
    </row>
    <row r="22" spans="1:10" ht="33" customHeight="1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>
      <c r="A23" s="4"/>
      <c r="B23" s="57" t="s">
        <v>11</v>
      </c>
      <c r="C23" s="58"/>
      <c r="D23" s="59"/>
      <c r="E23" s="60">
        <v>15</v>
      </c>
      <c r="F23" s="61" t="s">
        <v>0</v>
      </c>
      <c r="G23" s="192">
        <f>ZakladDPHSniVypocet</f>
        <v>0</v>
      </c>
      <c r="H23" s="193"/>
      <c r="I23" s="193"/>
      <c r="J23" s="62" t="str">
        <f t="shared" ref="J23:J28" si="0">Mena</f>
        <v>CZK</v>
      </c>
    </row>
    <row r="24" spans="1:10" ht="23.25" customHeight="1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18">
        <f>ZakladDPHSni*SazbaDPH1/100</f>
        <v>0</v>
      </c>
      <c r="H24" s="219"/>
      <c r="I24" s="219"/>
      <c r="J24" s="62" t="str">
        <f t="shared" si="0"/>
        <v>CZK</v>
      </c>
    </row>
    <row r="25" spans="1:10" ht="23.25" customHeight="1">
      <c r="A25" s="4"/>
      <c r="B25" s="57" t="s">
        <v>13</v>
      </c>
      <c r="C25" s="58"/>
      <c r="D25" s="59"/>
      <c r="E25" s="60">
        <v>21</v>
      </c>
      <c r="F25" s="61" t="s">
        <v>0</v>
      </c>
      <c r="G25" s="192">
        <f>ZakladDPHZaklVypocet</f>
        <v>0</v>
      </c>
      <c r="H25" s="193"/>
      <c r="I25" s="193"/>
      <c r="J25" s="62" t="str">
        <f t="shared" si="0"/>
        <v>CZK</v>
      </c>
    </row>
    <row r="26" spans="1:10" ht="23.25" customHeight="1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188">
        <f>ZakladDPHZakl*SazbaDPH2/100</f>
        <v>0</v>
      </c>
      <c r="H26" s="189"/>
      <c r="I26" s="189"/>
      <c r="J26" s="56" t="str">
        <f t="shared" si="0"/>
        <v>CZK</v>
      </c>
    </row>
    <row r="27" spans="1:10" ht="23.25" customHeight="1" thickBot="1">
      <c r="A27" s="4"/>
      <c r="B27" s="48" t="s">
        <v>4</v>
      </c>
      <c r="C27" s="20"/>
      <c r="D27" s="23"/>
      <c r="E27" s="20"/>
      <c r="F27" s="21"/>
      <c r="G27" s="190">
        <f>0</f>
        <v>0</v>
      </c>
      <c r="H27" s="190"/>
      <c r="I27" s="190"/>
      <c r="J27" s="63" t="str">
        <f t="shared" si="0"/>
        <v>CZK</v>
      </c>
    </row>
    <row r="28" spans="1:10" ht="27.75" hidden="1" customHeight="1" thickBot="1">
      <c r="A28" s="4"/>
      <c r="B28" s="109" t="s">
        <v>22</v>
      </c>
      <c r="C28" s="110"/>
      <c r="D28" s="110"/>
      <c r="E28" s="111"/>
      <c r="F28" s="112"/>
      <c r="G28" s="198">
        <f>ZakladDPHSniVypocet+ZakladDPHZaklVypocet</f>
        <v>0</v>
      </c>
      <c r="H28" s="198"/>
      <c r="I28" s="198"/>
      <c r="J28" s="113" t="str">
        <f t="shared" si="0"/>
        <v>CZK</v>
      </c>
    </row>
    <row r="29" spans="1:10" ht="27.75" customHeight="1" thickBot="1">
      <c r="A29" s="4"/>
      <c r="B29" s="109" t="s">
        <v>35</v>
      </c>
      <c r="C29" s="114"/>
      <c r="D29" s="114"/>
      <c r="E29" s="114"/>
      <c r="F29" s="114"/>
      <c r="G29" s="191">
        <f>ZakladDPHSni+DPHSni+ZakladDPHZakl+DPHZakl+Zaokrouhleni</f>
        <v>0</v>
      </c>
      <c r="H29" s="191"/>
      <c r="I29" s="191"/>
      <c r="J29" s="115" t="s">
        <v>52</v>
      </c>
    </row>
    <row r="30" spans="1:10" ht="12.75" customHeight="1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>
      <c r="A35" s="4"/>
      <c r="B35" s="4"/>
      <c r="C35" s="5"/>
      <c r="D35" s="217" t="s">
        <v>2</v>
      </c>
      <c r="E35" s="217"/>
      <c r="F35" s="5"/>
      <c r="G35" s="45"/>
      <c r="H35" s="13" t="s">
        <v>3</v>
      </c>
      <c r="I35" s="45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7" t="s">
        <v>15</v>
      </c>
      <c r="C37" s="3"/>
      <c r="D37" s="3"/>
      <c r="E37" s="3"/>
      <c r="F37" s="101"/>
      <c r="G37" s="101"/>
      <c r="H37" s="101"/>
      <c r="I37" s="101"/>
      <c r="J37" s="3"/>
    </row>
    <row r="38" spans="1:10" ht="25.5" hidden="1" customHeight="1">
      <c r="A38" s="93" t="s">
        <v>37</v>
      </c>
      <c r="B38" s="95" t="s">
        <v>16</v>
      </c>
      <c r="C38" s="96" t="s">
        <v>5</v>
      </c>
      <c r="D38" s="97"/>
      <c r="E38" s="97"/>
      <c r="F38" s="102" t="str">
        <f>B23</f>
        <v>Základ pro sníženou DPH</v>
      </c>
      <c r="G38" s="102" t="str">
        <f>B25</f>
        <v>Základ pro základní DPH</v>
      </c>
      <c r="H38" s="103" t="s">
        <v>17</v>
      </c>
      <c r="I38" s="103" t="s">
        <v>1</v>
      </c>
      <c r="J38" s="98" t="s">
        <v>0</v>
      </c>
    </row>
    <row r="39" spans="1:10" ht="25.5" hidden="1" customHeight="1">
      <c r="A39" s="93">
        <v>0</v>
      </c>
      <c r="B39" s="99" t="s">
        <v>50</v>
      </c>
      <c r="C39" s="220" t="s">
        <v>43</v>
      </c>
      <c r="D39" s="221"/>
      <c r="E39" s="221"/>
      <c r="F39" s="104">
        <f>'Rozpočet Pol'!AC33</f>
        <v>0</v>
      </c>
      <c r="G39" s="105">
        <f>'Rozpočet Pol'!AD33</f>
        <v>0</v>
      </c>
      <c r="H39" s="106">
        <f>(F39*SazbaDPH1/100)+(G39*SazbaDPH2/100)</f>
        <v>0</v>
      </c>
      <c r="I39" s="106">
        <f>F39+G39+H39</f>
        <v>0</v>
      </c>
      <c r="J39" s="100" t="str">
        <f>IF(CenaCelkemVypocet=0,"",I39/CenaCelkemVypocet*100)</f>
        <v/>
      </c>
    </row>
    <row r="40" spans="1:10" ht="25.5" hidden="1" customHeight="1">
      <c r="A40" s="93"/>
      <c r="B40" s="222" t="s">
        <v>51</v>
      </c>
      <c r="C40" s="223"/>
      <c r="D40" s="223"/>
      <c r="E40" s="224"/>
      <c r="F40" s="107">
        <f>SUMIF(A39:A39,"=1",F39:F39)</f>
        <v>0</v>
      </c>
      <c r="G40" s="108">
        <f>SUMIF(A39:A39,"=1",G39:G39)</f>
        <v>0</v>
      </c>
      <c r="H40" s="108">
        <f>SUMIF(A39:A39,"=1",H39:H39)</f>
        <v>0</v>
      </c>
      <c r="I40" s="108">
        <f>SUMIF(A39:A39,"=1",I39:I39)</f>
        <v>0</v>
      </c>
      <c r="J40" s="94">
        <f>SUMIF(A39:A39,"=1",J39:J39)</f>
        <v>0</v>
      </c>
    </row>
    <row r="44" spans="1:10" ht="15.75">
      <c r="B44" s="116" t="s">
        <v>53</v>
      </c>
    </row>
    <row r="46" spans="1:10" ht="25.5" customHeight="1">
      <c r="A46" s="117"/>
      <c r="B46" s="120" t="s">
        <v>16</v>
      </c>
      <c r="C46" s="120" t="s">
        <v>5</v>
      </c>
      <c r="D46" s="121"/>
      <c r="E46" s="121"/>
      <c r="F46" s="124" t="s">
        <v>54</v>
      </c>
      <c r="G46" s="124"/>
      <c r="H46" s="124"/>
      <c r="I46" s="225" t="s">
        <v>28</v>
      </c>
      <c r="J46" s="225"/>
    </row>
    <row r="47" spans="1:10" ht="25.5" customHeight="1">
      <c r="A47" s="118"/>
      <c r="B47" s="125" t="s">
        <v>55</v>
      </c>
      <c r="C47" s="227" t="s">
        <v>56</v>
      </c>
      <c r="D47" s="228"/>
      <c r="E47" s="228"/>
      <c r="F47" s="126" t="s">
        <v>23</v>
      </c>
      <c r="G47" s="127"/>
      <c r="H47" s="127"/>
      <c r="I47" s="226">
        <f>'Rozpočet Pol'!G8</f>
        <v>0</v>
      </c>
      <c r="J47" s="226"/>
    </row>
    <row r="48" spans="1:10" ht="25.5" customHeight="1">
      <c r="A48" s="119"/>
      <c r="B48" s="122" t="s">
        <v>1</v>
      </c>
      <c r="C48" s="122"/>
      <c r="D48" s="123"/>
      <c r="E48" s="123"/>
      <c r="F48" s="128"/>
      <c r="G48" s="129"/>
      <c r="H48" s="129"/>
      <c r="I48" s="205">
        <f>I47</f>
        <v>0</v>
      </c>
      <c r="J48" s="205"/>
    </row>
    <row r="49" spans="6:10">
      <c r="F49" s="130"/>
      <c r="G49" s="92"/>
      <c r="H49" s="130"/>
      <c r="I49" s="92"/>
      <c r="J49" s="92"/>
    </row>
    <row r="50" spans="6:10">
      <c r="F50" s="130"/>
      <c r="G50" s="92"/>
      <c r="H50" s="130"/>
      <c r="I50" s="92"/>
      <c r="J50" s="92"/>
    </row>
    <row r="51" spans="6:10">
      <c r="F51" s="130"/>
      <c r="G51" s="92"/>
      <c r="H51" s="130"/>
      <c r="I51" s="92"/>
      <c r="J51" s="92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2">
    <mergeCell ref="C39:E39"/>
    <mergeCell ref="B40:E40"/>
    <mergeCell ref="I46:J46"/>
    <mergeCell ref="I47:J47"/>
    <mergeCell ref="C47:E47"/>
    <mergeCell ref="I48:J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:J3"/>
    <mergeCell ref="D4:J4"/>
    <mergeCell ref="D35:E35"/>
    <mergeCell ref="G24:I24"/>
    <mergeCell ref="G23:I23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E19:F1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229" t="s">
        <v>6</v>
      </c>
      <c r="B1" s="229"/>
      <c r="C1" s="230"/>
      <c r="D1" s="229"/>
      <c r="E1" s="229"/>
      <c r="F1" s="229"/>
      <c r="G1" s="229"/>
    </row>
    <row r="2" spans="1:7" ht="24.95" customHeight="1">
      <c r="A2" s="79" t="s">
        <v>41</v>
      </c>
      <c r="B2" s="78"/>
      <c r="C2" s="231"/>
      <c r="D2" s="231"/>
      <c r="E2" s="231"/>
      <c r="F2" s="231"/>
      <c r="G2" s="232"/>
    </row>
    <row r="3" spans="1:7" ht="24.95" hidden="1" customHeight="1">
      <c r="A3" s="79" t="s">
        <v>7</v>
      </c>
      <c r="B3" s="78"/>
      <c r="C3" s="231"/>
      <c r="D3" s="231"/>
      <c r="E3" s="231"/>
      <c r="F3" s="231"/>
      <c r="G3" s="232"/>
    </row>
    <row r="4" spans="1:7" ht="24.95" hidden="1" customHeight="1">
      <c r="A4" s="79" t="s">
        <v>8</v>
      </c>
      <c r="B4" s="78"/>
      <c r="C4" s="231"/>
      <c r="D4" s="231"/>
      <c r="E4" s="231"/>
      <c r="F4" s="231"/>
      <c r="G4" s="232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43"/>
  <sheetViews>
    <sheetView zoomScaleNormal="100" workbookViewId="0">
      <selection activeCell="AB24" sqref="AB24"/>
    </sheetView>
  </sheetViews>
  <sheetFormatPr defaultRowHeight="12.75" outlineLevelRow="1"/>
  <cols>
    <col min="1" max="1" width="4.28515625" customWidth="1"/>
    <col min="2" max="2" width="14.42578125" style="91" customWidth="1"/>
    <col min="3" max="3" width="38.28515625" style="91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>
      <c r="A1" s="245" t="s">
        <v>6</v>
      </c>
      <c r="B1" s="245"/>
      <c r="C1" s="245"/>
      <c r="D1" s="245"/>
      <c r="E1" s="245"/>
      <c r="F1" s="245"/>
      <c r="G1" s="245"/>
      <c r="AE1" t="s">
        <v>60</v>
      </c>
    </row>
    <row r="2" spans="1:60" ht="24.95" customHeight="1">
      <c r="A2" s="135" t="s">
        <v>59</v>
      </c>
      <c r="B2" s="133"/>
      <c r="C2" s="246" t="s">
        <v>43</v>
      </c>
      <c r="D2" s="247"/>
      <c r="E2" s="247"/>
      <c r="F2" s="247"/>
      <c r="G2" s="248"/>
      <c r="AE2" t="s">
        <v>61</v>
      </c>
    </row>
    <row r="3" spans="1:60" ht="24.95" hidden="1" customHeight="1">
      <c r="A3" s="136" t="s">
        <v>7</v>
      </c>
      <c r="B3" s="134"/>
      <c r="C3" s="249"/>
      <c r="D3" s="250"/>
      <c r="E3" s="250"/>
      <c r="F3" s="250"/>
      <c r="G3" s="251"/>
      <c r="AE3" t="s">
        <v>62</v>
      </c>
    </row>
    <row r="4" spans="1:60" ht="24.95" hidden="1" customHeight="1">
      <c r="A4" s="136" t="s">
        <v>8</v>
      </c>
      <c r="B4" s="134"/>
      <c r="C4" s="249"/>
      <c r="D4" s="250"/>
      <c r="E4" s="250"/>
      <c r="F4" s="250"/>
      <c r="G4" s="251"/>
      <c r="AE4" t="s">
        <v>63</v>
      </c>
    </row>
    <row r="5" spans="1:60" hidden="1">
      <c r="A5" s="137" t="s">
        <v>64</v>
      </c>
      <c r="B5" s="138"/>
      <c r="C5" s="139"/>
      <c r="D5" s="140"/>
      <c r="E5" s="140"/>
      <c r="F5" s="140"/>
      <c r="G5" s="141"/>
      <c r="AE5" t="s">
        <v>65</v>
      </c>
    </row>
    <row r="7" spans="1:60" ht="38.25">
      <c r="A7" s="145" t="s">
        <v>66</v>
      </c>
      <c r="B7" s="146" t="s">
        <v>67</v>
      </c>
      <c r="C7" s="146" t="s">
        <v>68</v>
      </c>
      <c r="D7" s="145" t="s">
        <v>69</v>
      </c>
      <c r="E7" s="145" t="s">
        <v>70</v>
      </c>
      <c r="F7" s="142" t="s">
        <v>71</v>
      </c>
      <c r="G7" s="158" t="s">
        <v>28</v>
      </c>
      <c r="H7" s="159" t="s">
        <v>29</v>
      </c>
      <c r="I7" s="159" t="s">
        <v>72</v>
      </c>
      <c r="J7" s="159" t="s">
        <v>30</v>
      </c>
      <c r="K7" s="159" t="s">
        <v>73</v>
      </c>
      <c r="L7" s="159" t="s">
        <v>74</v>
      </c>
      <c r="M7" s="159" t="s">
        <v>75</v>
      </c>
      <c r="N7" s="159" t="s">
        <v>76</v>
      </c>
      <c r="O7" s="159" t="s">
        <v>77</v>
      </c>
      <c r="P7" s="159" t="s">
        <v>78</v>
      </c>
      <c r="Q7" s="159" t="s">
        <v>79</v>
      </c>
      <c r="R7" s="159" t="s">
        <v>80</v>
      </c>
      <c r="S7" s="159" t="s">
        <v>81</v>
      </c>
      <c r="T7" s="159" t="s">
        <v>82</v>
      </c>
      <c r="U7" s="148" t="s">
        <v>83</v>
      </c>
    </row>
    <row r="8" spans="1:60">
      <c r="A8" s="160" t="s">
        <v>84</v>
      </c>
      <c r="B8" s="161" t="s">
        <v>55</v>
      </c>
      <c r="C8" s="162" t="s">
        <v>56</v>
      </c>
      <c r="D8" s="163"/>
      <c r="E8" s="164"/>
      <c r="F8" s="165"/>
      <c r="G8" s="165">
        <f>SUMIF(AE9:AE31,"&lt;&gt;NOR",G9:G31)</f>
        <v>0</v>
      </c>
      <c r="H8" s="165"/>
      <c r="I8" s="165">
        <f>SUM(I9:I31)</f>
        <v>0</v>
      </c>
      <c r="J8" s="165"/>
      <c r="K8" s="165">
        <f>SUM(K9:K31)</f>
        <v>0</v>
      </c>
      <c r="L8" s="165"/>
      <c r="M8" s="165">
        <f>SUM(M9:M31)</f>
        <v>0</v>
      </c>
      <c r="N8" s="147"/>
      <c r="O8" s="147">
        <f>SUM(O9:O31)</f>
        <v>0</v>
      </c>
      <c r="P8" s="147"/>
      <c r="Q8" s="147">
        <f>SUM(Q9:Q31)</f>
        <v>0</v>
      </c>
      <c r="R8" s="147"/>
      <c r="S8" s="147"/>
      <c r="T8" s="160"/>
      <c r="U8" s="147">
        <f>SUM(U9:U31)</f>
        <v>63</v>
      </c>
      <c r="AE8" t="s">
        <v>85</v>
      </c>
    </row>
    <row r="9" spans="1:60" outlineLevel="1">
      <c r="A9" s="144">
        <v>1</v>
      </c>
      <c r="B9" s="149" t="s">
        <v>86</v>
      </c>
      <c r="C9" s="177" t="s">
        <v>87</v>
      </c>
      <c r="D9" s="150" t="s">
        <v>88</v>
      </c>
      <c r="E9" s="154">
        <v>30</v>
      </c>
      <c r="F9" s="156"/>
      <c r="G9" s="157">
        <f>ROUND(E9*F9,2)</f>
        <v>0</v>
      </c>
      <c r="H9" s="156"/>
      <c r="I9" s="157">
        <f>ROUND(E9*H9,2)</f>
        <v>0</v>
      </c>
      <c r="J9" s="156"/>
      <c r="K9" s="157">
        <f>ROUND(E9*J9,2)</f>
        <v>0</v>
      </c>
      <c r="L9" s="157">
        <v>21</v>
      </c>
      <c r="M9" s="157">
        <f>G9*(1+L9/100)</f>
        <v>0</v>
      </c>
      <c r="N9" s="151">
        <v>0</v>
      </c>
      <c r="O9" s="151">
        <f>ROUND(E9*N9,5)</f>
        <v>0</v>
      </c>
      <c r="P9" s="151">
        <v>0</v>
      </c>
      <c r="Q9" s="151">
        <f>ROUND(E9*P9,5)</f>
        <v>0</v>
      </c>
      <c r="R9" s="151"/>
      <c r="S9" s="151"/>
      <c r="T9" s="152">
        <v>1</v>
      </c>
      <c r="U9" s="151">
        <f>ROUND(E9*T9,2)</f>
        <v>30</v>
      </c>
      <c r="V9" s="143"/>
      <c r="W9" s="143"/>
      <c r="X9" s="143"/>
      <c r="Y9" s="143"/>
      <c r="Z9" s="143"/>
      <c r="AA9" s="143"/>
      <c r="AB9" s="143"/>
      <c r="AC9" s="143"/>
      <c r="AD9" s="143"/>
      <c r="AE9" s="143" t="s">
        <v>89</v>
      </c>
      <c r="AF9" s="143"/>
      <c r="AG9" s="143"/>
      <c r="AH9" s="143"/>
      <c r="AI9" s="143"/>
      <c r="AJ9" s="143"/>
      <c r="AK9" s="143"/>
      <c r="AL9" s="143"/>
      <c r="AM9" s="143"/>
      <c r="AN9" s="143"/>
      <c r="AO9" s="143"/>
      <c r="AP9" s="143"/>
      <c r="AQ9" s="143"/>
      <c r="AR9" s="143"/>
      <c r="AS9" s="143"/>
      <c r="AT9" s="143"/>
      <c r="AU9" s="143"/>
      <c r="AV9" s="143"/>
      <c r="AW9" s="143"/>
      <c r="AX9" s="143"/>
      <c r="AY9" s="143"/>
      <c r="AZ9" s="143"/>
      <c r="BA9" s="143"/>
      <c r="BB9" s="143"/>
      <c r="BC9" s="143"/>
      <c r="BD9" s="143"/>
      <c r="BE9" s="143"/>
      <c r="BF9" s="143"/>
      <c r="BG9" s="143"/>
      <c r="BH9" s="143"/>
    </row>
    <row r="10" spans="1:60" outlineLevel="1">
      <c r="A10" s="144"/>
      <c r="B10" s="149"/>
      <c r="C10" s="178" t="s">
        <v>90</v>
      </c>
      <c r="D10" s="153"/>
      <c r="E10" s="155"/>
      <c r="F10" s="157"/>
      <c r="G10" s="157"/>
      <c r="H10" s="157"/>
      <c r="I10" s="157"/>
      <c r="J10" s="157"/>
      <c r="K10" s="157"/>
      <c r="L10" s="157"/>
      <c r="M10" s="157"/>
      <c r="N10" s="151"/>
      <c r="O10" s="151"/>
      <c r="P10" s="151"/>
      <c r="Q10" s="151"/>
      <c r="R10" s="151"/>
      <c r="S10" s="151"/>
      <c r="T10" s="152"/>
      <c r="U10" s="151"/>
      <c r="V10" s="143"/>
      <c r="W10" s="143"/>
      <c r="X10" s="143"/>
      <c r="Y10" s="143"/>
      <c r="Z10" s="143"/>
      <c r="AA10" s="143"/>
      <c r="AB10" s="143"/>
      <c r="AC10" s="143"/>
      <c r="AD10" s="143"/>
      <c r="AE10" s="143" t="s">
        <v>91</v>
      </c>
      <c r="AF10" s="143">
        <v>0</v>
      </c>
      <c r="AG10" s="143"/>
      <c r="AH10" s="143"/>
      <c r="AI10" s="143"/>
      <c r="AJ10" s="143"/>
      <c r="AK10" s="143"/>
      <c r="AL10" s="143"/>
      <c r="AM10" s="143"/>
      <c r="AN10" s="143"/>
      <c r="AO10" s="143"/>
      <c r="AP10" s="143"/>
      <c r="AQ10" s="143"/>
      <c r="AR10" s="143"/>
      <c r="AS10" s="143"/>
      <c r="AT10" s="143"/>
      <c r="AU10" s="143"/>
      <c r="AV10" s="143"/>
      <c r="AW10" s="143"/>
      <c r="AX10" s="143"/>
      <c r="AY10" s="143"/>
      <c r="AZ10" s="143"/>
      <c r="BA10" s="143"/>
      <c r="BB10" s="143"/>
      <c r="BC10" s="143"/>
      <c r="BD10" s="143"/>
      <c r="BE10" s="143"/>
      <c r="BF10" s="143"/>
      <c r="BG10" s="143"/>
      <c r="BH10" s="143"/>
    </row>
    <row r="11" spans="1:60" outlineLevel="1">
      <c r="A11" s="144"/>
      <c r="B11" s="149"/>
      <c r="C11" s="178" t="s">
        <v>92</v>
      </c>
      <c r="D11" s="153"/>
      <c r="E11" s="155">
        <v>30</v>
      </c>
      <c r="F11" s="157"/>
      <c r="G11" s="157"/>
      <c r="H11" s="157"/>
      <c r="I11" s="157"/>
      <c r="J11" s="157"/>
      <c r="K11" s="157"/>
      <c r="L11" s="157"/>
      <c r="M11" s="157"/>
      <c r="N11" s="151"/>
      <c r="O11" s="151"/>
      <c r="P11" s="151"/>
      <c r="Q11" s="151"/>
      <c r="R11" s="151"/>
      <c r="S11" s="151"/>
      <c r="T11" s="152"/>
      <c r="U11" s="151"/>
      <c r="V11" s="143"/>
      <c r="W11" s="143"/>
      <c r="X11" s="143"/>
      <c r="Y11" s="143"/>
      <c r="Z11" s="143"/>
      <c r="AA11" s="143"/>
      <c r="AB11" s="143"/>
      <c r="AC11" s="143"/>
      <c r="AD11" s="143"/>
      <c r="AE11" s="143" t="s">
        <v>91</v>
      </c>
      <c r="AF11" s="143">
        <v>0</v>
      </c>
      <c r="AG11" s="143"/>
      <c r="AH11" s="143"/>
      <c r="AI11" s="143"/>
      <c r="AJ11" s="143"/>
      <c r="AK11" s="143"/>
      <c r="AL11" s="143"/>
      <c r="AM11" s="143"/>
      <c r="AN11" s="143"/>
      <c r="AO11" s="143"/>
      <c r="AP11" s="143"/>
      <c r="AQ11" s="143"/>
      <c r="AR11" s="143"/>
      <c r="AS11" s="143"/>
      <c r="AT11" s="143"/>
      <c r="AU11" s="143"/>
      <c r="AV11" s="143"/>
      <c r="AW11" s="143"/>
      <c r="AX11" s="143"/>
      <c r="AY11" s="143"/>
      <c r="AZ11" s="143"/>
      <c r="BA11" s="143"/>
      <c r="BB11" s="143"/>
      <c r="BC11" s="143"/>
      <c r="BD11" s="143"/>
      <c r="BE11" s="143"/>
      <c r="BF11" s="143"/>
      <c r="BG11" s="143"/>
      <c r="BH11" s="143"/>
    </row>
    <row r="12" spans="1:60" outlineLevel="1">
      <c r="A12" s="144">
        <v>2</v>
      </c>
      <c r="B12" s="149" t="s">
        <v>86</v>
      </c>
      <c r="C12" s="177" t="s">
        <v>93</v>
      </c>
      <c r="D12" s="150" t="s">
        <v>88</v>
      </c>
      <c r="E12" s="154">
        <v>21</v>
      </c>
      <c r="F12" s="156"/>
      <c r="G12" s="157">
        <f>ROUND(E12*F12,2)</f>
        <v>0</v>
      </c>
      <c r="H12" s="156"/>
      <c r="I12" s="157">
        <f>ROUND(E12*H12,2)</f>
        <v>0</v>
      </c>
      <c r="J12" s="156"/>
      <c r="K12" s="157">
        <f>ROUND(E12*J12,2)</f>
        <v>0</v>
      </c>
      <c r="L12" s="157">
        <v>21</v>
      </c>
      <c r="M12" s="157">
        <f>G12*(1+L12/100)</f>
        <v>0</v>
      </c>
      <c r="N12" s="151">
        <v>0</v>
      </c>
      <c r="O12" s="151">
        <f>ROUND(E12*N12,5)</f>
        <v>0</v>
      </c>
      <c r="P12" s="151">
        <v>0</v>
      </c>
      <c r="Q12" s="151">
        <f>ROUND(E12*P12,5)</f>
        <v>0</v>
      </c>
      <c r="R12" s="151"/>
      <c r="S12" s="151"/>
      <c r="T12" s="152">
        <v>1</v>
      </c>
      <c r="U12" s="151">
        <f>ROUND(E12*T12,2)</f>
        <v>21</v>
      </c>
      <c r="V12" s="143"/>
      <c r="W12" s="143"/>
      <c r="X12" s="143"/>
      <c r="Y12" s="143"/>
      <c r="Z12" s="143"/>
      <c r="AA12" s="143"/>
      <c r="AB12" s="143"/>
      <c r="AC12" s="143"/>
      <c r="AD12" s="143"/>
      <c r="AE12" s="143" t="s">
        <v>89</v>
      </c>
      <c r="AF12" s="143"/>
      <c r="AG12" s="143"/>
      <c r="AH12" s="143"/>
      <c r="AI12" s="143"/>
      <c r="AJ12" s="143"/>
      <c r="AK12" s="143"/>
      <c r="AL12" s="143"/>
      <c r="AM12" s="143"/>
      <c r="AN12" s="143"/>
      <c r="AO12" s="143"/>
      <c r="AP12" s="143"/>
      <c r="AQ12" s="143"/>
      <c r="AR12" s="143"/>
      <c r="AS12" s="143"/>
      <c r="AT12" s="143"/>
      <c r="AU12" s="143"/>
      <c r="AV12" s="143"/>
      <c r="AW12" s="143"/>
      <c r="AX12" s="143"/>
      <c r="AY12" s="143"/>
      <c r="AZ12" s="143"/>
      <c r="BA12" s="143"/>
      <c r="BB12" s="143"/>
      <c r="BC12" s="143"/>
      <c r="BD12" s="143"/>
      <c r="BE12" s="143"/>
      <c r="BF12" s="143"/>
      <c r="BG12" s="143"/>
      <c r="BH12" s="143"/>
    </row>
    <row r="13" spans="1:60" outlineLevel="1">
      <c r="A13" s="144"/>
      <c r="B13" s="149"/>
      <c r="C13" s="178" t="s">
        <v>94</v>
      </c>
      <c r="D13" s="153"/>
      <c r="E13" s="155"/>
      <c r="F13" s="157"/>
      <c r="G13" s="157"/>
      <c r="H13" s="157"/>
      <c r="I13" s="157"/>
      <c r="J13" s="157"/>
      <c r="K13" s="157"/>
      <c r="L13" s="157"/>
      <c r="M13" s="157"/>
      <c r="N13" s="151"/>
      <c r="O13" s="151"/>
      <c r="P13" s="151"/>
      <c r="Q13" s="151"/>
      <c r="R13" s="151"/>
      <c r="S13" s="151"/>
      <c r="T13" s="152"/>
      <c r="U13" s="151"/>
      <c r="V13" s="143"/>
      <c r="W13" s="143"/>
      <c r="X13" s="143"/>
      <c r="Y13" s="143"/>
      <c r="Z13" s="143"/>
      <c r="AA13" s="143"/>
      <c r="AB13" s="143"/>
      <c r="AC13" s="143"/>
      <c r="AD13" s="143"/>
      <c r="AE13" s="143" t="s">
        <v>91</v>
      </c>
      <c r="AF13" s="143">
        <v>0</v>
      </c>
      <c r="AG13" s="143"/>
      <c r="AH13" s="143"/>
      <c r="AI13" s="143"/>
      <c r="AJ13" s="143"/>
      <c r="AK13" s="143"/>
      <c r="AL13" s="143"/>
      <c r="AM13" s="143"/>
      <c r="AN13" s="143"/>
      <c r="AO13" s="143"/>
      <c r="AP13" s="143"/>
      <c r="AQ13" s="143"/>
      <c r="AR13" s="143"/>
      <c r="AS13" s="143"/>
      <c r="AT13" s="143"/>
      <c r="AU13" s="143"/>
      <c r="AV13" s="143"/>
      <c r="AW13" s="143"/>
      <c r="AX13" s="143"/>
      <c r="AY13" s="143"/>
      <c r="AZ13" s="143"/>
      <c r="BA13" s="143"/>
      <c r="BB13" s="143"/>
      <c r="BC13" s="143"/>
      <c r="BD13" s="143"/>
      <c r="BE13" s="143"/>
      <c r="BF13" s="143"/>
      <c r="BG13" s="143"/>
      <c r="BH13" s="143"/>
    </row>
    <row r="14" spans="1:60" outlineLevel="1">
      <c r="A14" s="144"/>
      <c r="B14" s="149"/>
      <c r="C14" s="178" t="s">
        <v>95</v>
      </c>
      <c r="D14" s="153"/>
      <c r="E14" s="155">
        <v>21</v>
      </c>
      <c r="F14" s="157"/>
      <c r="G14" s="157"/>
      <c r="H14" s="157"/>
      <c r="I14" s="157"/>
      <c r="J14" s="157"/>
      <c r="K14" s="157"/>
      <c r="L14" s="157"/>
      <c r="M14" s="157"/>
      <c r="N14" s="151"/>
      <c r="O14" s="151"/>
      <c r="P14" s="151"/>
      <c r="Q14" s="151"/>
      <c r="R14" s="151"/>
      <c r="S14" s="151"/>
      <c r="T14" s="152"/>
      <c r="U14" s="151"/>
      <c r="V14" s="143"/>
      <c r="W14" s="143"/>
      <c r="X14" s="143"/>
      <c r="Y14" s="143"/>
      <c r="Z14" s="143"/>
      <c r="AA14" s="143"/>
      <c r="AB14" s="143"/>
      <c r="AC14" s="143"/>
      <c r="AD14" s="143"/>
      <c r="AE14" s="143" t="s">
        <v>91</v>
      </c>
      <c r="AF14" s="143">
        <v>0</v>
      </c>
      <c r="AG14" s="143"/>
      <c r="AH14" s="143"/>
      <c r="AI14" s="143"/>
      <c r="AJ14" s="143"/>
      <c r="AK14" s="143"/>
      <c r="AL14" s="143"/>
      <c r="AM14" s="143"/>
      <c r="AN14" s="143"/>
      <c r="AO14" s="143"/>
      <c r="AP14" s="143"/>
      <c r="AQ14" s="143"/>
      <c r="AR14" s="143"/>
      <c r="AS14" s="143"/>
      <c r="AT14" s="143"/>
      <c r="AU14" s="143"/>
      <c r="AV14" s="143"/>
      <c r="AW14" s="143"/>
      <c r="AX14" s="143"/>
      <c r="AY14" s="143"/>
      <c r="AZ14" s="143"/>
      <c r="BA14" s="143"/>
      <c r="BB14" s="143"/>
      <c r="BC14" s="143"/>
      <c r="BD14" s="143"/>
      <c r="BE14" s="143"/>
      <c r="BF14" s="143"/>
      <c r="BG14" s="143"/>
      <c r="BH14" s="143"/>
    </row>
    <row r="15" spans="1:60" outlineLevel="1">
      <c r="A15" s="144">
        <v>3</v>
      </c>
      <c r="B15" s="149" t="s">
        <v>96</v>
      </c>
      <c r="C15" s="177" t="s">
        <v>97</v>
      </c>
      <c r="D15" s="150" t="s">
        <v>88</v>
      </c>
      <c r="E15" s="154">
        <v>12</v>
      </c>
      <c r="F15" s="156"/>
      <c r="G15" s="157">
        <f>ROUND(E15*F15,2)</f>
        <v>0</v>
      </c>
      <c r="H15" s="156"/>
      <c r="I15" s="157">
        <f>ROUND(E15*H15,2)</f>
        <v>0</v>
      </c>
      <c r="J15" s="156"/>
      <c r="K15" s="157">
        <f>ROUND(E15*J15,2)</f>
        <v>0</v>
      </c>
      <c r="L15" s="157">
        <v>21</v>
      </c>
      <c r="M15" s="157">
        <f>G15*(1+L15/100)</f>
        <v>0</v>
      </c>
      <c r="N15" s="151">
        <v>0</v>
      </c>
      <c r="O15" s="151">
        <f>ROUND(E15*N15,5)</f>
        <v>0</v>
      </c>
      <c r="P15" s="151">
        <v>0</v>
      </c>
      <c r="Q15" s="151">
        <f>ROUND(E15*P15,5)</f>
        <v>0</v>
      </c>
      <c r="R15" s="151"/>
      <c r="S15" s="151"/>
      <c r="T15" s="152">
        <v>1</v>
      </c>
      <c r="U15" s="151">
        <f>ROUND(E15*T15,2)</f>
        <v>12</v>
      </c>
      <c r="V15" s="143"/>
      <c r="W15" s="143"/>
      <c r="X15" s="143"/>
      <c r="Y15" s="143"/>
      <c r="Z15" s="143"/>
      <c r="AA15" s="143"/>
      <c r="AB15" s="143"/>
      <c r="AC15" s="143"/>
      <c r="AD15" s="143"/>
      <c r="AE15" s="143" t="s">
        <v>89</v>
      </c>
      <c r="AF15" s="143"/>
      <c r="AG15" s="143"/>
      <c r="AH15" s="143"/>
      <c r="AI15" s="143"/>
      <c r="AJ15" s="143"/>
      <c r="AK15" s="143"/>
      <c r="AL15" s="143"/>
      <c r="AM15" s="143"/>
      <c r="AN15" s="143"/>
      <c r="AO15" s="143"/>
      <c r="AP15" s="143"/>
      <c r="AQ15" s="143"/>
      <c r="AR15" s="143"/>
      <c r="AS15" s="143"/>
      <c r="AT15" s="143"/>
      <c r="AU15" s="143"/>
      <c r="AV15" s="143"/>
      <c r="AW15" s="143"/>
      <c r="AX15" s="143"/>
      <c r="AY15" s="143"/>
      <c r="AZ15" s="143"/>
      <c r="BA15" s="143"/>
      <c r="BB15" s="143"/>
      <c r="BC15" s="143"/>
      <c r="BD15" s="143"/>
      <c r="BE15" s="143"/>
      <c r="BF15" s="143"/>
      <c r="BG15" s="143"/>
      <c r="BH15" s="143"/>
    </row>
    <row r="16" spans="1:60" outlineLevel="1">
      <c r="A16" s="144"/>
      <c r="B16" s="149"/>
      <c r="C16" s="178" t="s">
        <v>98</v>
      </c>
      <c r="D16" s="153"/>
      <c r="E16" s="155"/>
      <c r="F16" s="157"/>
      <c r="G16" s="157"/>
      <c r="H16" s="157"/>
      <c r="I16" s="157"/>
      <c r="J16" s="157"/>
      <c r="K16" s="157"/>
      <c r="L16" s="157"/>
      <c r="M16" s="157"/>
      <c r="N16" s="151"/>
      <c r="O16" s="151"/>
      <c r="P16" s="151"/>
      <c r="Q16" s="151"/>
      <c r="R16" s="151"/>
      <c r="S16" s="151"/>
      <c r="T16" s="152"/>
      <c r="U16" s="151"/>
      <c r="V16" s="143"/>
      <c r="W16" s="143"/>
      <c r="X16" s="143"/>
      <c r="Y16" s="143"/>
      <c r="Z16" s="143"/>
      <c r="AA16" s="143"/>
      <c r="AB16" s="143"/>
      <c r="AC16" s="143"/>
      <c r="AD16" s="143"/>
      <c r="AE16" s="143" t="s">
        <v>91</v>
      </c>
      <c r="AF16" s="143">
        <v>0</v>
      </c>
      <c r="AG16" s="143"/>
      <c r="AH16" s="143"/>
      <c r="AI16" s="143"/>
      <c r="AJ16" s="143"/>
      <c r="AK16" s="143"/>
      <c r="AL16" s="143"/>
      <c r="AM16" s="143"/>
      <c r="AN16" s="143"/>
      <c r="AO16" s="143"/>
      <c r="AP16" s="143"/>
      <c r="AQ16" s="143"/>
      <c r="AR16" s="143"/>
      <c r="AS16" s="143"/>
      <c r="AT16" s="143"/>
      <c r="AU16" s="143"/>
      <c r="AV16" s="143"/>
      <c r="AW16" s="143"/>
      <c r="AX16" s="143"/>
      <c r="AY16" s="143"/>
      <c r="AZ16" s="143"/>
      <c r="BA16" s="143"/>
      <c r="BB16" s="143"/>
      <c r="BC16" s="143"/>
      <c r="BD16" s="143"/>
      <c r="BE16" s="143"/>
      <c r="BF16" s="143"/>
      <c r="BG16" s="143"/>
      <c r="BH16" s="143"/>
    </row>
    <row r="17" spans="1:60" outlineLevel="1">
      <c r="A17" s="144"/>
      <c r="B17" s="149"/>
      <c r="C17" s="178" t="s">
        <v>99</v>
      </c>
      <c r="D17" s="153"/>
      <c r="E17" s="155">
        <v>12</v>
      </c>
      <c r="F17" s="157"/>
      <c r="G17" s="157"/>
      <c r="H17" s="157"/>
      <c r="I17" s="157"/>
      <c r="J17" s="157"/>
      <c r="K17" s="157"/>
      <c r="L17" s="157"/>
      <c r="M17" s="157"/>
      <c r="N17" s="151"/>
      <c r="O17" s="151"/>
      <c r="P17" s="151"/>
      <c r="Q17" s="151"/>
      <c r="R17" s="151"/>
      <c r="S17" s="151"/>
      <c r="T17" s="152"/>
      <c r="U17" s="151"/>
      <c r="V17" s="143"/>
      <c r="W17" s="143"/>
      <c r="X17" s="143"/>
      <c r="Y17" s="143"/>
      <c r="Z17" s="143"/>
      <c r="AA17" s="143"/>
      <c r="AB17" s="143"/>
      <c r="AC17" s="143"/>
      <c r="AD17" s="143"/>
      <c r="AE17" s="143" t="s">
        <v>91</v>
      </c>
      <c r="AF17" s="143">
        <v>0</v>
      </c>
      <c r="AG17" s="143"/>
      <c r="AH17" s="143"/>
      <c r="AI17" s="143"/>
      <c r="AJ17" s="143"/>
      <c r="AK17" s="143"/>
      <c r="AL17" s="143"/>
      <c r="AM17" s="143"/>
      <c r="AN17" s="143"/>
      <c r="AO17" s="143"/>
      <c r="AP17" s="143"/>
      <c r="AQ17" s="143"/>
      <c r="AR17" s="143"/>
      <c r="AS17" s="143"/>
      <c r="AT17" s="143"/>
      <c r="AU17" s="143"/>
      <c r="AV17" s="143"/>
      <c r="AW17" s="143"/>
      <c r="AX17" s="143"/>
      <c r="AY17" s="143"/>
      <c r="AZ17" s="143"/>
      <c r="BA17" s="143"/>
      <c r="BB17" s="143"/>
      <c r="BC17" s="143"/>
      <c r="BD17" s="143"/>
      <c r="BE17" s="143"/>
      <c r="BF17" s="143"/>
      <c r="BG17" s="143"/>
      <c r="BH17" s="143"/>
    </row>
    <row r="18" spans="1:60" outlineLevel="1">
      <c r="A18" s="144">
        <v>4</v>
      </c>
      <c r="B18" s="149" t="s">
        <v>100</v>
      </c>
      <c r="C18" s="183" t="s">
        <v>123</v>
      </c>
      <c r="D18" s="150" t="s">
        <v>101</v>
      </c>
      <c r="E18" s="154">
        <v>62</v>
      </c>
      <c r="F18" s="156"/>
      <c r="G18" s="157">
        <f>ROUND(E18*F18,2)</f>
        <v>0</v>
      </c>
      <c r="H18" s="156"/>
      <c r="I18" s="157">
        <f>ROUND(E18*H18,2)</f>
        <v>0</v>
      </c>
      <c r="J18" s="156"/>
      <c r="K18" s="157">
        <f>ROUND(E18*J18,2)</f>
        <v>0</v>
      </c>
      <c r="L18" s="157">
        <v>21</v>
      </c>
      <c r="M18" s="157">
        <f>G18*(1+L18/100)</f>
        <v>0</v>
      </c>
      <c r="N18" s="151">
        <v>0</v>
      </c>
      <c r="O18" s="151">
        <f>ROUND(E18*N18,5)</f>
        <v>0</v>
      </c>
      <c r="P18" s="151">
        <v>0</v>
      </c>
      <c r="Q18" s="151">
        <f>ROUND(E18*P18,5)</f>
        <v>0</v>
      </c>
      <c r="R18" s="151"/>
      <c r="S18" s="151"/>
      <c r="T18" s="152">
        <v>0</v>
      </c>
      <c r="U18" s="151">
        <f>ROUND(E18*T18,2)</f>
        <v>0</v>
      </c>
      <c r="V18" s="143"/>
      <c r="W18" s="143"/>
      <c r="X18" s="143"/>
      <c r="Y18" s="143"/>
      <c r="Z18" s="143"/>
      <c r="AA18" s="143"/>
      <c r="AB18" s="143"/>
      <c r="AC18" s="143"/>
      <c r="AD18" s="143"/>
      <c r="AE18" s="143" t="s">
        <v>89</v>
      </c>
      <c r="AF18" s="143"/>
      <c r="AG18" s="143"/>
      <c r="AH18" s="143"/>
      <c r="AI18" s="143"/>
      <c r="AJ18" s="143"/>
      <c r="AK18" s="143"/>
      <c r="AL18" s="143"/>
      <c r="AM18" s="143"/>
      <c r="AN18" s="143"/>
      <c r="AO18" s="143"/>
      <c r="AP18" s="143"/>
      <c r="AQ18" s="143"/>
      <c r="AR18" s="143"/>
      <c r="AS18" s="143"/>
      <c r="AT18" s="143"/>
      <c r="AU18" s="143"/>
      <c r="AV18" s="143"/>
      <c r="AW18" s="143"/>
      <c r="AX18" s="143"/>
      <c r="AY18" s="143"/>
      <c r="AZ18" s="143"/>
      <c r="BA18" s="143"/>
      <c r="BB18" s="143"/>
      <c r="BC18" s="143"/>
      <c r="BD18" s="143"/>
      <c r="BE18" s="143"/>
      <c r="BF18" s="143"/>
      <c r="BG18" s="143"/>
      <c r="BH18" s="143"/>
    </row>
    <row r="19" spans="1:60" ht="22.5" outlineLevel="1">
      <c r="A19" s="144">
        <v>5</v>
      </c>
      <c r="B19" s="149" t="s">
        <v>102</v>
      </c>
      <c r="C19" s="177" t="s">
        <v>103</v>
      </c>
      <c r="D19" s="150" t="s">
        <v>104</v>
      </c>
      <c r="E19" s="154">
        <v>1</v>
      </c>
      <c r="F19" s="156"/>
      <c r="G19" s="157">
        <f>ROUND(E19*F19,2)</f>
        <v>0</v>
      </c>
      <c r="H19" s="156"/>
      <c r="I19" s="157">
        <f>ROUND(E19*H19,2)</f>
        <v>0</v>
      </c>
      <c r="J19" s="156"/>
      <c r="K19" s="157">
        <f>ROUND(E19*J19,2)</f>
        <v>0</v>
      </c>
      <c r="L19" s="157">
        <v>21</v>
      </c>
      <c r="M19" s="157">
        <f>G19*(1+L19/100)</f>
        <v>0</v>
      </c>
      <c r="N19" s="151">
        <v>0</v>
      </c>
      <c r="O19" s="151">
        <f>ROUND(E19*N19,5)</f>
        <v>0</v>
      </c>
      <c r="P19" s="151">
        <v>0</v>
      </c>
      <c r="Q19" s="151">
        <f>ROUND(E19*P19,5)</f>
        <v>0</v>
      </c>
      <c r="R19" s="151"/>
      <c r="S19" s="151"/>
      <c r="T19" s="152">
        <v>0</v>
      </c>
      <c r="U19" s="151">
        <f>ROUND(E19*T19,2)</f>
        <v>0</v>
      </c>
      <c r="V19" s="143"/>
      <c r="W19" s="143"/>
      <c r="X19" s="143"/>
      <c r="Y19" s="143"/>
      <c r="Z19" s="143"/>
      <c r="AA19" s="143"/>
      <c r="AB19" s="143"/>
      <c r="AC19" s="143"/>
      <c r="AD19" s="143"/>
      <c r="AE19" s="143" t="s">
        <v>89</v>
      </c>
      <c r="AF19" s="143"/>
      <c r="AG19" s="143"/>
      <c r="AH19" s="143"/>
      <c r="AI19" s="143"/>
      <c r="AJ19" s="143"/>
      <c r="AK19" s="143"/>
      <c r="AL19" s="143"/>
      <c r="AM19" s="143"/>
      <c r="AN19" s="143"/>
      <c r="AO19" s="143"/>
      <c r="AP19" s="143"/>
      <c r="AQ19" s="143"/>
      <c r="AR19" s="143"/>
      <c r="AS19" s="143"/>
      <c r="AT19" s="143"/>
      <c r="AU19" s="143"/>
      <c r="AV19" s="143"/>
      <c r="AW19" s="143"/>
      <c r="AX19" s="143"/>
      <c r="AY19" s="143"/>
      <c r="AZ19" s="143"/>
      <c r="BA19" s="143"/>
      <c r="BB19" s="143"/>
      <c r="BC19" s="143"/>
      <c r="BD19" s="143"/>
      <c r="BE19" s="143"/>
      <c r="BF19" s="143"/>
      <c r="BG19" s="143"/>
      <c r="BH19" s="143"/>
    </row>
    <row r="20" spans="1:60" outlineLevel="1">
      <c r="A20" s="144"/>
      <c r="B20" s="149"/>
      <c r="C20" s="178" t="s">
        <v>105</v>
      </c>
      <c r="D20" s="153"/>
      <c r="E20" s="155"/>
      <c r="F20" s="157"/>
      <c r="G20" s="157"/>
      <c r="H20" s="157"/>
      <c r="I20" s="157"/>
      <c r="J20" s="157"/>
      <c r="K20" s="157"/>
      <c r="L20" s="157"/>
      <c r="M20" s="157"/>
      <c r="N20" s="151"/>
      <c r="O20" s="151"/>
      <c r="P20" s="151"/>
      <c r="Q20" s="151"/>
      <c r="R20" s="151"/>
      <c r="S20" s="151"/>
      <c r="T20" s="152"/>
      <c r="U20" s="151"/>
      <c r="V20" s="143"/>
      <c r="W20" s="143"/>
      <c r="X20" s="143"/>
      <c r="Y20" s="143"/>
      <c r="Z20" s="143"/>
      <c r="AA20" s="143"/>
      <c r="AB20" s="143"/>
      <c r="AC20" s="143"/>
      <c r="AD20" s="143"/>
      <c r="AE20" s="143" t="s">
        <v>91</v>
      </c>
      <c r="AF20" s="143">
        <v>0</v>
      </c>
      <c r="AG20" s="143"/>
      <c r="AH20" s="143"/>
      <c r="AI20" s="143"/>
      <c r="AJ20" s="143"/>
      <c r="AK20" s="143"/>
      <c r="AL20" s="143"/>
      <c r="AM20" s="143"/>
      <c r="AN20" s="143"/>
      <c r="AO20" s="143"/>
      <c r="AP20" s="143"/>
      <c r="AQ20" s="143"/>
      <c r="AR20" s="143"/>
      <c r="AS20" s="143"/>
      <c r="AT20" s="143"/>
      <c r="AU20" s="143"/>
      <c r="AV20" s="143"/>
      <c r="AW20" s="143"/>
      <c r="AX20" s="143"/>
      <c r="AY20" s="143"/>
      <c r="AZ20" s="143"/>
      <c r="BA20" s="143"/>
      <c r="BB20" s="143"/>
      <c r="BC20" s="143"/>
      <c r="BD20" s="143"/>
      <c r="BE20" s="143"/>
      <c r="BF20" s="143"/>
      <c r="BG20" s="143"/>
      <c r="BH20" s="143"/>
    </row>
    <row r="21" spans="1:60" outlineLevel="1">
      <c r="A21" s="144"/>
      <c r="B21" s="149"/>
      <c r="C21" s="178" t="s">
        <v>106</v>
      </c>
      <c r="D21" s="153"/>
      <c r="E21" s="155"/>
      <c r="F21" s="157"/>
      <c r="G21" s="157"/>
      <c r="H21" s="157"/>
      <c r="I21" s="157"/>
      <c r="J21" s="157"/>
      <c r="K21" s="157"/>
      <c r="L21" s="157"/>
      <c r="M21" s="157"/>
      <c r="N21" s="151"/>
      <c r="O21" s="151"/>
      <c r="P21" s="151"/>
      <c r="Q21" s="151"/>
      <c r="R21" s="151"/>
      <c r="S21" s="151"/>
      <c r="T21" s="152"/>
      <c r="U21" s="151"/>
      <c r="V21" s="143"/>
      <c r="W21" s="143"/>
      <c r="X21" s="143"/>
      <c r="Y21" s="143"/>
      <c r="Z21" s="143"/>
      <c r="AA21" s="143"/>
      <c r="AB21" s="143"/>
      <c r="AC21" s="143"/>
      <c r="AD21" s="143"/>
      <c r="AE21" s="143" t="s">
        <v>91</v>
      </c>
      <c r="AF21" s="143">
        <v>0</v>
      </c>
      <c r="AG21" s="143"/>
      <c r="AH21" s="143"/>
      <c r="AI21" s="143"/>
      <c r="AJ21" s="143"/>
      <c r="AK21" s="143"/>
      <c r="AL21" s="143"/>
      <c r="AM21" s="143"/>
      <c r="AN21" s="143"/>
      <c r="AO21" s="143"/>
      <c r="AP21" s="143"/>
      <c r="AQ21" s="143"/>
      <c r="AR21" s="143"/>
      <c r="AS21" s="143"/>
      <c r="AT21" s="143"/>
      <c r="AU21" s="143"/>
      <c r="AV21" s="143"/>
      <c r="AW21" s="143"/>
      <c r="AX21" s="143"/>
      <c r="AY21" s="143"/>
      <c r="AZ21" s="143"/>
      <c r="BA21" s="143"/>
      <c r="BB21" s="143"/>
      <c r="BC21" s="143"/>
      <c r="BD21" s="143"/>
      <c r="BE21" s="143"/>
      <c r="BF21" s="143"/>
      <c r="BG21" s="143"/>
      <c r="BH21" s="143"/>
    </row>
    <row r="22" spans="1:60" outlineLevel="1">
      <c r="A22" s="144"/>
      <c r="B22" s="149"/>
      <c r="C22" s="178" t="s">
        <v>107</v>
      </c>
      <c r="D22" s="153"/>
      <c r="E22" s="155"/>
      <c r="F22" s="157"/>
      <c r="G22" s="157"/>
      <c r="H22" s="157"/>
      <c r="I22" s="157"/>
      <c r="J22" s="157"/>
      <c r="K22" s="157"/>
      <c r="L22" s="157"/>
      <c r="M22" s="157"/>
      <c r="N22" s="151"/>
      <c r="O22" s="151"/>
      <c r="P22" s="151"/>
      <c r="Q22" s="151"/>
      <c r="R22" s="151"/>
      <c r="S22" s="151"/>
      <c r="T22" s="152"/>
      <c r="U22" s="151"/>
      <c r="V22" s="143"/>
      <c r="W22" s="143"/>
      <c r="X22" s="143"/>
      <c r="Y22" s="143"/>
      <c r="Z22" s="143"/>
      <c r="AA22" s="143"/>
      <c r="AB22" s="143"/>
      <c r="AC22" s="143"/>
      <c r="AD22" s="143"/>
      <c r="AE22" s="143" t="s">
        <v>91</v>
      </c>
      <c r="AF22" s="143">
        <v>0</v>
      </c>
      <c r="AG22" s="143"/>
      <c r="AH22" s="143"/>
      <c r="AI22" s="143"/>
      <c r="AJ22" s="143"/>
      <c r="AK22" s="143"/>
      <c r="AL22" s="143"/>
      <c r="AM22" s="143"/>
      <c r="AN22" s="143"/>
      <c r="AO22" s="143"/>
      <c r="AP22" s="143"/>
      <c r="AQ22" s="143"/>
      <c r="AR22" s="143"/>
      <c r="AS22" s="143"/>
      <c r="AT22" s="143"/>
      <c r="AU22" s="143"/>
      <c r="AV22" s="143"/>
      <c r="AW22" s="143"/>
      <c r="AX22" s="143"/>
      <c r="AY22" s="143"/>
      <c r="AZ22" s="143"/>
      <c r="BA22" s="143"/>
      <c r="BB22" s="143"/>
      <c r="BC22" s="143"/>
      <c r="BD22" s="143"/>
      <c r="BE22" s="143"/>
      <c r="BF22" s="143"/>
      <c r="BG22" s="143"/>
      <c r="BH22" s="143"/>
    </row>
    <row r="23" spans="1:60" outlineLevel="1">
      <c r="A23" s="144"/>
      <c r="B23" s="149"/>
      <c r="C23" s="178" t="s">
        <v>108</v>
      </c>
      <c r="D23" s="153"/>
      <c r="E23" s="155"/>
      <c r="F23" s="157"/>
      <c r="G23" s="157"/>
      <c r="H23" s="157"/>
      <c r="I23" s="157"/>
      <c r="J23" s="157"/>
      <c r="K23" s="157"/>
      <c r="L23" s="157"/>
      <c r="M23" s="157"/>
      <c r="N23" s="151"/>
      <c r="O23" s="151"/>
      <c r="P23" s="151"/>
      <c r="Q23" s="151"/>
      <c r="R23" s="151"/>
      <c r="S23" s="151"/>
      <c r="T23" s="152"/>
      <c r="U23" s="151"/>
      <c r="V23" s="143"/>
      <c r="W23" s="143"/>
      <c r="X23" s="143"/>
      <c r="Y23" s="143"/>
      <c r="Z23" s="143"/>
      <c r="AA23" s="143"/>
      <c r="AB23" s="143"/>
      <c r="AC23" s="143"/>
      <c r="AD23" s="143"/>
      <c r="AE23" s="143" t="s">
        <v>91</v>
      </c>
      <c r="AF23" s="143">
        <v>0</v>
      </c>
      <c r="AG23" s="143"/>
      <c r="AH23" s="143"/>
      <c r="AI23" s="143"/>
      <c r="AJ23" s="143"/>
      <c r="AK23" s="143"/>
      <c r="AL23" s="143"/>
      <c r="AM23" s="143"/>
      <c r="AN23" s="143"/>
      <c r="AO23" s="143"/>
      <c r="AP23" s="143"/>
      <c r="AQ23" s="143"/>
      <c r="AR23" s="143"/>
      <c r="AS23" s="143"/>
      <c r="AT23" s="143"/>
      <c r="AU23" s="143"/>
      <c r="AV23" s="143"/>
      <c r="AW23" s="143"/>
      <c r="AX23" s="143"/>
      <c r="AY23" s="143"/>
      <c r="AZ23" s="143"/>
      <c r="BA23" s="143"/>
      <c r="BB23" s="143"/>
      <c r="BC23" s="143"/>
      <c r="BD23" s="143"/>
      <c r="BE23" s="143"/>
      <c r="BF23" s="143"/>
      <c r="BG23" s="143"/>
      <c r="BH23" s="143"/>
    </row>
    <row r="24" spans="1:60" outlineLevel="1">
      <c r="A24" s="144"/>
      <c r="B24" s="149"/>
      <c r="C24" s="178" t="s">
        <v>109</v>
      </c>
      <c r="D24" s="153"/>
      <c r="E24" s="155"/>
      <c r="F24" s="157"/>
      <c r="G24" s="157"/>
      <c r="H24" s="157"/>
      <c r="I24" s="157"/>
      <c r="J24" s="157"/>
      <c r="K24" s="157"/>
      <c r="L24" s="157"/>
      <c r="M24" s="157"/>
      <c r="N24" s="151"/>
      <c r="O24" s="151"/>
      <c r="P24" s="151"/>
      <c r="Q24" s="151"/>
      <c r="R24" s="151"/>
      <c r="S24" s="151"/>
      <c r="T24" s="152"/>
      <c r="U24" s="151"/>
      <c r="V24" s="143"/>
      <c r="W24" s="143"/>
      <c r="X24" s="143"/>
      <c r="Y24" s="143"/>
      <c r="Z24" s="143"/>
      <c r="AA24" s="143"/>
      <c r="AB24" s="143"/>
      <c r="AC24" s="143"/>
      <c r="AD24" s="143"/>
      <c r="AE24" s="143" t="s">
        <v>91</v>
      </c>
      <c r="AF24" s="143">
        <v>0</v>
      </c>
      <c r="AG24" s="143"/>
      <c r="AH24" s="143"/>
      <c r="AI24" s="143"/>
      <c r="AJ24" s="143"/>
      <c r="AK24" s="143"/>
      <c r="AL24" s="143"/>
      <c r="AM24" s="143"/>
      <c r="AN24" s="143"/>
      <c r="AO24" s="143"/>
      <c r="AP24" s="143"/>
      <c r="AQ24" s="143"/>
      <c r="AR24" s="143"/>
      <c r="AS24" s="143"/>
      <c r="AT24" s="143"/>
      <c r="AU24" s="143"/>
      <c r="AV24" s="143"/>
      <c r="AW24" s="143"/>
      <c r="AX24" s="143"/>
      <c r="AY24" s="143"/>
      <c r="AZ24" s="143"/>
      <c r="BA24" s="143"/>
      <c r="BB24" s="143"/>
      <c r="BC24" s="143"/>
      <c r="BD24" s="143"/>
      <c r="BE24" s="143"/>
      <c r="BF24" s="143"/>
      <c r="BG24" s="143"/>
      <c r="BH24" s="143"/>
    </row>
    <row r="25" spans="1:60" outlineLevel="1">
      <c r="A25" s="144"/>
      <c r="B25" s="149"/>
      <c r="C25" s="178" t="s">
        <v>110</v>
      </c>
      <c r="D25" s="153"/>
      <c r="E25" s="155"/>
      <c r="F25" s="157"/>
      <c r="G25" s="157"/>
      <c r="H25" s="157"/>
      <c r="I25" s="157"/>
      <c r="J25" s="157"/>
      <c r="K25" s="157"/>
      <c r="L25" s="157"/>
      <c r="M25" s="157"/>
      <c r="N25" s="151"/>
      <c r="O25" s="151"/>
      <c r="P25" s="151"/>
      <c r="Q25" s="151"/>
      <c r="R25" s="151"/>
      <c r="S25" s="151"/>
      <c r="T25" s="152"/>
      <c r="U25" s="151"/>
      <c r="V25" s="143"/>
      <c r="W25" s="143"/>
      <c r="X25" s="143"/>
      <c r="Y25" s="143"/>
      <c r="Z25" s="143"/>
      <c r="AA25" s="143"/>
      <c r="AB25" s="143"/>
      <c r="AC25" s="143"/>
      <c r="AD25" s="143"/>
      <c r="AE25" s="143" t="s">
        <v>91</v>
      </c>
      <c r="AF25" s="143">
        <v>0</v>
      </c>
      <c r="AG25" s="143"/>
      <c r="AH25" s="143"/>
      <c r="AI25" s="143"/>
      <c r="AJ25" s="143"/>
      <c r="AK25" s="143"/>
      <c r="AL25" s="143"/>
      <c r="AM25" s="143"/>
      <c r="AN25" s="143"/>
      <c r="AO25" s="143"/>
      <c r="AP25" s="143"/>
      <c r="AQ25" s="143"/>
      <c r="AR25" s="143"/>
      <c r="AS25" s="143"/>
      <c r="AT25" s="143"/>
      <c r="AU25" s="143"/>
      <c r="AV25" s="143"/>
      <c r="AW25" s="143"/>
      <c r="AX25" s="143"/>
      <c r="AY25" s="143"/>
      <c r="AZ25" s="143"/>
      <c r="BA25" s="143"/>
      <c r="BB25" s="143"/>
      <c r="BC25" s="143"/>
      <c r="BD25" s="143"/>
      <c r="BE25" s="143"/>
      <c r="BF25" s="143"/>
      <c r="BG25" s="143"/>
      <c r="BH25" s="143"/>
    </row>
    <row r="26" spans="1:60" outlineLevel="1">
      <c r="A26" s="144"/>
      <c r="B26" s="149"/>
      <c r="C26" s="178" t="s">
        <v>111</v>
      </c>
      <c r="D26" s="153"/>
      <c r="E26" s="155"/>
      <c r="F26" s="157"/>
      <c r="G26" s="157"/>
      <c r="H26" s="157"/>
      <c r="I26" s="157"/>
      <c r="J26" s="157"/>
      <c r="K26" s="157"/>
      <c r="L26" s="157"/>
      <c r="M26" s="157"/>
      <c r="N26" s="151"/>
      <c r="O26" s="151"/>
      <c r="P26" s="151"/>
      <c r="Q26" s="151"/>
      <c r="R26" s="151"/>
      <c r="S26" s="151"/>
      <c r="T26" s="152"/>
      <c r="U26" s="151"/>
      <c r="V26" s="143"/>
      <c r="W26" s="143"/>
      <c r="X26" s="143"/>
      <c r="Y26" s="143"/>
      <c r="Z26" s="143"/>
      <c r="AA26" s="143"/>
      <c r="AB26" s="143"/>
      <c r="AC26" s="143"/>
      <c r="AD26" s="143"/>
      <c r="AE26" s="143" t="s">
        <v>91</v>
      </c>
      <c r="AF26" s="143">
        <v>0</v>
      </c>
      <c r="AG26" s="143"/>
      <c r="AH26" s="143"/>
      <c r="AI26" s="143"/>
      <c r="AJ26" s="143"/>
      <c r="AK26" s="143"/>
      <c r="AL26" s="143"/>
      <c r="AM26" s="143"/>
      <c r="AN26" s="143"/>
      <c r="AO26" s="143"/>
      <c r="AP26" s="143"/>
      <c r="AQ26" s="143"/>
      <c r="AR26" s="143"/>
      <c r="AS26" s="143"/>
      <c r="AT26" s="143"/>
      <c r="AU26" s="143"/>
      <c r="AV26" s="143"/>
      <c r="AW26" s="143"/>
      <c r="AX26" s="143"/>
      <c r="AY26" s="143"/>
      <c r="AZ26" s="143"/>
      <c r="BA26" s="143"/>
      <c r="BB26" s="143"/>
      <c r="BC26" s="143"/>
      <c r="BD26" s="143"/>
      <c r="BE26" s="143"/>
      <c r="BF26" s="143"/>
      <c r="BG26" s="143"/>
      <c r="BH26" s="143"/>
    </row>
    <row r="27" spans="1:60" outlineLevel="1">
      <c r="A27" s="144"/>
      <c r="B27" s="149"/>
      <c r="C27" s="178" t="s">
        <v>112</v>
      </c>
      <c r="D27" s="153"/>
      <c r="E27" s="155"/>
      <c r="F27" s="157"/>
      <c r="G27" s="157"/>
      <c r="H27" s="157"/>
      <c r="I27" s="157"/>
      <c r="J27" s="157"/>
      <c r="K27" s="157"/>
      <c r="L27" s="157"/>
      <c r="M27" s="157"/>
      <c r="N27" s="151"/>
      <c r="O27" s="151"/>
      <c r="P27" s="151"/>
      <c r="Q27" s="151"/>
      <c r="R27" s="151"/>
      <c r="S27" s="151"/>
      <c r="T27" s="152"/>
      <c r="U27" s="151"/>
      <c r="V27" s="143"/>
      <c r="W27" s="143"/>
      <c r="X27" s="143"/>
      <c r="Y27" s="143"/>
      <c r="Z27" s="143"/>
      <c r="AA27" s="143"/>
      <c r="AB27" s="143"/>
      <c r="AC27" s="143"/>
      <c r="AD27" s="143"/>
      <c r="AE27" s="143" t="s">
        <v>91</v>
      </c>
      <c r="AF27" s="143">
        <v>0</v>
      </c>
      <c r="AG27" s="143"/>
      <c r="AH27" s="143"/>
      <c r="AI27" s="143"/>
      <c r="AJ27" s="143"/>
      <c r="AK27" s="143"/>
      <c r="AL27" s="143"/>
      <c r="AM27" s="143"/>
      <c r="AN27" s="143"/>
      <c r="AO27" s="143"/>
      <c r="AP27" s="143"/>
      <c r="AQ27" s="143"/>
      <c r="AR27" s="143"/>
      <c r="AS27" s="143"/>
      <c r="AT27" s="143"/>
      <c r="AU27" s="143"/>
      <c r="AV27" s="143"/>
      <c r="AW27" s="143"/>
      <c r="AX27" s="143"/>
      <c r="AY27" s="143"/>
      <c r="AZ27" s="143"/>
      <c r="BA27" s="143"/>
      <c r="BB27" s="143"/>
      <c r="BC27" s="143"/>
      <c r="BD27" s="143"/>
      <c r="BE27" s="143"/>
      <c r="BF27" s="143"/>
      <c r="BG27" s="143"/>
      <c r="BH27" s="143"/>
    </row>
    <row r="28" spans="1:60" outlineLevel="1">
      <c r="A28" s="144"/>
      <c r="B28" s="149"/>
      <c r="C28" s="178" t="s">
        <v>113</v>
      </c>
      <c r="D28" s="153"/>
      <c r="E28" s="155"/>
      <c r="F28" s="157"/>
      <c r="G28" s="157"/>
      <c r="H28" s="157"/>
      <c r="I28" s="157"/>
      <c r="J28" s="157"/>
      <c r="K28" s="157"/>
      <c r="L28" s="157"/>
      <c r="M28" s="157"/>
      <c r="N28" s="151"/>
      <c r="O28" s="151"/>
      <c r="P28" s="151"/>
      <c r="Q28" s="151"/>
      <c r="R28" s="151"/>
      <c r="S28" s="151"/>
      <c r="T28" s="152"/>
      <c r="U28" s="151"/>
      <c r="V28" s="143"/>
      <c r="W28" s="143"/>
      <c r="X28" s="143"/>
      <c r="Y28" s="143"/>
      <c r="Z28" s="143"/>
      <c r="AA28" s="143"/>
      <c r="AB28" s="143"/>
      <c r="AC28" s="143"/>
      <c r="AD28" s="143"/>
      <c r="AE28" s="143" t="s">
        <v>91</v>
      </c>
      <c r="AF28" s="143">
        <v>0</v>
      </c>
      <c r="AG28" s="143"/>
      <c r="AH28" s="143"/>
      <c r="AI28" s="143"/>
      <c r="AJ28" s="143"/>
      <c r="AK28" s="143"/>
      <c r="AL28" s="143"/>
      <c r="AM28" s="143"/>
      <c r="AN28" s="143"/>
      <c r="AO28" s="143"/>
      <c r="AP28" s="143"/>
      <c r="AQ28" s="143"/>
      <c r="AR28" s="143"/>
      <c r="AS28" s="143"/>
      <c r="AT28" s="143"/>
      <c r="AU28" s="143"/>
      <c r="AV28" s="143"/>
      <c r="AW28" s="143"/>
      <c r="AX28" s="143"/>
      <c r="AY28" s="143"/>
      <c r="AZ28" s="143"/>
      <c r="BA28" s="143"/>
      <c r="BB28" s="143"/>
      <c r="BC28" s="143"/>
      <c r="BD28" s="143"/>
      <c r="BE28" s="143"/>
      <c r="BF28" s="143"/>
      <c r="BG28" s="143"/>
      <c r="BH28" s="143"/>
    </row>
    <row r="29" spans="1:60" outlineLevel="1">
      <c r="A29" s="144"/>
      <c r="B29" s="149"/>
      <c r="C29" s="178" t="s">
        <v>114</v>
      </c>
      <c r="D29" s="153"/>
      <c r="E29" s="155"/>
      <c r="F29" s="157"/>
      <c r="G29" s="157"/>
      <c r="H29" s="157"/>
      <c r="I29" s="157"/>
      <c r="J29" s="157"/>
      <c r="K29" s="157"/>
      <c r="L29" s="157"/>
      <c r="M29" s="157"/>
      <c r="N29" s="151"/>
      <c r="O29" s="151"/>
      <c r="P29" s="151"/>
      <c r="Q29" s="151"/>
      <c r="R29" s="151"/>
      <c r="S29" s="151"/>
      <c r="T29" s="152"/>
      <c r="U29" s="151"/>
      <c r="V29" s="143"/>
      <c r="W29" s="143"/>
      <c r="X29" s="143"/>
      <c r="Y29" s="143"/>
      <c r="Z29" s="143"/>
      <c r="AA29" s="143"/>
      <c r="AB29" s="143"/>
      <c r="AC29" s="143"/>
      <c r="AD29" s="143"/>
      <c r="AE29" s="143" t="s">
        <v>91</v>
      </c>
      <c r="AF29" s="143">
        <v>0</v>
      </c>
      <c r="AG29" s="143"/>
      <c r="AH29" s="143"/>
      <c r="AI29" s="143"/>
      <c r="AJ29" s="143"/>
      <c r="AK29" s="143"/>
      <c r="AL29" s="143"/>
      <c r="AM29" s="143"/>
      <c r="AN29" s="143"/>
      <c r="AO29" s="143"/>
      <c r="AP29" s="143"/>
      <c r="AQ29" s="143"/>
      <c r="AR29" s="143"/>
      <c r="AS29" s="143"/>
      <c r="AT29" s="143"/>
      <c r="AU29" s="143"/>
      <c r="AV29" s="143"/>
      <c r="AW29" s="143"/>
      <c r="AX29" s="143"/>
      <c r="AY29" s="143"/>
      <c r="AZ29" s="143"/>
      <c r="BA29" s="143"/>
      <c r="BB29" s="143"/>
      <c r="BC29" s="143"/>
      <c r="BD29" s="143"/>
      <c r="BE29" s="143"/>
      <c r="BF29" s="143"/>
      <c r="BG29" s="143"/>
      <c r="BH29" s="143"/>
    </row>
    <row r="30" spans="1:60" outlineLevel="1">
      <c r="A30" s="144"/>
      <c r="B30" s="149"/>
      <c r="C30" s="178" t="s">
        <v>115</v>
      </c>
      <c r="D30" s="153"/>
      <c r="E30" s="155"/>
      <c r="F30" s="157"/>
      <c r="G30" s="157"/>
      <c r="H30" s="157"/>
      <c r="I30" s="157"/>
      <c r="J30" s="157"/>
      <c r="K30" s="157"/>
      <c r="L30" s="157"/>
      <c r="M30" s="157"/>
      <c r="N30" s="151"/>
      <c r="O30" s="151"/>
      <c r="P30" s="151"/>
      <c r="Q30" s="151"/>
      <c r="R30" s="151"/>
      <c r="S30" s="151"/>
      <c r="T30" s="152"/>
      <c r="U30" s="151"/>
      <c r="V30" s="143"/>
      <c r="W30" s="143"/>
      <c r="X30" s="143"/>
      <c r="Y30" s="143"/>
      <c r="Z30" s="143"/>
      <c r="AA30" s="143"/>
      <c r="AB30" s="143"/>
      <c r="AC30" s="143"/>
      <c r="AD30" s="143"/>
      <c r="AE30" s="143" t="s">
        <v>91</v>
      </c>
      <c r="AF30" s="143">
        <v>0</v>
      </c>
      <c r="AG30" s="143"/>
      <c r="AH30" s="143"/>
      <c r="AI30" s="143"/>
      <c r="AJ30" s="143"/>
      <c r="AK30" s="143"/>
      <c r="AL30" s="143"/>
      <c r="AM30" s="143"/>
      <c r="AN30" s="143"/>
      <c r="AO30" s="143"/>
      <c r="AP30" s="143"/>
      <c r="AQ30" s="143"/>
      <c r="AR30" s="143"/>
      <c r="AS30" s="143"/>
      <c r="AT30" s="143"/>
      <c r="AU30" s="143"/>
      <c r="AV30" s="143"/>
      <c r="AW30" s="143"/>
      <c r="AX30" s="143"/>
      <c r="AY30" s="143"/>
      <c r="AZ30" s="143"/>
      <c r="BA30" s="143"/>
      <c r="BB30" s="143"/>
      <c r="BC30" s="143"/>
      <c r="BD30" s="143"/>
      <c r="BE30" s="143"/>
      <c r="BF30" s="143"/>
      <c r="BG30" s="143"/>
      <c r="BH30" s="143"/>
    </row>
    <row r="31" spans="1:60" outlineLevel="1">
      <c r="A31" s="166"/>
      <c r="B31" s="167"/>
      <c r="C31" s="179" t="s">
        <v>116</v>
      </c>
      <c r="D31" s="168"/>
      <c r="E31" s="169">
        <v>1</v>
      </c>
      <c r="F31" s="170"/>
      <c r="G31" s="170"/>
      <c r="H31" s="170"/>
      <c r="I31" s="170"/>
      <c r="J31" s="170"/>
      <c r="K31" s="170"/>
      <c r="L31" s="170"/>
      <c r="M31" s="170"/>
      <c r="N31" s="171"/>
      <c r="O31" s="171"/>
      <c r="P31" s="171"/>
      <c r="Q31" s="171"/>
      <c r="R31" s="171"/>
      <c r="S31" s="171"/>
      <c r="T31" s="172"/>
      <c r="U31" s="171"/>
      <c r="V31" s="143"/>
      <c r="W31" s="143"/>
      <c r="X31" s="143"/>
      <c r="Y31" s="143"/>
      <c r="Z31" s="143"/>
      <c r="AA31" s="143"/>
      <c r="AB31" s="143"/>
      <c r="AC31" s="143"/>
      <c r="AD31" s="143"/>
      <c r="AE31" s="143" t="s">
        <v>91</v>
      </c>
      <c r="AF31" s="143">
        <v>0</v>
      </c>
      <c r="AG31" s="143"/>
      <c r="AH31" s="143"/>
      <c r="AI31" s="143"/>
      <c r="AJ31" s="143"/>
      <c r="AK31" s="143"/>
      <c r="AL31" s="143"/>
      <c r="AM31" s="143"/>
      <c r="AN31" s="143"/>
      <c r="AO31" s="143"/>
      <c r="AP31" s="143"/>
      <c r="AQ31" s="143"/>
      <c r="AR31" s="143"/>
      <c r="AS31" s="143"/>
      <c r="AT31" s="143"/>
      <c r="AU31" s="143"/>
      <c r="AV31" s="143"/>
      <c r="AW31" s="143"/>
      <c r="AX31" s="143"/>
      <c r="AY31" s="143"/>
      <c r="AZ31" s="143"/>
      <c r="BA31" s="143"/>
      <c r="BB31" s="143"/>
      <c r="BC31" s="143"/>
      <c r="BD31" s="143"/>
      <c r="BE31" s="143"/>
      <c r="BF31" s="143"/>
      <c r="BG31" s="143"/>
      <c r="BH31" s="143"/>
    </row>
    <row r="32" spans="1:60">
      <c r="A32" s="6"/>
      <c r="B32" s="7" t="s">
        <v>117</v>
      </c>
      <c r="C32" s="180" t="s">
        <v>117</v>
      </c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AC32">
        <v>15</v>
      </c>
      <c r="AD32">
        <v>21</v>
      </c>
    </row>
    <row r="33" spans="1:31">
      <c r="A33" s="173"/>
      <c r="B33" s="174">
        <v>26</v>
      </c>
      <c r="C33" s="181" t="s">
        <v>117</v>
      </c>
      <c r="D33" s="175"/>
      <c r="E33" s="175"/>
      <c r="F33" s="175"/>
      <c r="G33" s="176">
        <f>G8</f>
        <v>0</v>
      </c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AC33">
        <f>SUMIF(L7:L31,AC32,G7:G31)</f>
        <v>0</v>
      </c>
      <c r="AD33">
        <f>SUMIF(L7:L31,AD32,G7:G31)</f>
        <v>0</v>
      </c>
      <c r="AE33" t="s">
        <v>118</v>
      </c>
    </row>
    <row r="34" spans="1:31">
      <c r="A34" s="6"/>
      <c r="B34" s="7" t="s">
        <v>117</v>
      </c>
      <c r="C34" s="180" t="s">
        <v>117</v>
      </c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</row>
    <row r="35" spans="1:31">
      <c r="A35" s="6"/>
      <c r="B35" s="7" t="s">
        <v>117</v>
      </c>
      <c r="C35" s="180" t="s">
        <v>117</v>
      </c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</row>
    <row r="36" spans="1:31">
      <c r="A36" s="252">
        <v>33</v>
      </c>
      <c r="B36" s="252"/>
      <c r="C36" s="253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</row>
    <row r="37" spans="1:31">
      <c r="A37" s="233"/>
      <c r="B37" s="234"/>
      <c r="C37" s="235"/>
      <c r="D37" s="234"/>
      <c r="E37" s="234"/>
      <c r="F37" s="234"/>
      <c r="G37" s="23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AE37" t="s">
        <v>119</v>
      </c>
    </row>
    <row r="38" spans="1:31">
      <c r="A38" s="237"/>
      <c r="B38" s="238"/>
      <c r="C38" s="239"/>
      <c r="D38" s="238"/>
      <c r="E38" s="238"/>
      <c r="F38" s="238"/>
      <c r="G38" s="240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</row>
    <row r="39" spans="1:31">
      <c r="A39" s="237"/>
      <c r="B39" s="238"/>
      <c r="C39" s="239"/>
      <c r="D39" s="238"/>
      <c r="E39" s="238"/>
      <c r="F39" s="238"/>
      <c r="G39" s="240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</row>
    <row r="40" spans="1:31">
      <c r="A40" s="237"/>
      <c r="B40" s="238"/>
      <c r="C40" s="239"/>
      <c r="D40" s="238"/>
      <c r="E40" s="238"/>
      <c r="F40" s="238"/>
      <c r="G40" s="240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</row>
    <row r="41" spans="1:31">
      <c r="A41" s="241"/>
      <c r="B41" s="242"/>
      <c r="C41" s="243"/>
      <c r="D41" s="242"/>
      <c r="E41" s="242"/>
      <c r="F41" s="242"/>
      <c r="G41" s="244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</row>
    <row r="42" spans="1:31">
      <c r="A42" s="6"/>
      <c r="B42" s="7" t="s">
        <v>117</v>
      </c>
      <c r="C42" s="180" t="s">
        <v>117</v>
      </c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</row>
    <row r="43" spans="1:31">
      <c r="C43" s="182"/>
      <c r="AE43" t="s">
        <v>120</v>
      </c>
    </row>
  </sheetData>
  <mergeCells count="6">
    <mergeCell ref="A37:G41"/>
    <mergeCell ref="A1:G1"/>
    <mergeCell ref="C2:G2"/>
    <mergeCell ref="C3:G3"/>
    <mergeCell ref="C4:G4"/>
    <mergeCell ref="A36:C36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Provazníková Petra</dc:creator>
  <cp:lastModifiedBy>PC201311</cp:lastModifiedBy>
  <cp:lastPrinted>2014-02-28T09:52:57Z</cp:lastPrinted>
  <dcterms:created xsi:type="dcterms:W3CDTF">2009-04-08T07:15:50Z</dcterms:created>
  <dcterms:modified xsi:type="dcterms:W3CDTF">2018-05-30T12:25:28Z</dcterms:modified>
</cp:coreProperties>
</file>